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rganisatie\Juridische Zaken (JZ)\Inkoop &amp; Aanbestedingen\5_Dossiers\1_Actuele dossiers\2023-427 KCC Burgerzaken - flexible arbeid\_9 Gunningsleidraad of Aanbestedingsleidraad\"/>
    </mc:Choice>
  </mc:AlternateContent>
  <xr:revisionPtr revIDLastSave="0" documentId="13_ncr:1_{A17F8A5D-CF31-46BE-9133-54899B397456}" xr6:coauthVersionLast="47" xr6:coauthVersionMax="47" xr10:uidLastSave="{00000000-0000-0000-0000-000000000000}"/>
  <bookViews>
    <workbookView xWindow="-120" yWindow="-120" windowWidth="29040" windowHeight="17640" activeTab="1" xr2:uid="{F0867127-BC76-4D7F-A124-B61079379F4A}"/>
  </bookViews>
  <sheets>
    <sheet name="Toelichting" sheetId="2" r:id="rId1"/>
    <sheet name="Tarievenblad" sheetId="1" r:id="rId2"/>
  </sheets>
  <definedNames>
    <definedName name="_Hlk144897216" localSheetId="0">Toelichting!$A$16</definedName>
    <definedName name="_Hlk24661338" localSheetId="1">Tarievenblad!$E$90</definedName>
    <definedName name="_Hlk525741590" localSheetId="1">Tarievenblad!$E$29</definedName>
    <definedName name="_Hlk525742206" localSheetId="1">Tarievenblad!$E$38</definedName>
    <definedName name="_Hlk91431769" localSheetId="1">Tarievenblad!$E$18</definedName>
    <definedName name="_Toc104383500" localSheetId="1">Tarievenblad!#REF!</definedName>
    <definedName name="_Toc104383501" localSheetId="1">Tarievenblad!$E$22</definedName>
    <definedName name="_Toc104383503" localSheetId="1">Tarievenblad!$F$41</definedName>
    <definedName name="_Toc270513855" localSheetId="1">Tarievenblad!#REF!</definedName>
    <definedName name="_Toc280708716" localSheetId="1">Tarievenblad!#REF!</definedName>
    <definedName name="_Toc50024552" localSheetId="1">Tarievenblad!$E$26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2" l="1"/>
  <c r="E9" i="1" l="1"/>
  <c r="C14" i="2"/>
  <c r="E17" i="1"/>
  <c r="E13" i="1"/>
  <c r="E12" i="1"/>
  <c r="E11" i="1"/>
  <c r="E10" i="1"/>
  <c r="C21" i="1" l="1"/>
  <c r="D21" i="1" s="1"/>
  <c r="C16" i="2" l="1"/>
  <c r="E14" i="1"/>
  <c r="C20" i="1" s="1"/>
  <c r="D20" i="1" l="1"/>
  <c r="D22" i="1" s="1"/>
</calcChain>
</file>

<file path=xl/sharedStrings.xml><?xml version="1.0" encoding="utf-8"?>
<sst xmlns="http://schemas.openxmlformats.org/spreadsheetml/2006/main" count="44" uniqueCount="42">
  <si>
    <t xml:space="preserve">Ten aanzien van gunningscriterium prijs vult u het tarievenbald in (tabblad 2) en voegt u deze toe aan uw inschrijving (rechtsgeldig ondertekend en in PDF). </t>
  </si>
  <si>
    <t xml:space="preserve">Inschrijfsom </t>
  </si>
  <si>
    <t>Eisen aan de in te dienen prijs</t>
  </si>
  <si>
    <t xml:space="preserve">U dient de geel gearceerde cellen in te vullen! </t>
  </si>
  <si>
    <t>Aantal uur 1e contractjaar</t>
  </si>
  <si>
    <t>Junior Medewerker Burgerzaken</t>
  </si>
  <si>
    <t xml:space="preserve">Medewerker Burgerzaken </t>
  </si>
  <si>
    <t>Senior Medewerker Burgerzaken</t>
  </si>
  <si>
    <t>Specialist Burgerzaken</t>
  </si>
  <si>
    <t>Adviseur Burgerzaken</t>
  </si>
  <si>
    <t xml:space="preserve">Inschrijfsom (Totaal eerste contractjaar): </t>
  </si>
  <si>
    <t>Opslagpercentage</t>
  </si>
  <si>
    <t>Waarde</t>
  </si>
  <si>
    <t>Score voor prijs (max. 30 punten)**</t>
  </si>
  <si>
    <t>Ondertekening</t>
  </si>
  <si>
    <t>Naam :</t>
  </si>
  <si>
    <t>Functie :</t>
  </si>
  <si>
    <t>Onderneming :</t>
  </si>
  <si>
    <t xml:space="preserve">Handtekening: </t>
  </si>
  <si>
    <t>Plaats en datum :</t>
  </si>
  <si>
    <t>Rekentool:</t>
  </si>
  <si>
    <t>Inschrijfsom (max 25 punten)</t>
  </si>
  <si>
    <t xml:space="preserve">Tabel 4: Berekening score </t>
  </si>
  <si>
    <t>Inschrijver verklaart door ondertekening van dit tarievenblad dat deze met de bepalingen uit deze aanbestedingsleidraad onverkort en onvoorwaardelijk instemt met en bereid is tot de uitvoering van de opdracht overeenkomstig de conceptovereenkomst met annexen, waaronder de vraagspecificatie en de daarbij behorende bijlagen.</t>
  </si>
  <si>
    <t>Opslagpercentage*</t>
  </si>
  <si>
    <t>Versie 1.0;  d.d. 7 september 2023</t>
  </si>
  <si>
    <t>Inschrijfsom in (max 25 punten)</t>
  </si>
  <si>
    <t>Opslagpercentage in %  (max 5 punten)</t>
  </si>
  <si>
    <t>Totaalscore voor prijs (max. 30 punten)**</t>
  </si>
  <si>
    <t>Score</t>
  </si>
  <si>
    <t>Opslagpercentage in % (max 5 punten)</t>
  </si>
  <si>
    <t>1.	Inschrijver gebruikt het door aanbestedende dienst aangeleverde tarievenblad (Bijlage E) voor de op te geven prijzen. 
2.	Het is niet toegestaan om het tarievenblad te wijzigen of een ander format te gebruiken. Afwijkingen van het prijzenblad – zoals het gebruik van (ongevraagde) toelichtingen, extra toevoegingen, etc. – zijn eveneens niet toegestaan.
3.	Ten aanzien van de opgegeven prijzen geldt dat deze: 
•	gelden gedurende de gehele duur van de raamovereenkomst, behoudens voor zover de overeenkomst indexering uitdrukkelijk toelaat; 
•	in Euro's en exclusief BTW zijn; 
•	realistisch en marktconform zijn; zowel de totaalprijs als de prijzen voor de afzonderlijke onderdelen; 
•	all-in bedragen zijn zoals aangegeven in de concept overeenkomst en hoofdstuk 9 van de aanbestedingsleidraad. 
•	geen negatieve bedragen bevatten.</t>
  </si>
  <si>
    <t xml:space="preserve">Tabel 1: Maximum uurtarieven </t>
  </si>
  <si>
    <t xml:space="preserve">Tabel 2: Intermediaire dienstverlening </t>
  </si>
  <si>
    <t xml:space="preserve">Tabel 3: Berekening score </t>
  </si>
  <si>
    <t>Totalen</t>
  </si>
  <si>
    <t>Maximum Uurtarief*</t>
  </si>
  <si>
    <r>
      <t xml:space="preserve">* De waarde van het maximum uurtarief per profiel en de waarde van het opslagpercentage mogen niet buiten de bandbreedte vallen die is opgenomen in de aanbestedingsleidraad, hoofdstuk 9 en in de toelichting bij dit tarievenblad op straffe van uitsluiting.
** De waarde van de totaalscore voor prijs mag niet kleiner zijn dan 0 en niet groter dan 30.  
</t>
    </r>
    <r>
      <rPr>
        <i/>
        <sz val="10"/>
        <color theme="1"/>
        <rFont val="Calibri"/>
        <family val="2"/>
        <scheme val="minor"/>
      </rPr>
      <t xml:space="preserve">Let op: Indien de in te vullen velden afwijken van de bandbreedte, blijven de totalen in Tabel 1 en Tabel 2 op 0 staan. Indien de scores in Tabel 3 lager zijn dan 0 of hoger dan het maximum, komt de totaalscore voor prijs op -1 te staan. </t>
    </r>
    <r>
      <rPr>
        <sz val="10"/>
        <color theme="1"/>
        <rFont val="Calibri"/>
        <family val="2"/>
        <scheme val="minor"/>
      </rPr>
      <t xml:space="preserve">
</t>
    </r>
  </si>
  <si>
    <r>
      <t xml:space="preserve">Inschrijfsom 1e contractjaar
Om de inschrijfsom voor het 1e contractjaar van de dienstverlening te bepalen vult inschrijver per profiel (junior medewerker, medewerker, senior medewerker, specialist en adviseur) een maximum uurtarief in. Dit uurtarief wordt per profiel vermenigvuldigd met een geraamd aantal af te nemen uur per profiel. De subtotalen van alle profielen worden vervolgens bij elkaar opgeteld om te komen tot de inschrijfsom voor het 1e jaar van de dienstverlening. De opgegeven aantallen zijn indicatief. Het werkelijke afnamevolume zal afwijken, mede omdat de behoefte voor de komende periode kan fluctueren.  Derhalve geven deze genoemde aantallen geen garantie voor de afname in de toekomst en kunnen er geen rechten aan ontleend worden.
</t>
    </r>
    <r>
      <rPr>
        <b/>
        <sz val="10"/>
        <color theme="1"/>
        <rFont val="Calibri"/>
        <family val="2"/>
        <scheme val="minor"/>
      </rPr>
      <t>Opslagpercentage voor intermediaire dienstverlening</t>
    </r>
    <r>
      <rPr>
        <sz val="10"/>
        <color theme="1"/>
        <rFont val="Calibri"/>
        <family val="2"/>
        <scheme val="minor"/>
      </rPr>
      <t xml:space="preserve">
In geval aanbestedende dienst gebruik wenst te maken van intermediaire dienstverlening mag inschrijver een percentage van maximaal 3% van het uurtarief van de in te zetten zzp’er in rekening brengen als opslag. 
</t>
    </r>
  </si>
  <si>
    <t xml:space="preserve">Toelichting; Gunningscriterium Prijs 
</t>
  </si>
  <si>
    <t>Bijlage E:  Tarievenblad Flexibele arbeidskrachten Klant Contact Centrum Burgerzaken</t>
  </si>
  <si>
    <t xml:space="preserve">Bijlage E: Tarievenblad "Flexibele Arbeidskrachten; Klant Contact Centrum Burgerzaken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</si>
</sst>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b/>
      <sz val="11"/>
      <color theme="1"/>
      <name val="Calibri"/>
      <family val="2"/>
      <scheme val="minor"/>
    </font>
    <font>
      <sz val="10"/>
      <color theme="1"/>
      <name val="Tahoma"/>
      <family val="2"/>
    </font>
    <font>
      <sz val="10"/>
      <color theme="1"/>
      <name val="Calibri"/>
      <family val="2"/>
    </font>
    <font>
      <sz val="10"/>
      <name val="Arial"/>
      <family val="2"/>
    </font>
    <font>
      <sz val="11"/>
      <name val="Calibri"/>
      <family val="2"/>
      <scheme val="minor"/>
    </font>
    <font>
      <b/>
      <sz val="14"/>
      <color theme="1"/>
      <name val="Calibri"/>
      <family val="2"/>
    </font>
    <font>
      <b/>
      <sz val="12"/>
      <color theme="1"/>
      <name val="Calibri"/>
      <family val="2"/>
      <scheme val="minor"/>
    </font>
    <font>
      <sz val="12"/>
      <color theme="1"/>
      <name val="Calibri"/>
      <family val="2"/>
    </font>
    <font>
      <sz val="10"/>
      <color theme="1"/>
      <name val="Calibri"/>
      <family val="2"/>
      <scheme val="minor"/>
    </font>
    <font>
      <b/>
      <sz val="10"/>
      <color rgb="FF000000"/>
      <name val="Calibri"/>
      <family val="2"/>
      <scheme val="minor"/>
    </font>
    <font>
      <sz val="10"/>
      <color rgb="FF000000"/>
      <name val="Calibri"/>
      <family val="2"/>
      <scheme val="minor"/>
    </font>
    <font>
      <sz val="10"/>
      <name val="Calibri"/>
      <family val="2"/>
      <scheme val="minor"/>
    </font>
    <font>
      <b/>
      <sz val="10"/>
      <name val="Calibri"/>
      <family val="2"/>
      <scheme val="minor"/>
    </font>
    <font>
      <b/>
      <sz val="10"/>
      <color theme="1"/>
      <name val="Calibri"/>
      <family val="2"/>
      <scheme val="minor"/>
    </font>
    <font>
      <sz val="10"/>
      <color rgb="FF000000"/>
      <name val="Calibri"/>
      <family val="2"/>
    </font>
    <font>
      <sz val="10"/>
      <color rgb="FF000000"/>
      <name val="Symbol"/>
      <family val="1"/>
      <charset val="2"/>
    </font>
    <font>
      <b/>
      <sz val="10.5"/>
      <color rgb="FF000000"/>
      <name val="Calibri"/>
      <family val="2"/>
    </font>
    <font>
      <i/>
      <sz val="10"/>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D9D9D9"/>
        <bgColor rgb="FF000000"/>
      </patternFill>
    </fill>
    <fill>
      <patternFill patternType="solid">
        <fgColor rgb="FFBFBFBF"/>
        <bgColor rgb="FF000000"/>
      </patternFill>
    </fill>
    <fill>
      <patternFill patternType="solid">
        <fgColor rgb="FFFFFF00"/>
        <bgColor rgb="FF000000"/>
      </patternFill>
    </fill>
    <fill>
      <patternFill patternType="solid">
        <fgColor rgb="FFFFFFFF"/>
        <bgColor rgb="FF000000"/>
      </patternFill>
    </fill>
    <fill>
      <patternFill patternType="solid">
        <fgColor theme="0" tint="-0.14999847407452621"/>
        <bgColor indexed="64"/>
      </patternFill>
    </fill>
    <fill>
      <patternFill patternType="solid">
        <fgColor theme="9" tint="0.39997558519241921"/>
        <bgColor indexed="64"/>
      </patternFill>
    </fill>
    <fill>
      <patternFill patternType="solid">
        <fgColor rgb="FFB4C6E7"/>
        <bgColor indexed="64"/>
      </patternFill>
    </fill>
    <fill>
      <patternFill patternType="solid">
        <fgColor theme="0" tint="-0.14999847407452621"/>
        <bgColor rgb="FF000000"/>
      </patternFill>
    </fill>
    <fill>
      <patternFill patternType="solid">
        <fgColor rgb="FFFFFF00"/>
        <bgColor indexed="64"/>
      </patternFill>
    </fill>
  </fills>
  <borders count="38">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bottom style="thin">
        <color rgb="FF000000"/>
      </bottom>
      <diagonal/>
    </border>
    <border>
      <left/>
      <right/>
      <top style="thin">
        <color rgb="FF000000"/>
      </top>
      <bottom style="thin">
        <color rgb="FF000000"/>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thin">
        <color indexed="64"/>
      </left>
      <right/>
      <top/>
      <bottom style="medium">
        <color indexed="64"/>
      </bottom>
      <diagonal/>
    </border>
  </borders>
  <cellStyleXfs count="3">
    <xf numFmtId="0" fontId="0" fillId="0" borderId="0"/>
    <xf numFmtId="0" fontId="2" fillId="0" borderId="0"/>
    <xf numFmtId="0" fontId="4" fillId="0" borderId="0"/>
  </cellStyleXfs>
  <cellXfs count="90">
    <xf numFmtId="0" fontId="0" fillId="0" borderId="0" xfId="0"/>
    <xf numFmtId="0" fontId="3" fillId="2" borderId="0" xfId="1" applyFont="1" applyFill="1"/>
    <xf numFmtId="0" fontId="5" fillId="2" borderId="0" xfId="1" applyFont="1" applyFill="1"/>
    <xf numFmtId="0" fontId="6" fillId="2" borderId="0" xfId="1" applyFont="1" applyFill="1"/>
    <xf numFmtId="0" fontId="8" fillId="2" borderId="0" xfId="1" applyFont="1" applyFill="1"/>
    <xf numFmtId="0" fontId="7" fillId="0" borderId="0" xfId="1" applyFont="1"/>
    <xf numFmtId="0" fontId="1" fillId="0" borderId="0" xfId="1" applyFont="1"/>
    <xf numFmtId="0" fontId="11" fillId="6" borderId="11" xfId="1" applyFont="1" applyFill="1" applyBorder="1" applyAlignment="1">
      <alignment horizontal="left" vertical="center" wrapText="1"/>
    </xf>
    <xf numFmtId="0" fontId="11" fillId="6" borderId="12" xfId="1" applyFont="1" applyFill="1" applyBorder="1" applyAlignment="1">
      <alignment horizontal="left" vertical="center" wrapText="1"/>
    </xf>
    <xf numFmtId="0" fontId="11" fillId="6" borderId="13" xfId="1" applyFont="1" applyFill="1" applyBorder="1" applyAlignment="1">
      <alignment horizontal="left" vertical="center" wrapText="1"/>
    </xf>
    <xf numFmtId="0" fontId="9" fillId="0" borderId="0" xfId="1" applyFont="1"/>
    <xf numFmtId="0" fontId="12" fillId="0" borderId="0" xfId="1" applyFont="1"/>
    <xf numFmtId="0" fontId="10" fillId="3" borderId="4" xfId="1" applyFont="1" applyFill="1" applyBorder="1" applyAlignment="1">
      <alignment vertical="center"/>
    </xf>
    <xf numFmtId="0" fontId="11" fillId="4" borderId="7" xfId="1" applyFont="1" applyFill="1" applyBorder="1" applyAlignment="1">
      <alignment vertical="center"/>
    </xf>
    <xf numFmtId="0" fontId="10" fillId="3" borderId="9" xfId="1" applyFont="1" applyFill="1" applyBorder="1" applyAlignment="1">
      <alignment vertical="center"/>
    </xf>
    <xf numFmtId="0" fontId="10" fillId="3" borderId="10" xfId="1" applyFont="1" applyFill="1" applyBorder="1" applyAlignment="1">
      <alignment horizontal="center" vertical="center"/>
    </xf>
    <xf numFmtId="0" fontId="13" fillId="7" borderId="4" xfId="1" applyFont="1" applyFill="1" applyBorder="1"/>
    <xf numFmtId="0" fontId="13" fillId="7" borderId="6" xfId="1" applyFont="1" applyFill="1" applyBorder="1" applyAlignment="1">
      <alignment horizontal="center"/>
    </xf>
    <xf numFmtId="0" fontId="13" fillId="7" borderId="9" xfId="1" applyFont="1" applyFill="1" applyBorder="1"/>
    <xf numFmtId="0" fontId="11" fillId="6" borderId="16" xfId="1" applyFont="1" applyFill="1" applyBorder="1" applyAlignment="1">
      <alignment horizontal="left" vertical="center" wrapText="1"/>
    </xf>
    <xf numFmtId="0" fontId="11" fillId="6" borderId="17" xfId="1" applyFont="1" applyFill="1" applyBorder="1" applyAlignment="1">
      <alignment horizontal="left" vertical="center" wrapText="1"/>
    </xf>
    <xf numFmtId="2" fontId="10" fillId="3" borderId="22" xfId="1" applyNumberFormat="1" applyFont="1" applyFill="1" applyBorder="1" applyAlignment="1">
      <alignment horizontal="center" vertical="center"/>
    </xf>
    <xf numFmtId="0" fontId="12" fillId="7" borderId="20" xfId="1" applyFont="1" applyFill="1" applyBorder="1"/>
    <xf numFmtId="0" fontId="10" fillId="3" borderId="5" xfId="1" applyFont="1" applyFill="1" applyBorder="1" applyAlignment="1">
      <alignment horizontal="center" vertical="center" wrapText="1"/>
    </xf>
    <xf numFmtId="0" fontId="11" fillId="4" borderId="24" xfId="1" applyFont="1" applyFill="1" applyBorder="1" applyAlignment="1">
      <alignment vertical="center"/>
    </xf>
    <xf numFmtId="0" fontId="11" fillId="10" borderId="23" xfId="1" applyFont="1" applyFill="1" applyBorder="1" applyAlignment="1">
      <alignment horizontal="center" vertical="center"/>
    </xf>
    <xf numFmtId="0" fontId="10" fillId="3" borderId="14" xfId="1" applyFont="1" applyFill="1" applyBorder="1" applyAlignment="1">
      <alignment vertical="center"/>
    </xf>
    <xf numFmtId="0" fontId="10" fillId="3" borderId="3" xfId="1" applyFont="1" applyFill="1" applyBorder="1" applyAlignment="1">
      <alignment horizontal="center" vertical="center"/>
    </xf>
    <xf numFmtId="0" fontId="9" fillId="0" borderId="0" xfId="0" applyFont="1"/>
    <xf numFmtId="0" fontId="12" fillId="7" borderId="25" xfId="1" applyFont="1" applyFill="1" applyBorder="1"/>
    <xf numFmtId="44" fontId="10" fillId="10" borderId="1" xfId="1" applyNumberFormat="1" applyFont="1" applyFill="1" applyBorder="1" applyAlignment="1">
      <alignment horizontal="center" vertical="center"/>
    </xf>
    <xf numFmtId="0" fontId="11" fillId="6" borderId="0" xfId="1" applyFont="1" applyFill="1" applyBorder="1" applyAlignment="1">
      <alignment horizontal="left" vertical="center" wrapText="1"/>
    </xf>
    <xf numFmtId="44" fontId="13" fillId="7" borderId="2" xfId="1" applyNumberFormat="1" applyFont="1" applyFill="1" applyBorder="1" applyAlignment="1">
      <alignment horizontal="center"/>
    </xf>
    <xf numFmtId="2" fontId="13" fillId="7" borderId="2" xfId="1" applyNumberFormat="1" applyFont="1" applyFill="1" applyBorder="1" applyAlignment="1">
      <alignment horizontal="center"/>
    </xf>
    <xf numFmtId="0" fontId="13" fillId="7" borderId="5" xfId="1" applyFont="1" applyFill="1" applyBorder="1" applyAlignment="1">
      <alignment horizontal="center"/>
    </xf>
    <xf numFmtId="2" fontId="13" fillId="7" borderId="22" xfId="1" applyNumberFormat="1" applyFont="1" applyFill="1" applyBorder="1" applyAlignment="1">
      <alignment horizontal="center" wrapText="1"/>
    </xf>
    <xf numFmtId="2" fontId="12" fillId="7" borderId="8" xfId="1" applyNumberFormat="1" applyFont="1" applyFill="1" applyBorder="1"/>
    <xf numFmtId="0" fontId="10" fillId="3" borderId="5" xfId="1" applyFont="1" applyFill="1" applyBorder="1" applyAlignment="1">
      <alignment horizontal="center" vertical="center"/>
    </xf>
    <xf numFmtId="44" fontId="11" fillId="10" borderId="8" xfId="1" applyNumberFormat="1" applyFont="1" applyFill="1" applyBorder="1" applyAlignment="1">
      <alignment horizontal="center" vertical="center"/>
    </xf>
    <xf numFmtId="0" fontId="11" fillId="10" borderId="2" xfId="1" applyFont="1" applyFill="1" applyBorder="1" applyAlignment="1">
      <alignment horizontal="center" vertical="center"/>
    </xf>
    <xf numFmtId="0" fontId="10" fillId="3" borderId="36" xfId="1" applyFont="1" applyFill="1" applyBorder="1" applyAlignment="1">
      <alignment horizontal="center" vertical="center"/>
    </xf>
    <xf numFmtId="2" fontId="12" fillId="7" borderId="35" xfId="1" applyNumberFormat="1" applyFont="1" applyFill="1" applyBorder="1"/>
    <xf numFmtId="2" fontId="14" fillId="8" borderId="21" xfId="1" applyNumberFormat="1" applyFont="1" applyFill="1" applyBorder="1"/>
    <xf numFmtId="0" fontId="14" fillId="7" borderId="6" xfId="0" applyFont="1" applyFill="1" applyBorder="1" applyAlignment="1">
      <alignment horizontal="center" vertical="center"/>
    </xf>
    <xf numFmtId="0" fontId="9" fillId="7" borderId="6" xfId="0" applyFont="1" applyFill="1" applyBorder="1"/>
    <xf numFmtId="2" fontId="9" fillId="7" borderId="34" xfId="0" applyNumberFormat="1" applyFont="1" applyFill="1" applyBorder="1"/>
    <xf numFmtId="0" fontId="9" fillId="0" borderId="0" xfId="0" applyFont="1" applyAlignment="1">
      <alignment wrapText="1"/>
    </xf>
    <xf numFmtId="0" fontId="7" fillId="2" borderId="0" xfId="1" applyFont="1" applyFill="1" applyAlignment="1"/>
    <xf numFmtId="44" fontId="13" fillId="11" borderId="2" xfId="1" applyNumberFormat="1" applyFont="1" applyFill="1" applyBorder="1" applyAlignment="1" applyProtection="1">
      <alignment horizontal="center"/>
      <protection locked="0"/>
    </xf>
    <xf numFmtId="2" fontId="13" fillId="11" borderId="2" xfId="1" applyNumberFormat="1" applyFont="1" applyFill="1" applyBorder="1" applyAlignment="1" applyProtection="1">
      <alignment horizontal="center"/>
      <protection locked="0"/>
    </xf>
    <xf numFmtId="0" fontId="13" fillId="0" borderId="0" xfId="0" applyFont="1" applyAlignment="1" applyProtection="1">
      <alignment vertical="top" wrapText="1"/>
    </xf>
    <xf numFmtId="0" fontId="9" fillId="0" borderId="0" xfId="0" applyFont="1" applyAlignment="1" applyProtection="1">
      <alignment vertical="top" wrapText="1"/>
    </xf>
    <xf numFmtId="0" fontId="9" fillId="0" borderId="0" xfId="0" applyFont="1" applyProtection="1"/>
    <xf numFmtId="0" fontId="15" fillId="0" borderId="0" xfId="0" applyFont="1" applyAlignment="1" applyProtection="1">
      <alignment horizontal="left" vertical="center" wrapText="1" indent="2"/>
    </xf>
    <xf numFmtId="0" fontId="17" fillId="0" borderId="0" xfId="0" applyFont="1" applyAlignment="1" applyProtection="1">
      <alignment vertical="center" wrapText="1"/>
    </xf>
    <xf numFmtId="0" fontId="16" fillId="0" borderId="0" xfId="0" applyFont="1" applyAlignment="1" applyProtection="1">
      <alignment horizontal="left" vertical="center" wrapText="1" indent="5"/>
    </xf>
    <xf numFmtId="0" fontId="13" fillId="7" borderId="4" xfId="1" applyFont="1" applyFill="1" applyBorder="1" applyProtection="1"/>
    <xf numFmtId="0" fontId="13" fillId="7" borderId="5" xfId="1" applyFont="1" applyFill="1" applyBorder="1" applyAlignment="1" applyProtection="1">
      <alignment horizontal="center"/>
    </xf>
    <xf numFmtId="0" fontId="14" fillId="7" borderId="6" xfId="0" applyFont="1" applyFill="1" applyBorder="1" applyProtection="1"/>
    <xf numFmtId="0" fontId="12" fillId="7" borderId="20" xfId="1" applyFont="1" applyFill="1" applyBorder="1" applyProtection="1"/>
    <xf numFmtId="2" fontId="9" fillId="7" borderId="8" xfId="0" applyNumberFormat="1" applyFont="1" applyFill="1" applyBorder="1" applyProtection="1"/>
    <xf numFmtId="0" fontId="12" fillId="7" borderId="25" xfId="1" applyFont="1" applyFill="1" applyBorder="1" applyProtection="1"/>
    <xf numFmtId="2" fontId="9" fillId="7" borderId="35" xfId="0" applyNumberFormat="1" applyFont="1" applyFill="1" applyBorder="1" applyProtection="1"/>
    <xf numFmtId="0" fontId="13" fillId="7" borderId="9" xfId="1" applyFont="1" applyFill="1" applyBorder="1" applyProtection="1"/>
    <xf numFmtId="2" fontId="13" fillId="7" borderId="22" xfId="1" applyNumberFormat="1" applyFont="1" applyFill="1" applyBorder="1" applyAlignment="1" applyProtection="1">
      <alignment horizontal="center" wrapText="1"/>
    </xf>
    <xf numFmtId="2" fontId="9" fillId="8" borderId="21" xfId="0" applyNumberFormat="1" applyFont="1" applyFill="1" applyBorder="1" applyProtection="1"/>
    <xf numFmtId="0" fontId="10" fillId="9" borderId="27" xfId="1" applyFont="1" applyFill="1" applyBorder="1" applyAlignment="1" applyProtection="1">
      <alignment vertical="center" wrapText="1"/>
      <protection locked="0"/>
    </xf>
    <xf numFmtId="0" fontId="10" fillId="9" borderId="29" xfId="1" applyFont="1" applyFill="1" applyBorder="1" applyAlignment="1" applyProtection="1">
      <alignment vertical="center" wrapText="1"/>
      <protection locked="0"/>
    </xf>
    <xf numFmtId="0" fontId="10" fillId="9" borderId="31" xfId="1" applyFont="1" applyFill="1" applyBorder="1" applyAlignment="1" applyProtection="1">
      <alignment vertical="center" wrapText="1"/>
      <protection locked="0"/>
    </xf>
    <xf numFmtId="44" fontId="11" fillId="5" borderId="8" xfId="1" applyNumberFormat="1" applyFont="1" applyFill="1" applyBorder="1" applyAlignment="1" applyProtection="1">
      <alignment horizontal="center" vertical="center"/>
      <protection locked="0"/>
    </xf>
    <xf numFmtId="2" fontId="11" fillId="5" borderId="37" xfId="1" applyNumberFormat="1" applyFont="1" applyFill="1" applyBorder="1" applyAlignment="1" applyProtection="1">
      <alignment horizontal="center" vertical="center"/>
      <protection locked="0"/>
    </xf>
    <xf numFmtId="0" fontId="7" fillId="0" borderId="0" xfId="0" applyFont="1" applyAlignment="1" applyProtection="1">
      <alignment vertical="top" wrapText="1"/>
    </xf>
    <xf numFmtId="0" fontId="14" fillId="0" borderId="0" xfId="0" applyFont="1" applyAlignment="1" applyProtection="1">
      <alignment vertical="top" wrapText="1"/>
    </xf>
    <xf numFmtId="0" fontId="14" fillId="0" borderId="0" xfId="0" applyFont="1" applyAlignment="1" applyProtection="1">
      <alignment wrapText="1"/>
    </xf>
    <xf numFmtId="0" fontId="11" fillId="9" borderId="32" xfId="1" applyFont="1" applyFill="1" applyBorder="1" applyAlignment="1" applyProtection="1">
      <alignment horizontal="left" vertical="center" wrapText="1"/>
      <protection locked="0"/>
    </xf>
    <xf numFmtId="0" fontId="11" fillId="9" borderId="33" xfId="1" applyFont="1" applyFill="1" applyBorder="1" applyAlignment="1" applyProtection="1">
      <alignment horizontal="left" vertical="center" wrapText="1"/>
      <protection locked="0"/>
    </xf>
    <xf numFmtId="0" fontId="10" fillId="3" borderId="14" xfId="1" applyFont="1" applyFill="1" applyBorder="1" applyAlignment="1">
      <alignment horizontal="left" vertical="center" wrapText="1"/>
    </xf>
    <xf numFmtId="0" fontId="10" fillId="3" borderId="15" xfId="1" applyFont="1" applyFill="1" applyBorder="1" applyAlignment="1">
      <alignment horizontal="left" vertical="center" wrapText="1"/>
    </xf>
    <xf numFmtId="0" fontId="10" fillId="3" borderId="26" xfId="1" applyFont="1" applyFill="1" applyBorder="1" applyAlignment="1">
      <alignment horizontal="left" vertical="center" wrapText="1"/>
    </xf>
    <xf numFmtId="0" fontId="11" fillId="9" borderId="19" xfId="1" applyFont="1" applyFill="1" applyBorder="1" applyAlignment="1" applyProtection="1">
      <alignment horizontal="left" vertical="center" wrapText="1"/>
      <protection locked="0"/>
    </xf>
    <xf numFmtId="0" fontId="11" fillId="9" borderId="28" xfId="1" applyFont="1" applyFill="1" applyBorder="1" applyAlignment="1" applyProtection="1">
      <alignment horizontal="left" vertical="center" wrapText="1"/>
      <protection locked="0"/>
    </xf>
    <xf numFmtId="0" fontId="11" fillId="9" borderId="18" xfId="1" applyFont="1" applyFill="1" applyBorder="1" applyAlignment="1" applyProtection="1">
      <alignment horizontal="left" vertical="center" wrapText="1"/>
      <protection locked="0"/>
    </xf>
    <xf numFmtId="0" fontId="11" fillId="9" borderId="30" xfId="1" applyFont="1" applyFill="1" applyBorder="1" applyAlignment="1" applyProtection="1">
      <alignment horizontal="left" vertical="center" wrapText="1"/>
      <protection locked="0"/>
    </xf>
    <xf numFmtId="0" fontId="10" fillId="9" borderId="16" xfId="1" applyFont="1" applyFill="1" applyBorder="1" applyAlignment="1" applyProtection="1">
      <alignment vertical="center" wrapText="1"/>
      <protection locked="0"/>
    </xf>
    <xf numFmtId="0" fontId="10" fillId="9" borderId="29" xfId="1" applyFont="1" applyFill="1" applyBorder="1" applyAlignment="1" applyProtection="1">
      <alignment vertical="center" wrapText="1"/>
      <protection locked="0"/>
    </xf>
    <xf numFmtId="0" fontId="11" fillId="9" borderId="0" xfId="1" applyFont="1" applyFill="1" applyBorder="1" applyAlignment="1" applyProtection="1">
      <alignment horizontal="center" vertical="center" wrapText="1"/>
      <protection locked="0"/>
    </xf>
    <xf numFmtId="0" fontId="11" fillId="9" borderId="17" xfId="1" applyFont="1" applyFill="1" applyBorder="1" applyAlignment="1" applyProtection="1">
      <alignment horizontal="center" vertical="center" wrapText="1"/>
      <protection locked="0"/>
    </xf>
    <xf numFmtId="0" fontId="11" fillId="9" borderId="18" xfId="1" applyFont="1" applyFill="1" applyBorder="1" applyAlignment="1" applyProtection="1">
      <alignment horizontal="center" vertical="center" wrapText="1"/>
      <protection locked="0"/>
    </xf>
    <xf numFmtId="0" fontId="11" fillId="9" borderId="30" xfId="1" applyFont="1" applyFill="1" applyBorder="1" applyAlignment="1" applyProtection="1">
      <alignment horizontal="center" vertical="center" wrapText="1"/>
      <protection locked="0"/>
    </xf>
    <xf numFmtId="0" fontId="0" fillId="0" borderId="0" xfId="0" applyBorder="1"/>
  </cellXfs>
  <cellStyles count="3">
    <cellStyle name="Standaard" xfId="0" builtinId="0"/>
    <cellStyle name="Standaard 2" xfId="2" xr:uid="{C31C1DF2-4831-4589-820D-DBCABB086C8D}"/>
    <cellStyle name="Standaard 3" xfId="1" xr:uid="{2106852B-EEA4-419E-9608-9DF5386485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47625</xdr:colOff>
      <xdr:row>2</xdr:row>
      <xdr:rowOff>381000</xdr:rowOff>
    </xdr:from>
    <xdr:to>
      <xdr:col>11</xdr:col>
      <xdr:colOff>523058</xdr:colOff>
      <xdr:row>8</xdr:row>
      <xdr:rowOff>761562</xdr:rowOff>
    </xdr:to>
    <xdr:pic>
      <xdr:nvPicPr>
        <xdr:cNvPr id="3" name="Afbeelding 2">
          <a:extLst>
            <a:ext uri="{FF2B5EF4-FFF2-40B4-BE49-F238E27FC236}">
              <a16:creationId xmlns:a16="http://schemas.microsoft.com/office/drawing/2014/main" id="{6B4182D6-A740-80ED-0770-A6592246E1AB}"/>
            </a:ext>
          </a:extLst>
        </xdr:cNvPr>
        <xdr:cNvPicPr>
          <a:picLocks noChangeAspect="1"/>
        </xdr:cNvPicPr>
      </xdr:nvPicPr>
      <xdr:blipFill>
        <a:blip xmlns:r="http://schemas.openxmlformats.org/officeDocument/2006/relationships" r:embed="rId1"/>
        <a:stretch>
          <a:fillRect/>
        </a:stretch>
      </xdr:blipFill>
      <xdr:spPr>
        <a:xfrm>
          <a:off x="8648700" y="704850"/>
          <a:ext cx="6533333" cy="350476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8D4CF-EB6E-44B4-856E-168D2FD63A39}">
  <sheetPr codeName="Blad1"/>
  <dimension ref="A1:C16"/>
  <sheetViews>
    <sheetView showGridLines="0" workbookViewId="0">
      <selection activeCell="B15" sqref="B15"/>
    </sheetView>
  </sheetViews>
  <sheetFormatPr defaultRowHeight="12.75" x14ac:dyDescent="0.2"/>
  <cols>
    <col min="1" max="1" width="110.7109375" style="52" customWidth="1"/>
    <col min="2" max="2" width="18.28515625" style="52" customWidth="1"/>
    <col min="3" max="3" width="17.7109375" style="52" customWidth="1"/>
    <col min="4" max="16384" width="9.140625" style="52"/>
  </cols>
  <sheetData>
    <row r="1" spans="1:3" s="51" customFormat="1" x14ac:dyDescent="0.25">
      <c r="A1" s="50" t="s">
        <v>40</v>
      </c>
    </row>
    <row r="2" spans="1:3" s="51" customFormat="1" x14ac:dyDescent="0.25"/>
    <row r="3" spans="1:3" s="51" customFormat="1" ht="31.5" x14ac:dyDescent="0.25">
      <c r="A3" s="71" t="s">
        <v>39</v>
      </c>
    </row>
    <row r="4" spans="1:3" s="51" customFormat="1" ht="25.5" x14ac:dyDescent="0.25">
      <c r="A4" s="51" t="s">
        <v>0</v>
      </c>
    </row>
    <row r="5" spans="1:3" s="51" customFormat="1" x14ac:dyDescent="0.25"/>
    <row r="6" spans="1:3" s="51" customFormat="1" x14ac:dyDescent="0.25">
      <c r="A6" s="72" t="s">
        <v>1</v>
      </c>
    </row>
    <row r="7" spans="1:3" s="51" customFormat="1" ht="150.75" customHeight="1" x14ac:dyDescent="0.25">
      <c r="A7" s="51" t="s">
        <v>38</v>
      </c>
    </row>
    <row r="8" spans="1:3" x14ac:dyDescent="0.2">
      <c r="A8" s="73" t="s">
        <v>2</v>
      </c>
    </row>
    <row r="9" spans="1:3" ht="132" customHeight="1" x14ac:dyDescent="0.2">
      <c r="A9" s="53" t="s">
        <v>31</v>
      </c>
    </row>
    <row r="10" spans="1:3" x14ac:dyDescent="0.2">
      <c r="A10" s="53"/>
    </row>
    <row r="11" spans="1:3" ht="14.25" x14ac:dyDescent="0.2">
      <c r="A11" s="54" t="s">
        <v>20</v>
      </c>
    </row>
    <row r="12" spans="1:3" ht="13.5" thickBot="1" x14ac:dyDescent="0.25">
      <c r="A12" s="55"/>
    </row>
    <row r="13" spans="1:3" x14ac:dyDescent="0.2">
      <c r="A13" s="56" t="s">
        <v>22</v>
      </c>
      <c r="B13" s="57" t="s">
        <v>12</v>
      </c>
      <c r="C13" s="58" t="s">
        <v>29</v>
      </c>
    </row>
    <row r="14" spans="1:3" x14ac:dyDescent="0.2">
      <c r="A14" s="59" t="s">
        <v>26</v>
      </c>
      <c r="B14" s="48">
        <v>0</v>
      </c>
      <c r="C14" s="60">
        <f>IF(B14&gt;0,(25-(25*(B14-984000)/(1332000-984000))),0)</f>
        <v>0</v>
      </c>
    </row>
    <row r="15" spans="1:3" ht="13.5" thickBot="1" x14ac:dyDescent="0.25">
      <c r="A15" s="61" t="s">
        <v>27</v>
      </c>
      <c r="B15" s="49">
        <v>0</v>
      </c>
      <c r="C15" s="62">
        <f>IF(B15&lt;=5,(5-(5*(B15-0)/(3-0))),0)</f>
        <v>5</v>
      </c>
    </row>
    <row r="16" spans="1:3" ht="13.5" thickBot="1" x14ac:dyDescent="0.25">
      <c r="A16" s="63" t="s">
        <v>28</v>
      </c>
      <c r="B16" s="64"/>
      <c r="C16" s="65">
        <f>SUM(C14:C15)</f>
        <v>5</v>
      </c>
    </row>
  </sheetData>
  <sheetProtection algorithmName="SHA-512" hashValue="1cTxpZIUTNz+f+Y39cCE/RtBVZevrLmToyvWoV1UV+rTHb2PC2sRVgJa1jeRyG9OrriIboaMBolu4x/n/b7KiQ==" saltValue="Ib+uIjY0cVOI39ksJoBUnw==" spinCount="100000" sheet="1" objects="1" scenarios="1" select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8C9BA-CBE8-45DA-BF76-4BE9F4C29396}">
  <sheetPr codeName="Blad2"/>
  <dimension ref="A1:K38"/>
  <sheetViews>
    <sheetView showGridLines="0" tabSelected="1" topLeftCell="A8" zoomScaleNormal="100" workbookViewId="0">
      <selection activeCell="D17" sqref="D17"/>
    </sheetView>
  </sheetViews>
  <sheetFormatPr defaultRowHeight="15" x14ac:dyDescent="0.25"/>
  <cols>
    <col min="2" max="2" width="85.28515625" bestFit="1" customWidth="1"/>
    <col min="3" max="3" width="15.5703125" customWidth="1"/>
    <col min="4" max="4" width="17.5703125" bestFit="1" customWidth="1"/>
    <col min="5" max="5" width="15.7109375" customWidth="1"/>
  </cols>
  <sheetData>
    <row r="1" spans="1:11" ht="18.75" x14ac:dyDescent="0.3">
      <c r="A1" s="2" t="s">
        <v>25</v>
      </c>
      <c r="B1" s="1"/>
      <c r="C1" s="1"/>
      <c r="D1" s="3"/>
    </row>
    <row r="2" spans="1:11" ht="18.75" x14ac:dyDescent="0.3">
      <c r="A2" s="2"/>
      <c r="B2" s="1"/>
      <c r="C2" s="1"/>
      <c r="D2" s="3"/>
    </row>
    <row r="3" spans="1:11" ht="15.75" x14ac:dyDescent="0.25">
      <c r="A3" s="47" t="s">
        <v>41</v>
      </c>
      <c r="B3" s="4"/>
      <c r="C3" s="4"/>
      <c r="D3" s="1"/>
    </row>
    <row r="4" spans="1:11" ht="15.75" x14ac:dyDescent="0.25">
      <c r="A4" s="5"/>
      <c r="B4" s="10"/>
      <c r="C4" s="10"/>
      <c r="D4" s="10"/>
    </row>
    <row r="5" spans="1:11" x14ac:dyDescent="0.25">
      <c r="A5" s="6" t="s">
        <v>3</v>
      </c>
      <c r="B5" s="10"/>
      <c r="C5" s="10"/>
      <c r="D5" s="10"/>
    </row>
    <row r="6" spans="1:11" x14ac:dyDescent="0.25">
      <c r="A6" s="10"/>
      <c r="B6" s="10"/>
      <c r="C6" s="10"/>
      <c r="D6" s="10"/>
    </row>
    <row r="7" spans="1:11" ht="15.75" thickBot="1" x14ac:dyDescent="0.3">
      <c r="A7" s="10"/>
      <c r="B7" s="11"/>
      <c r="C7" s="11"/>
      <c r="D7" s="11"/>
    </row>
    <row r="8" spans="1:11" ht="25.5" x14ac:dyDescent="0.25">
      <c r="A8" s="10"/>
      <c r="B8" s="12" t="s">
        <v>32</v>
      </c>
      <c r="C8" s="23" t="s">
        <v>4</v>
      </c>
      <c r="D8" s="37" t="s">
        <v>36</v>
      </c>
      <c r="E8" s="43" t="s">
        <v>35</v>
      </c>
    </row>
    <row r="9" spans="1:11" x14ac:dyDescent="0.25">
      <c r="A9" s="10"/>
      <c r="B9" s="13" t="s">
        <v>5</v>
      </c>
      <c r="C9" s="39">
        <v>400</v>
      </c>
      <c r="D9" s="69">
        <v>0</v>
      </c>
      <c r="E9" s="38">
        <f>IF(AND(D9&gt;=40,D9&lt;=50),C9*D9,0)</f>
        <v>0</v>
      </c>
    </row>
    <row r="10" spans="1:11" x14ac:dyDescent="0.25">
      <c r="A10" s="10"/>
      <c r="B10" s="13" t="s">
        <v>6</v>
      </c>
      <c r="C10" s="39">
        <v>12000</v>
      </c>
      <c r="D10" s="69">
        <v>0</v>
      </c>
      <c r="E10" s="38">
        <f>IF(AND(D10&gt;=50,D10&lt;=70),C10*D10,0)</f>
        <v>0</v>
      </c>
    </row>
    <row r="11" spans="1:11" x14ac:dyDescent="0.25">
      <c r="A11" s="10"/>
      <c r="B11" s="13" t="s">
        <v>7</v>
      </c>
      <c r="C11" s="39">
        <v>2000</v>
      </c>
      <c r="D11" s="69">
        <v>0</v>
      </c>
      <c r="E11" s="38">
        <f>IF(AND(D11&gt;=70,D11&lt;=90),C11*D11,0)</f>
        <v>0</v>
      </c>
    </row>
    <row r="12" spans="1:11" x14ac:dyDescent="0.25">
      <c r="A12" s="10"/>
      <c r="B12" s="13" t="s">
        <v>8</v>
      </c>
      <c r="C12" s="39">
        <v>2400</v>
      </c>
      <c r="D12" s="69">
        <v>0</v>
      </c>
      <c r="E12" s="38">
        <f>IF(AND(D12&gt;=80,D12&lt;=100),C12*D12,0)</f>
        <v>0</v>
      </c>
    </row>
    <row r="13" spans="1:11" ht="15.75" thickBot="1" x14ac:dyDescent="0.3">
      <c r="A13" s="10"/>
      <c r="B13" s="13" t="s">
        <v>9</v>
      </c>
      <c r="C13" s="39">
        <v>400</v>
      </c>
      <c r="D13" s="69">
        <v>0</v>
      </c>
      <c r="E13" s="38">
        <f>IF(AND(D13&gt;=90,D13&lt;=130),C13*D13,0)</f>
        <v>0</v>
      </c>
    </row>
    <row r="14" spans="1:11" ht="15.75" thickBot="1" x14ac:dyDescent="0.3">
      <c r="B14" s="14" t="s">
        <v>10</v>
      </c>
      <c r="C14" s="15"/>
      <c r="D14" s="21"/>
      <c r="E14" s="30">
        <f>(C9*D9)+(C10*D10)+(C11*D11)+(C12*D12)+(C13*D13)</f>
        <v>0</v>
      </c>
      <c r="I14" s="89"/>
      <c r="J14" s="89"/>
      <c r="K14" s="89"/>
    </row>
    <row r="15" spans="1:11" ht="15.75" thickBot="1" x14ac:dyDescent="0.3">
      <c r="B15" s="11"/>
      <c r="C15" s="11"/>
      <c r="D15" s="11"/>
      <c r="E15" s="28"/>
      <c r="I15" s="89"/>
      <c r="J15" s="89"/>
      <c r="K15" s="89"/>
    </row>
    <row r="16" spans="1:11" ht="15.75" thickBot="1" x14ac:dyDescent="0.3">
      <c r="A16" s="10"/>
      <c r="B16" s="26" t="s">
        <v>33</v>
      </c>
      <c r="C16" s="27"/>
      <c r="D16" s="40" t="s">
        <v>24</v>
      </c>
      <c r="E16" s="44"/>
      <c r="I16" s="89"/>
      <c r="J16" s="89"/>
      <c r="K16" s="89"/>
    </row>
    <row r="17" spans="1:11" ht="15.75" thickBot="1" x14ac:dyDescent="0.3">
      <c r="A17" s="10"/>
      <c r="B17" s="24" t="s">
        <v>11</v>
      </c>
      <c r="C17" s="25"/>
      <c r="D17" s="70">
        <v>0</v>
      </c>
      <c r="E17" s="45">
        <f>IF(AND(D17&gt;=0,D17&lt;=3),D17,0)</f>
        <v>0</v>
      </c>
      <c r="I17" s="89"/>
      <c r="J17" s="89"/>
      <c r="K17" s="89"/>
    </row>
    <row r="18" spans="1:11" ht="15.75" thickBot="1" x14ac:dyDescent="0.3">
      <c r="B18" s="11"/>
      <c r="C18" s="11"/>
      <c r="D18" s="11"/>
      <c r="E18" s="28"/>
    </row>
    <row r="19" spans="1:11" x14ac:dyDescent="0.25">
      <c r="B19" s="16" t="s">
        <v>34</v>
      </c>
      <c r="C19" s="34" t="s">
        <v>12</v>
      </c>
      <c r="D19" s="17" t="s">
        <v>29</v>
      </c>
      <c r="E19" s="28"/>
    </row>
    <row r="20" spans="1:11" x14ac:dyDescent="0.25">
      <c r="B20" s="22" t="s">
        <v>21</v>
      </c>
      <c r="C20" s="32">
        <f>E14</f>
        <v>0</v>
      </c>
      <c r="D20" s="36">
        <f>IF(C20&gt;0,(25-(25*(C20-984000)/(1332000-984000))),0)</f>
        <v>0</v>
      </c>
      <c r="E20" s="28"/>
    </row>
    <row r="21" spans="1:11" ht="15.75" thickBot="1" x14ac:dyDescent="0.3">
      <c r="B21" s="29" t="s">
        <v>30</v>
      </c>
      <c r="C21" s="33">
        <f>D17</f>
        <v>0</v>
      </c>
      <c r="D21" s="41">
        <f>(5-(5*(C21-0)/(3-0)))</f>
        <v>5</v>
      </c>
      <c r="E21" s="28"/>
    </row>
    <row r="22" spans="1:11" ht="15.75" customHeight="1" thickBot="1" x14ac:dyDescent="0.3">
      <c r="B22" s="18" t="s">
        <v>13</v>
      </c>
      <c r="C22" s="35"/>
      <c r="D22" s="42">
        <f>IF(AND(D20&gt;=0,D20&lt;=25,D21&gt;=0,D21&lt;=5),SUM(D20:D21),-1)</f>
        <v>5</v>
      </c>
      <c r="E22" s="28"/>
    </row>
    <row r="23" spans="1:11" x14ac:dyDescent="0.25">
      <c r="B23" s="10"/>
      <c r="C23" s="10"/>
      <c r="D23" s="10"/>
    </row>
    <row r="24" spans="1:11" ht="15.75" thickBot="1" x14ac:dyDescent="0.3">
      <c r="B24" s="10"/>
      <c r="C24" s="10"/>
      <c r="D24" s="10"/>
    </row>
    <row r="25" spans="1:11" x14ac:dyDescent="0.25">
      <c r="B25" s="76" t="s">
        <v>14</v>
      </c>
      <c r="C25" s="77"/>
      <c r="D25" s="78"/>
    </row>
    <row r="26" spans="1:11" ht="90.75" customHeight="1" x14ac:dyDescent="0.25">
      <c r="B26" s="7" t="s">
        <v>23</v>
      </c>
      <c r="C26" s="8"/>
      <c r="D26" s="9"/>
    </row>
    <row r="27" spans="1:11" x14ac:dyDescent="0.25">
      <c r="B27" s="19"/>
      <c r="C27" s="31"/>
      <c r="D27" s="20"/>
    </row>
    <row r="28" spans="1:11" x14ac:dyDescent="0.25">
      <c r="B28" s="66" t="s">
        <v>15</v>
      </c>
      <c r="C28" s="79">
        <v>1.5</v>
      </c>
      <c r="D28" s="80"/>
    </row>
    <row r="29" spans="1:11" x14ac:dyDescent="0.25">
      <c r="B29" s="67" t="s">
        <v>16</v>
      </c>
      <c r="C29" s="81"/>
      <c r="D29" s="82"/>
    </row>
    <row r="30" spans="1:11" ht="25.5" customHeight="1" x14ac:dyDescent="0.25">
      <c r="B30" s="67" t="s">
        <v>17</v>
      </c>
      <c r="C30" s="81"/>
      <c r="D30" s="82"/>
    </row>
    <row r="31" spans="1:11" x14ac:dyDescent="0.25">
      <c r="B31" s="83" t="s">
        <v>18</v>
      </c>
      <c r="C31" s="85"/>
      <c r="D31" s="86"/>
    </row>
    <row r="32" spans="1:11" x14ac:dyDescent="0.25">
      <c r="B32" s="83"/>
      <c r="C32" s="85"/>
      <c r="D32" s="86"/>
    </row>
    <row r="33" spans="2:4" x14ac:dyDescent="0.25">
      <c r="B33" s="84"/>
      <c r="C33" s="87"/>
      <c r="D33" s="88"/>
    </row>
    <row r="34" spans="2:4" ht="25.5" customHeight="1" thickBot="1" x14ac:dyDescent="0.3">
      <c r="B34" s="68" t="s">
        <v>19</v>
      </c>
      <c r="C34" s="74"/>
      <c r="D34" s="75"/>
    </row>
    <row r="35" spans="2:4" x14ac:dyDescent="0.25">
      <c r="B35" s="10"/>
      <c r="C35" s="10"/>
      <c r="D35" s="10"/>
    </row>
    <row r="36" spans="2:4" x14ac:dyDescent="0.25">
      <c r="B36" s="10"/>
      <c r="C36" s="10"/>
      <c r="D36" s="10"/>
    </row>
    <row r="37" spans="2:4" x14ac:dyDescent="0.25">
      <c r="B37" s="10"/>
      <c r="C37" s="10"/>
      <c r="D37" s="10"/>
    </row>
    <row r="38" spans="2:4" ht="128.25" x14ac:dyDescent="0.25">
      <c r="B38" s="46" t="s">
        <v>37</v>
      </c>
      <c r="C38" s="10"/>
      <c r="D38" s="10"/>
    </row>
  </sheetData>
  <sheetProtection algorithmName="SHA-512" hashValue="Zu839dMa/nLnwUPVFQ/GOKOrRNUje8j7nJinpL26Y0K51DyucF5za5bm7HrKuvPtB/Fr+KAlBDBUtHy0n/8Qqw==" saltValue="VkpQi8DJplR8aKNJj4iB3w==" spinCount="100000" sheet="1" objects="1" scenarios="1" selectLockedCells="1"/>
  <mergeCells count="7">
    <mergeCell ref="C34:D34"/>
    <mergeCell ref="B25:D25"/>
    <mergeCell ref="C28:D28"/>
    <mergeCell ref="C29:D29"/>
    <mergeCell ref="C30:D30"/>
    <mergeCell ref="B31:B33"/>
    <mergeCell ref="C31:D3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d828c92-e239-41e8-99e6-0d9c303fc404">
      <Terms xmlns="http://schemas.microsoft.com/office/infopath/2007/PartnerControls"/>
    </lcf76f155ced4ddcb4097134ff3c332f>
    <TaxCatchAll xmlns="4746ef10-7315-4667-8ef3-9a2b57944718" xsi:nil="true"/>
    <_dlc_DocId xmlns="4746ef10-7315-4667-8ef3-9a2b57944718">KEN3FMN5XDHW-1941178219-3313</_dlc_DocId>
    <_dlc_DocIdUrl xmlns="4746ef10-7315-4667-8ef3-9a2b57944718">
      <Url>https://hlmr.sharepoint.com/sites/teamsites/KCC%20MT/_layouts/15/DocIdRedir.aspx?ID=KEN3FMN5XDHW-1941178219-3313</Url>
      <Description>KEN3FMN5XDHW-1941178219-3313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27176C9AE085E04AB330414ACF856A55" ma:contentTypeVersion="19" ma:contentTypeDescription="Een nieuw document maken." ma:contentTypeScope="" ma:versionID="24b3e2b90bab2b04cbf7af389e97acdc">
  <xsd:schema xmlns:xsd="http://www.w3.org/2001/XMLSchema" xmlns:xs="http://www.w3.org/2001/XMLSchema" xmlns:p="http://schemas.microsoft.com/office/2006/metadata/properties" xmlns:ns2="4e6c0f68-84d1-421f-95e3-c0f530d21b03" xmlns:ns3="3d828c92-e239-41e8-99e6-0d9c303fc404" xmlns:ns4="4746ef10-7315-4667-8ef3-9a2b57944718" targetNamespace="http://schemas.microsoft.com/office/2006/metadata/properties" ma:root="true" ma:fieldsID="c1aa7162fb9a4a04ca30d62503b1b478" ns2:_="" ns3:_="" ns4:_="">
    <xsd:import namespace="4e6c0f68-84d1-421f-95e3-c0f530d21b03"/>
    <xsd:import namespace="3d828c92-e239-41e8-99e6-0d9c303fc404"/>
    <xsd:import namespace="4746ef10-7315-4667-8ef3-9a2b57944718"/>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4:_dlc_DocId" minOccurs="0"/>
                <xsd:element ref="ns4:_dlc_DocIdUrl" minOccurs="0"/>
                <xsd:element ref="ns4:_dlc_DocIdPersistId"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6c0f68-84d1-421f-95e3-c0f530d21b03"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int-hash delen" ma:internalName="SharingHintHash" ma:readOnly="true">
      <xsd:simpleType>
        <xsd:restriction base="dms:Text"/>
      </xsd:simpleType>
    </xsd:element>
    <xsd:element name="SharedWithDetails" ma:index="10" nillable="true" ma:displayName="Gedeeld met details" ma:description="" ma:internalName="SharedWithDetails" ma:readOnly="true">
      <xsd:simpleType>
        <xsd:restriction base="dms:Note">
          <xsd:maxLength value="255"/>
        </xsd:restriction>
      </xsd:simpleType>
    </xsd:element>
    <xsd:element name="LastSharedByUser" ma:index="11" nillable="true" ma:displayName="Laatst gedeeld, per gebruiker" ma:internalName="LastSharedByUser" ma:readOnly="true">
      <xsd:simpleType>
        <xsd:restriction base="dms:Note">
          <xsd:maxLength value="255"/>
        </xsd:restriction>
      </xsd:simpleType>
    </xsd:element>
    <xsd:element name="LastSharedByTime" ma:index="12" nillable="true" ma:displayName="Laatst gedeeld, per tijdstip"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d828c92-e239-41e8-99e6-0d9c303fc404"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ternalName="MediaServiceDateTaken"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46ef10-7315-4667-8ef3-9a2b57944718" elementFormDefault="qualified">
    <xsd:import namespace="http://schemas.microsoft.com/office/2006/documentManagement/types"/>
    <xsd:import namespace="http://schemas.microsoft.com/office/infopath/2007/PartnerControls"/>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TaxCatchAll" ma:index="28" nillable="true" ma:displayName="Taxonomy Catch All Column" ma:hidden="true" ma:list="{d7f3a518-9646-478b-9b52-622ad0f1869f}" ma:internalName="TaxCatchAll" ma:showField="CatchAllData" ma:web="4746ef10-7315-4667-8ef3-9a2b579447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E9222C-1D2F-4A00-905F-BBF9F184BDBF}">
  <ds:schemaRefs>
    <ds:schemaRef ds:uri="http://schemas.microsoft.com/office/2006/documentManagement/types"/>
    <ds:schemaRef ds:uri="http://schemas.openxmlformats.org/package/2006/metadata/core-properties"/>
    <ds:schemaRef ds:uri="http://purl.org/dc/dcmitype/"/>
    <ds:schemaRef ds:uri="http://purl.org/dc/elements/1.1/"/>
    <ds:schemaRef ds:uri="4746ef10-7315-4667-8ef3-9a2b57944718"/>
    <ds:schemaRef ds:uri="http://schemas.microsoft.com/office/2006/metadata/properties"/>
    <ds:schemaRef ds:uri="http://schemas.microsoft.com/office/infopath/2007/PartnerControls"/>
    <ds:schemaRef ds:uri="http://purl.org/dc/terms/"/>
    <ds:schemaRef ds:uri="3d828c92-e239-41e8-99e6-0d9c303fc404"/>
    <ds:schemaRef ds:uri="4e6c0f68-84d1-421f-95e3-c0f530d21b03"/>
    <ds:schemaRef ds:uri="http://www.w3.org/XML/1998/namespace"/>
  </ds:schemaRefs>
</ds:datastoreItem>
</file>

<file path=customXml/itemProps2.xml><?xml version="1.0" encoding="utf-8"?>
<ds:datastoreItem xmlns:ds="http://schemas.openxmlformats.org/officeDocument/2006/customXml" ds:itemID="{DA02197E-AE64-4C06-B76B-05CEE3F03A39}">
  <ds:schemaRefs>
    <ds:schemaRef ds:uri="http://schemas.microsoft.com/sharepoint/v3/contenttype/forms"/>
  </ds:schemaRefs>
</ds:datastoreItem>
</file>

<file path=customXml/itemProps3.xml><?xml version="1.0" encoding="utf-8"?>
<ds:datastoreItem xmlns:ds="http://schemas.openxmlformats.org/officeDocument/2006/customXml" ds:itemID="{B7C88F0C-2AA6-4AEC-A06B-7617BAC714EB}">
  <ds:schemaRefs>
    <ds:schemaRef ds:uri="http://schemas.microsoft.com/sharepoint/events"/>
  </ds:schemaRefs>
</ds:datastoreItem>
</file>

<file path=customXml/itemProps4.xml><?xml version="1.0" encoding="utf-8"?>
<ds:datastoreItem xmlns:ds="http://schemas.openxmlformats.org/officeDocument/2006/customXml" ds:itemID="{9705438B-7E98-4480-A2A8-1B1023EED5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6c0f68-84d1-421f-95e3-c0f530d21b03"/>
    <ds:schemaRef ds:uri="3d828c92-e239-41e8-99e6-0d9c303fc404"/>
    <ds:schemaRef ds:uri="4746ef10-7315-4667-8ef3-9a2b579447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8</vt:i4>
      </vt:variant>
    </vt:vector>
  </HeadingPairs>
  <TitlesOfParts>
    <vt:vector size="10" baseType="lpstr">
      <vt:lpstr>Toelichting</vt:lpstr>
      <vt:lpstr>Tarievenblad</vt:lpstr>
      <vt:lpstr>Toelichting!_Hlk144897216</vt:lpstr>
      <vt:lpstr>Tarievenblad!_Hlk24661338</vt:lpstr>
      <vt:lpstr>Tarievenblad!_Hlk525741590</vt:lpstr>
      <vt:lpstr>Tarievenblad!_Hlk525742206</vt:lpstr>
      <vt:lpstr>Tarievenblad!_Hlk91431769</vt:lpstr>
      <vt:lpstr>Tarievenblad!_Toc104383501</vt:lpstr>
      <vt:lpstr>Tarievenblad!_Toc104383503</vt:lpstr>
      <vt:lpstr>Tarievenblad!_Toc50024552</vt:lpstr>
    </vt:vector>
  </TitlesOfParts>
  <Manager/>
  <Company>Gemeente Haarlemmermeer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Mandy Reemnet</dc:creator>
  <cp:keywords/>
  <dc:description/>
  <cp:lastModifiedBy>Mandy Reemnet</cp:lastModifiedBy>
  <cp:revision/>
  <dcterms:created xsi:type="dcterms:W3CDTF">2023-08-22T14:38:58Z</dcterms:created>
  <dcterms:modified xsi:type="dcterms:W3CDTF">2023-09-07T20:29:18Z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0x01010027176C9AE085E04AB330414ACF856A55</vt:lpwstr>
  </property>
  <property fmtid="{D5CDD505-2E9C-101B-9397-08002B2CF9AE}" pid="3" name="_dlc_DocIdItemGuid">
    <vt:lpwstr>122a98dc-b3fb-4d97-866d-d222096f64bf</vt:lpwstr>
  </property>
  <property fmtid="{D5CDD505-2E9C-101B-9397-08002B2CF9AE}" pid="4" name="MediaServiceImageTags">
    <vt:lpwstr/>
  </property>
</Properties>
</file>