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en\Hans\2023-4001 EU Meten en monitoren\3 aanbestedingsstukken\concept\"/>
    </mc:Choice>
  </mc:AlternateContent>
  <xr:revisionPtr revIDLastSave="0" documentId="13_ncr:1_{F64A7FAB-59B6-4C88-A2D0-934DE5AFD8BD}" xr6:coauthVersionLast="47" xr6:coauthVersionMax="47" xr10:uidLastSave="{00000000-0000-0000-0000-000000000000}"/>
  <workbookProtection workbookAlgorithmName="SHA-512" workbookHashValue="fwLiETjEGwIKqrFrFQ60bKuaajfw34H/I86tShRqHKNcdN5BLJP2T05AP6ODs19+4SsdEPPqtGkGIzib3UxzNg==" workbookSaltValue="wZyk5eIu3iFwKx56Ca3SUg==" workbookSpinCount="100000" lockStructure="1"/>
  <bookViews>
    <workbookView xWindow="22920" yWindow="-120" windowWidth="23280" windowHeight="14040" tabRatio="601" xr2:uid="{00000000-000D-0000-FFFF-FFFF00000000}"/>
  </bookViews>
  <sheets>
    <sheet name="Invulstaat P1" sheetId="1" r:id="rId1"/>
    <sheet name="Inschrijfstaat P1" sheetId="9" r:id="rId2"/>
    <sheet name="Inschrijfbiljet P1 " sheetId="10" r:id="rId3"/>
    <sheet name="betalingsschema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7" i="9" l="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5" i="11"/>
  <c r="D32" i="10"/>
  <c r="D38" i="1"/>
  <c r="Z34" i="1"/>
  <c r="U34" i="1"/>
  <c r="P34" i="1"/>
  <c r="D34" i="1" l="1"/>
  <c r="D20" i="1"/>
  <c r="D19" i="1"/>
  <c r="D18" i="1"/>
  <c r="I26" i="9" l="1"/>
  <c r="K25" i="9"/>
  <c r="J25" i="9"/>
  <c r="I25" i="9"/>
  <c r="J23" i="9"/>
  <c r="I22" i="9"/>
  <c r="E38" i="9"/>
  <c r="E34" i="9"/>
  <c r="E33" i="9"/>
  <c r="E32" i="9"/>
  <c r="E31" i="9"/>
  <c r="E23" i="9"/>
  <c r="E22" i="9"/>
  <c r="E20" i="9"/>
  <c r="E19" i="9"/>
  <c r="E18" i="9"/>
  <c r="E17" i="9"/>
  <c r="E16" i="9"/>
  <c r="E15" i="9"/>
  <c r="E14" i="9"/>
  <c r="E13" i="9"/>
  <c r="AC53" i="1"/>
  <c r="X53" i="1"/>
  <c r="S53" i="1"/>
  <c r="H53" i="9"/>
  <c r="H59" i="9"/>
  <c r="H60" i="9"/>
  <c r="H61" i="9"/>
  <c r="H58" i="9"/>
  <c r="X23" i="1" l="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18" i="11"/>
  <c r="B19" i="11"/>
  <c r="B20" i="11"/>
  <c r="K10" i="11"/>
  <c r="G10" i="11"/>
  <c r="K11" i="11"/>
  <c r="G11" i="11"/>
  <c r="K12" i="11"/>
  <c r="G12" i="11"/>
  <c r="K13" i="11"/>
  <c r="G13" i="11"/>
  <c r="K14" i="11"/>
  <c r="G14" i="11"/>
  <c r="K15" i="11"/>
  <c r="G15" i="11"/>
  <c r="J16" i="11"/>
  <c r="K16" i="11"/>
  <c r="L16" i="11"/>
  <c r="M16" i="11"/>
  <c r="N16" i="11"/>
  <c r="J17" i="11"/>
  <c r="K17" i="11"/>
  <c r="L17" i="11"/>
  <c r="M17" i="11"/>
  <c r="N17" i="11"/>
  <c r="J18" i="11"/>
  <c r="K18" i="11"/>
  <c r="L18" i="11"/>
  <c r="M18" i="11"/>
  <c r="N18" i="11"/>
  <c r="J19" i="11"/>
  <c r="K19" i="11"/>
  <c r="L19" i="11"/>
  <c r="M19" i="11"/>
  <c r="N19" i="11"/>
  <c r="J20" i="11"/>
  <c r="K20" i="11"/>
  <c r="L20" i="11"/>
  <c r="M20" i="11"/>
  <c r="N20" i="11"/>
  <c r="J21" i="11"/>
  <c r="K21" i="11"/>
  <c r="L21" i="11"/>
  <c r="M21" i="11"/>
  <c r="N21" i="11"/>
  <c r="J22" i="11"/>
  <c r="K22" i="11"/>
  <c r="L22" i="11"/>
  <c r="M22" i="11"/>
  <c r="N22" i="11"/>
  <c r="J23" i="11"/>
  <c r="K23" i="11"/>
  <c r="L23" i="11"/>
  <c r="M23" i="11"/>
  <c r="N23" i="11"/>
  <c r="J24" i="11"/>
  <c r="K24" i="11"/>
  <c r="L24" i="11"/>
  <c r="M24" i="11"/>
  <c r="N24" i="11"/>
  <c r="J25" i="11"/>
  <c r="K25" i="11"/>
  <c r="L25" i="11"/>
  <c r="M25" i="11"/>
  <c r="N25" i="11"/>
  <c r="J26" i="11"/>
  <c r="K26" i="11"/>
  <c r="L26" i="11"/>
  <c r="M26" i="11"/>
  <c r="N26" i="11"/>
  <c r="J27" i="11"/>
  <c r="K27" i="11"/>
  <c r="L27" i="11"/>
  <c r="M27" i="11"/>
  <c r="N27" i="11"/>
  <c r="J28" i="11"/>
  <c r="K28" i="11"/>
  <c r="L28" i="11"/>
  <c r="M28" i="11"/>
  <c r="N28" i="11"/>
  <c r="J29" i="11"/>
  <c r="K29" i="11"/>
  <c r="L29" i="11"/>
  <c r="M29" i="11"/>
  <c r="N29" i="11"/>
  <c r="J30" i="11"/>
  <c r="K30" i="11"/>
  <c r="L30" i="11"/>
  <c r="M30" i="11"/>
  <c r="N30" i="11"/>
  <c r="J31" i="11"/>
  <c r="K31" i="11"/>
  <c r="L31" i="11"/>
  <c r="M31" i="11"/>
  <c r="N31" i="11"/>
  <c r="J32" i="11"/>
  <c r="K32" i="11"/>
  <c r="L32" i="11"/>
  <c r="M32" i="11"/>
  <c r="N32" i="11"/>
  <c r="J33" i="11"/>
  <c r="K33" i="11"/>
  <c r="L33" i="11"/>
  <c r="M33" i="11"/>
  <c r="N33" i="11"/>
  <c r="J34" i="11"/>
  <c r="K34" i="11"/>
  <c r="L34" i="11"/>
  <c r="M34" i="11"/>
  <c r="N34" i="11"/>
  <c r="J35" i="11"/>
  <c r="K35" i="11"/>
  <c r="L35" i="11"/>
  <c r="M35" i="11"/>
  <c r="N35" i="11"/>
  <c r="J36" i="11"/>
  <c r="K36" i="11"/>
  <c r="L36" i="11"/>
  <c r="M36" i="11"/>
  <c r="N36" i="11"/>
  <c r="J37" i="11"/>
  <c r="K37" i="11"/>
  <c r="L37" i="11"/>
  <c r="M37" i="11"/>
  <c r="N37" i="11"/>
  <c r="J38" i="11"/>
  <c r="K38" i="11"/>
  <c r="L38" i="11"/>
  <c r="M38" i="11"/>
  <c r="N38" i="11"/>
  <c r="J39" i="11"/>
  <c r="K39" i="11"/>
  <c r="L39" i="11"/>
  <c r="M39" i="11"/>
  <c r="N39" i="11"/>
  <c r="J40" i="11"/>
  <c r="K40" i="11"/>
  <c r="L40" i="11"/>
  <c r="M40" i="11"/>
  <c r="N40" i="11"/>
  <c r="K9" i="11"/>
  <c r="G9" i="11"/>
  <c r="H9" i="11"/>
  <c r="N9" i="11"/>
  <c r="B10" i="11"/>
  <c r="C10" i="11"/>
  <c r="D10" i="11"/>
  <c r="E10" i="11"/>
  <c r="F10" i="11"/>
  <c r="B11" i="11"/>
  <c r="C11" i="11"/>
  <c r="D11" i="11"/>
  <c r="E11" i="11"/>
  <c r="F11" i="11"/>
  <c r="B12" i="11"/>
  <c r="C12" i="11"/>
  <c r="D12" i="11"/>
  <c r="E12" i="11"/>
  <c r="F12" i="11"/>
  <c r="B13" i="11"/>
  <c r="C13" i="11"/>
  <c r="D13" i="11"/>
  <c r="E13" i="11"/>
  <c r="F13" i="11"/>
  <c r="B14" i="11"/>
  <c r="C14" i="11"/>
  <c r="D14" i="11"/>
  <c r="E14" i="11"/>
  <c r="F14" i="11"/>
  <c r="B15" i="11"/>
  <c r="C15" i="11"/>
  <c r="D15" i="11"/>
  <c r="E15" i="11"/>
  <c r="F15" i="11"/>
  <c r="B16" i="11"/>
  <c r="C16" i="11"/>
  <c r="D16" i="11"/>
  <c r="E16" i="11"/>
  <c r="F16" i="11"/>
  <c r="G16" i="11"/>
  <c r="H16" i="11"/>
  <c r="B17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C19" i="11"/>
  <c r="D19" i="11"/>
  <c r="E19" i="11"/>
  <c r="F19" i="11"/>
  <c r="G19" i="11"/>
  <c r="H19" i="11"/>
  <c r="C20" i="11"/>
  <c r="D20" i="11"/>
  <c r="E20" i="11"/>
  <c r="F20" i="11"/>
  <c r="G20" i="11"/>
  <c r="H20" i="11"/>
  <c r="C21" i="11"/>
  <c r="D21" i="11"/>
  <c r="E21" i="11"/>
  <c r="F21" i="11"/>
  <c r="G21" i="11"/>
  <c r="H21" i="11"/>
  <c r="C22" i="11"/>
  <c r="D22" i="11"/>
  <c r="E22" i="11"/>
  <c r="F22" i="11"/>
  <c r="G22" i="11"/>
  <c r="H22" i="11"/>
  <c r="C23" i="11"/>
  <c r="D23" i="11"/>
  <c r="E23" i="11"/>
  <c r="F23" i="11"/>
  <c r="G23" i="11"/>
  <c r="H23" i="11"/>
  <c r="C24" i="11"/>
  <c r="D24" i="11"/>
  <c r="E24" i="11"/>
  <c r="F24" i="11"/>
  <c r="G24" i="11"/>
  <c r="H24" i="11"/>
  <c r="C25" i="11"/>
  <c r="D25" i="11"/>
  <c r="E25" i="11"/>
  <c r="F25" i="11"/>
  <c r="G25" i="11"/>
  <c r="H25" i="11"/>
  <c r="C26" i="11"/>
  <c r="D26" i="11"/>
  <c r="E26" i="11"/>
  <c r="F26" i="11"/>
  <c r="G26" i="11"/>
  <c r="H26" i="11"/>
  <c r="C27" i="11"/>
  <c r="D27" i="11"/>
  <c r="E27" i="11"/>
  <c r="F27" i="11"/>
  <c r="G27" i="11"/>
  <c r="H27" i="11"/>
  <c r="C28" i="11"/>
  <c r="D28" i="11"/>
  <c r="E28" i="11"/>
  <c r="F28" i="11"/>
  <c r="G28" i="11"/>
  <c r="H28" i="11"/>
  <c r="C29" i="11"/>
  <c r="D29" i="11"/>
  <c r="E29" i="11"/>
  <c r="F29" i="11"/>
  <c r="G29" i="11"/>
  <c r="H29" i="11"/>
  <c r="C30" i="11"/>
  <c r="D30" i="11"/>
  <c r="E30" i="11"/>
  <c r="F30" i="11"/>
  <c r="G30" i="11"/>
  <c r="H30" i="11"/>
  <c r="C31" i="11"/>
  <c r="D31" i="11"/>
  <c r="E31" i="11"/>
  <c r="F31" i="11"/>
  <c r="G31" i="11"/>
  <c r="H31" i="11"/>
  <c r="C32" i="11"/>
  <c r="D32" i="11"/>
  <c r="E32" i="11"/>
  <c r="F32" i="11"/>
  <c r="G32" i="11"/>
  <c r="H32" i="11"/>
  <c r="C33" i="11"/>
  <c r="D33" i="11"/>
  <c r="E33" i="11"/>
  <c r="F33" i="11"/>
  <c r="G33" i="11"/>
  <c r="H33" i="11"/>
  <c r="C34" i="11"/>
  <c r="D34" i="11"/>
  <c r="E34" i="11"/>
  <c r="F34" i="11"/>
  <c r="G34" i="11"/>
  <c r="H34" i="11"/>
  <c r="C35" i="11"/>
  <c r="D35" i="11"/>
  <c r="E35" i="11"/>
  <c r="F35" i="11"/>
  <c r="G35" i="11"/>
  <c r="H35" i="11"/>
  <c r="C36" i="11"/>
  <c r="D36" i="11"/>
  <c r="E36" i="11"/>
  <c r="F36" i="11"/>
  <c r="G36" i="11"/>
  <c r="H36" i="11"/>
  <c r="C37" i="11"/>
  <c r="D37" i="11"/>
  <c r="E37" i="11"/>
  <c r="F37" i="11"/>
  <c r="G37" i="11"/>
  <c r="H37" i="11"/>
  <c r="B38" i="11"/>
  <c r="C38" i="11"/>
  <c r="D38" i="11"/>
  <c r="E38" i="11"/>
  <c r="F38" i="11"/>
  <c r="G38" i="11"/>
  <c r="H38" i="11"/>
  <c r="B39" i="11"/>
  <c r="C39" i="11"/>
  <c r="D39" i="11"/>
  <c r="E39" i="11"/>
  <c r="F39" i="11"/>
  <c r="G39" i="11"/>
  <c r="H39" i="11"/>
  <c r="B40" i="11"/>
  <c r="D40" i="11"/>
  <c r="E40" i="11"/>
  <c r="F40" i="11"/>
  <c r="G40" i="11"/>
  <c r="H40" i="11"/>
  <c r="C9" i="11"/>
  <c r="D9" i="11"/>
  <c r="E9" i="11"/>
  <c r="F9" i="11"/>
  <c r="J9" i="11"/>
  <c r="B9" i="11"/>
  <c r="H33" i="9"/>
  <c r="H34" i="9"/>
  <c r="H35" i="9"/>
  <c r="H36" i="9"/>
  <c r="H37" i="9"/>
  <c r="H32" i="9"/>
  <c r="H31" i="9"/>
  <c r="H14" i="9"/>
  <c r="H15" i="9"/>
  <c r="H16" i="9"/>
  <c r="H17" i="9"/>
  <c r="H18" i="9"/>
  <c r="H46" i="9" s="1"/>
  <c r="H19" i="9"/>
  <c r="H47" i="9" s="1"/>
  <c r="H20" i="9"/>
  <c r="H48" i="9" s="1"/>
  <c r="H21" i="9"/>
  <c r="H22" i="9"/>
  <c r="H23" i="9"/>
  <c r="H24" i="9"/>
  <c r="H25" i="9"/>
  <c r="H26" i="9"/>
  <c r="S22" i="1" l="1"/>
  <c r="G38" i="1"/>
  <c r="L23" i="1"/>
  <c r="X21" i="1"/>
  <c r="AC37" i="1"/>
  <c r="AC36" i="1"/>
  <c r="AC35" i="1"/>
  <c r="X37" i="1"/>
  <c r="X36" i="1"/>
  <c r="X35" i="1"/>
  <c r="S37" i="1"/>
  <c r="S36" i="1"/>
  <c r="S35" i="1"/>
  <c r="G48" i="1"/>
  <c r="H48" i="1" s="1"/>
  <c r="I48" i="9" s="1"/>
  <c r="G46" i="1"/>
  <c r="H46" i="1" s="1"/>
  <c r="I46" i="9" s="1"/>
  <c r="G47" i="1"/>
  <c r="H47" i="1" s="1"/>
  <c r="I47" i="9" s="1"/>
  <c r="AC20" i="1"/>
  <c r="AC19" i="1"/>
  <c r="AC18" i="1"/>
  <c r="AC17" i="1"/>
  <c r="X20" i="1"/>
  <c r="X19" i="1"/>
  <c r="X18" i="1"/>
  <c r="X17" i="1"/>
  <c r="S18" i="1"/>
  <c r="S19" i="1"/>
  <c r="S20" i="1"/>
  <c r="S17" i="1"/>
  <c r="L17" i="1"/>
  <c r="M17" i="9" s="1"/>
  <c r="L18" i="1"/>
  <c r="M18" i="9" s="1"/>
  <c r="L19" i="1"/>
  <c r="M19" i="9" s="1"/>
  <c r="L20" i="1"/>
  <c r="M20" i="9" s="1"/>
  <c r="I44" i="1"/>
  <c r="I68" i="1" l="1"/>
  <c r="D33" i="10"/>
  <c r="I47" i="1"/>
  <c r="J47" i="9" s="1"/>
  <c r="J43" i="9"/>
  <c r="J44" i="9" s="1"/>
  <c r="I48" i="1"/>
  <c r="J48" i="9" s="1"/>
  <c r="I46" i="1"/>
  <c r="J46" i="9" s="1"/>
  <c r="X38" i="1"/>
  <c r="H38" i="9"/>
  <c r="J44" i="1"/>
  <c r="I70" i="1"/>
  <c r="F33" i="10" s="1"/>
  <c r="L38" i="1"/>
  <c r="M38" i="9" s="1"/>
  <c r="L37" i="1"/>
  <c r="M37" i="9" s="1"/>
  <c r="L35" i="1"/>
  <c r="M35" i="9" s="1"/>
  <c r="L36" i="1"/>
  <c r="M36" i="9" s="1"/>
  <c r="M23" i="9"/>
  <c r="J68" i="1" l="1"/>
  <c r="D34" i="10"/>
  <c r="J48" i="1"/>
  <c r="K48" i="9" s="1"/>
  <c r="J47" i="1"/>
  <c r="K47" i="9" s="1"/>
  <c r="J46" i="1"/>
  <c r="K46" i="9" s="1"/>
  <c r="K43" i="9"/>
  <c r="K44" i="9" s="1"/>
  <c r="K44" i="1"/>
  <c r="J70" i="1"/>
  <c r="F34" i="10" s="1"/>
  <c r="K68" i="1" l="1"/>
  <c r="D35" i="10"/>
  <c r="K48" i="1"/>
  <c r="L48" i="9" s="1"/>
  <c r="M48" i="9" s="1"/>
  <c r="K47" i="1"/>
  <c r="L47" i="9" s="1"/>
  <c r="M47" i="9" s="1"/>
  <c r="K46" i="1"/>
  <c r="L46" i="9" s="1"/>
  <c r="M46" i="9" s="1"/>
  <c r="L43" i="9"/>
  <c r="L44" i="9" s="1"/>
  <c r="K70" i="1"/>
  <c r="F35" i="10" s="1"/>
  <c r="F36" i="10" s="1"/>
  <c r="N49" i="9" l="1"/>
  <c r="L48" i="1"/>
  <c r="M70" i="1"/>
  <c r="L53" i="1"/>
  <c r="M53" i="9" s="1"/>
  <c r="N54" i="9" s="1"/>
  <c r="H13" i="9" l="1"/>
  <c r="K22" i="9"/>
  <c r="K26" i="9"/>
  <c r="J26" i="9"/>
  <c r="L16" i="1"/>
  <c r="M16" i="9" s="1"/>
  <c r="X22" i="1" l="1"/>
  <c r="J22" i="9"/>
  <c r="L61" i="1"/>
  <c r="M61" i="9" s="1"/>
  <c r="L60" i="1"/>
  <c r="M60" i="9" s="1"/>
  <c r="L59" i="1"/>
  <c r="M59" i="9" s="1"/>
  <c r="L58" i="1"/>
  <c r="M58" i="9" s="1"/>
  <c r="AC34" i="1"/>
  <c r="X34" i="1"/>
  <c r="S34" i="1"/>
  <c r="L33" i="1"/>
  <c r="M33" i="9" s="1"/>
  <c r="L32" i="1"/>
  <c r="M32" i="9" s="1"/>
  <c r="L31" i="1"/>
  <c r="M31" i="9" s="1"/>
  <c r="AC26" i="1"/>
  <c r="AA26" i="1"/>
  <c r="X26" i="1"/>
  <c r="V26" i="1"/>
  <c r="S26" i="1"/>
  <c r="D26" i="1"/>
  <c r="E26" i="9" s="1"/>
  <c r="S25" i="1"/>
  <c r="L25" i="1" s="1"/>
  <c r="M25" i="9" s="1"/>
  <c r="D25" i="1"/>
  <c r="E25" i="9" s="1"/>
  <c r="S24" i="1"/>
  <c r="L24" i="1" s="1"/>
  <c r="M24" i="9" s="1"/>
  <c r="D24" i="1"/>
  <c r="E24" i="9" s="1"/>
  <c r="AC22" i="1"/>
  <c r="AA22" i="1"/>
  <c r="V22" i="1"/>
  <c r="D21" i="1"/>
  <c r="E21" i="9" s="1"/>
  <c r="L15" i="1"/>
  <c r="M15" i="9" s="1"/>
  <c r="L14" i="1"/>
  <c r="M14" i="9" s="1"/>
  <c r="L13" i="1"/>
  <c r="M13" i="9" s="1"/>
  <c r="N1" i="1"/>
  <c r="X5" i="1" s="1"/>
  <c r="X48" i="1" s="1"/>
  <c r="L26" i="1" l="1"/>
  <c r="M26" i="9" s="1"/>
  <c r="N62" i="9"/>
  <c r="L22" i="1"/>
  <c r="M22" i="9" s="1"/>
  <c r="X31" i="1"/>
  <c r="X14" i="1"/>
  <c r="X33" i="1"/>
  <c r="X16" i="1"/>
  <c r="X32" i="1"/>
  <c r="X59" i="1"/>
  <c r="AC5" i="1"/>
  <c r="AC48" i="1" s="1"/>
  <c r="L21" i="1"/>
  <c r="M21" i="9" s="1"/>
  <c r="L34" i="1"/>
  <c r="X58" i="1"/>
  <c r="X60" i="1"/>
  <c r="S5" i="1"/>
  <c r="S48" i="1" s="1"/>
  <c r="X61" i="1"/>
  <c r="X13" i="1"/>
  <c r="X15" i="1"/>
  <c r="M62" i="1"/>
  <c r="N27" i="9" l="1"/>
  <c r="Y39" i="1"/>
  <c r="M39" i="1"/>
  <c r="M34" i="9"/>
  <c r="N39" i="9" s="1"/>
  <c r="AC16" i="1"/>
  <c r="S33" i="1"/>
  <c r="S16" i="1"/>
  <c r="AC59" i="1"/>
  <c r="S59" i="1"/>
  <c r="S15" i="1"/>
  <c r="S58" i="1"/>
  <c r="AC13" i="1"/>
  <c r="AC31" i="1"/>
  <c r="S14" i="1"/>
  <c r="S32" i="1"/>
  <c r="S61" i="1"/>
  <c r="S31" i="1"/>
  <c r="S60" i="1"/>
  <c r="AC14" i="1"/>
  <c r="S13" i="1"/>
  <c r="AC61" i="1"/>
  <c r="Y62" i="1"/>
  <c r="AC15" i="1"/>
  <c r="AC60" i="1"/>
  <c r="AC58" i="1"/>
  <c r="AC33" i="1"/>
  <c r="AC32" i="1"/>
  <c r="Y27" i="1"/>
  <c r="L6" i="11" s="1"/>
  <c r="N64" i="9" l="1"/>
  <c r="B21" i="10" s="1"/>
  <c r="F38" i="10" s="1"/>
  <c r="AD39" i="1"/>
  <c r="T39" i="1"/>
  <c r="Y80" i="1"/>
  <c r="L14" i="11" s="1"/>
  <c r="Y77" i="1"/>
  <c r="L11" i="11" s="1"/>
  <c r="Y81" i="1"/>
  <c r="L15" i="11" s="1"/>
  <c r="Y78" i="1"/>
  <c r="L12" i="11" s="1"/>
  <c r="Y76" i="1"/>
  <c r="L10" i="11" s="1"/>
  <c r="Y79" i="1"/>
  <c r="L13" i="11" s="1"/>
  <c r="L46" i="1"/>
  <c r="L47" i="1"/>
  <c r="T62" i="1"/>
  <c r="AD27" i="1"/>
  <c r="N6" i="11" s="1"/>
  <c r="AD62" i="1"/>
  <c r="AD81" i="1" l="1"/>
  <c r="N15" i="11" s="1"/>
  <c r="AD80" i="1"/>
  <c r="N14" i="11" s="1"/>
  <c r="AD79" i="1"/>
  <c r="N13" i="11" s="1"/>
  <c r="AD78" i="1"/>
  <c r="N12" i="11" s="1"/>
  <c r="AD77" i="1"/>
  <c r="N11" i="11" s="1"/>
  <c r="AD76" i="1"/>
  <c r="N10" i="11" s="1"/>
  <c r="M49" i="1"/>
  <c r="M54" i="1" l="1"/>
  <c r="T54" i="1" l="1"/>
  <c r="AD54" i="1"/>
  <c r="Y54" i="1"/>
  <c r="AC47" i="1" l="1"/>
  <c r="S47" i="1"/>
  <c r="X47" i="1"/>
  <c r="AC46" i="1"/>
  <c r="S46" i="1"/>
  <c r="X46" i="1"/>
  <c r="AD49" i="1" l="1"/>
  <c r="AD72" i="1" s="1"/>
  <c r="Y49" i="1"/>
  <c r="Y72" i="1" s="1"/>
  <c r="T49" i="1"/>
  <c r="M27" i="1"/>
  <c r="M64" i="1" l="1"/>
  <c r="H6" i="11"/>
  <c r="T27" i="1"/>
  <c r="J6" i="11" s="1"/>
  <c r="M79" i="1"/>
  <c r="H13" i="11" s="1"/>
  <c r="M81" i="1"/>
  <c r="H15" i="11" s="1"/>
  <c r="M76" i="1"/>
  <c r="H10" i="11" s="1"/>
  <c r="M80" i="1"/>
  <c r="H14" i="11" s="1"/>
  <c r="M77" i="1"/>
  <c r="H11" i="11" s="1"/>
  <c r="M78" i="1"/>
  <c r="H12" i="11" s="1"/>
  <c r="M72" i="1" l="1"/>
  <c r="G66" i="1"/>
  <c r="B26" i="10" s="1"/>
  <c r="T81" i="1"/>
  <c r="J15" i="11" s="1"/>
  <c r="T80" i="1"/>
  <c r="J14" i="11" s="1"/>
  <c r="T79" i="1"/>
  <c r="J13" i="11" s="1"/>
  <c r="T78" i="1"/>
  <c r="J12" i="11" s="1"/>
  <c r="T77" i="1"/>
  <c r="J11" i="11" s="1"/>
  <c r="T76" i="1"/>
  <c r="J10" i="11" s="1"/>
  <c r="T72" i="1"/>
  <c r="N69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</authors>
  <commentList>
    <comment ref="Q34" authorId="0" shapeId="0" xr:uid="{76F1CDA3-238A-4492-9036-230E435D2DEA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3 of 4 keer?</t>
        </r>
      </text>
    </comment>
    <comment ref="V34" authorId="0" shapeId="0" xr:uid="{EA069A44-1640-4180-8F10-C69F09B63A3D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3 of 4 keer?</t>
        </r>
      </text>
    </comment>
    <comment ref="AA34" authorId="0" shapeId="0" xr:uid="{1DC9FB5C-B59D-423C-8978-979118018484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3 of 4 keer?</t>
        </r>
      </text>
    </comment>
    <comment ref="V38" authorId="0" shapeId="0" xr:uid="{E2744E71-5F6D-467D-A658-85D4BFA5BB83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3 of 4 keer?</t>
        </r>
      </text>
    </comment>
  </commentList>
</comments>
</file>

<file path=xl/sharedStrings.xml><?xml version="1.0" encoding="utf-8"?>
<sst xmlns="http://schemas.openxmlformats.org/spreadsheetml/2006/main" count="560" uniqueCount="185">
  <si>
    <t>Totale overstorten</t>
  </si>
  <si>
    <t>Eenmalige investering</t>
  </si>
  <si>
    <t>Bernheze</t>
  </si>
  <si>
    <t>Maashorst</t>
  </si>
  <si>
    <t>Positie</t>
  </si>
  <si>
    <t>Aantal</t>
  </si>
  <si>
    <t>Eenheid</t>
  </si>
  <si>
    <t>Eenheidsprijs</t>
  </si>
  <si>
    <t>Totaal</t>
  </si>
  <si>
    <t>1.1</t>
  </si>
  <si>
    <t>Projectkosten algemeen</t>
  </si>
  <si>
    <t>1.2</t>
  </si>
  <si>
    <t>Levering, installatie en inrichting hoofdpost + inrichten overstortobjecten</t>
  </si>
  <si>
    <t>1.3</t>
  </si>
  <si>
    <t>Levering en ondersteuning API-koppeling + beschrijving API</t>
  </si>
  <si>
    <t>1.4</t>
  </si>
  <si>
    <t>FAT (Perceel 1)</t>
  </si>
  <si>
    <t>1.5</t>
  </si>
  <si>
    <t>SAT (Perceel 1, 2 overstortobjecten per deelnemer)</t>
  </si>
  <si>
    <t>1.6</t>
  </si>
  <si>
    <t>1.7</t>
  </si>
  <si>
    <t>1.8</t>
  </si>
  <si>
    <t>Levering en installatie ophangconstructie</t>
  </si>
  <si>
    <t>1.9</t>
  </si>
  <si>
    <t>Inmeten overstortobjecten</t>
  </si>
  <si>
    <t>1.10</t>
  </si>
  <si>
    <t>1.11</t>
  </si>
  <si>
    <t>Verkeersmaatregelen</t>
  </si>
  <si>
    <t>1.12</t>
  </si>
  <si>
    <t>Aansluiten regenmeter</t>
  </si>
  <si>
    <t>1.13</t>
  </si>
  <si>
    <t>Leveren en installeren tijdelijke afsluitvoorziening</t>
  </si>
  <si>
    <t>Verwijderen en afvoeren bestaande hardware</t>
  </si>
  <si>
    <t>Totaal eenmalig</t>
  </si>
  <si>
    <t>Periodieke investering</t>
  </si>
  <si>
    <t>2.1</t>
  </si>
  <si>
    <t>2.2</t>
  </si>
  <si>
    <t>2.3</t>
  </si>
  <si>
    <t>2.4</t>
  </si>
  <si>
    <t>Totaal periodiek</t>
  </si>
  <si>
    <t>3.1</t>
  </si>
  <si>
    <t>3.2</t>
  </si>
  <si>
    <t>3.3</t>
  </si>
  <si>
    <t>4.1</t>
  </si>
  <si>
    <t>Inspectie meetpunt na reiniging</t>
  </si>
  <si>
    <t>Uurprijzen</t>
  </si>
  <si>
    <t>5.1</t>
  </si>
  <si>
    <t>Monteur</t>
  </si>
  <si>
    <t>5.2</t>
  </si>
  <si>
    <t>Data-analist</t>
  </si>
  <si>
    <t>5.3</t>
  </si>
  <si>
    <t>Programmeur hoofdpost/API</t>
  </si>
  <si>
    <t>5.4</t>
  </si>
  <si>
    <t>Voorrijkosten</t>
  </si>
  <si>
    <t>keer</t>
  </si>
  <si>
    <t>st</t>
  </si>
  <si>
    <t>eur</t>
  </si>
  <si>
    <t>Meierijstad</t>
  </si>
  <si>
    <t>kosten voor Bernheze</t>
  </si>
  <si>
    <t>Kosten voor Maashorst</t>
  </si>
  <si>
    <t>Kosten voor Meierijstad</t>
  </si>
  <si>
    <t>uur</t>
  </si>
  <si>
    <t>Eenheids-prijs</t>
  </si>
  <si>
    <t>Beheer en onderhoud hoofdpost (per jaar), inclusief communicatiekosten</t>
  </si>
  <si>
    <t>Beheer en onderhoud API-koppeling (per jaar)</t>
  </si>
  <si>
    <t>Periodieke rapportering meetgegevens (per jaar)</t>
  </si>
  <si>
    <t>n</t>
  </si>
  <si>
    <t>j</t>
  </si>
  <si>
    <t>jaar 1</t>
  </si>
  <si>
    <t>jaar 2</t>
  </si>
  <si>
    <t>jaar 3</t>
  </si>
  <si>
    <t>jaar 4</t>
  </si>
  <si>
    <t>Kosten OG in jaar 1</t>
  </si>
  <si>
    <t>Kosten OG in jaar 2</t>
  </si>
  <si>
    <t>Kosten OG in jaar 4</t>
  </si>
  <si>
    <t>Kosten OG in jaar 3</t>
  </si>
  <si>
    <t>Aantal per jaar</t>
  </si>
  <si>
    <t>bij 50% gereed installatie (deelnemer)</t>
  </si>
  <si>
    <t>bij 100% gereed installatie (deelnemer)</t>
  </si>
  <si>
    <t>bij storingsvrij doorlopen testperiode 6 weken</t>
  </si>
  <si>
    <t>einde van jaar 2</t>
  </si>
  <si>
    <t>einde van jaar 1</t>
  </si>
  <si>
    <t>einde van jaar 3</t>
  </si>
  <si>
    <t>installatie</t>
  </si>
  <si>
    <t>werkelijk gerealiseerd</t>
  </si>
  <si>
    <t>toegezegde garantie</t>
  </si>
  <si>
    <t>bonus/malus lever zekerheid</t>
  </si>
  <si>
    <t>opgedragen meerwerk</t>
  </si>
  <si>
    <t xml:space="preserve">per </t>
  </si>
  <si>
    <t>werkelijke kosten, geen garantie</t>
  </si>
  <si>
    <t>geen bonus malus.</t>
  </si>
  <si>
    <t xml:space="preserve">Garantie op geleverde onderdelen (levering, installatie en operationeel maken) </t>
  </si>
  <si>
    <t xml:space="preserve">Aantal </t>
  </si>
  <si>
    <t>Verkeersmaatregelen Industrielaan/Liessentstraat</t>
  </si>
  <si>
    <t>Levering, installatie, operationeel maken sensor(en), druk en/of radar</t>
  </si>
  <si>
    <t>Toegezegde garantie</t>
  </si>
  <si>
    <t>rekenwaarde garantie</t>
  </si>
  <si>
    <t>Levering en installatie  PLC of datalogger (op basis van vaste voeding)</t>
  </si>
  <si>
    <t>Levering  en installatie sensor(en), druk en/of radar</t>
  </si>
  <si>
    <t>Levering, installatie ophangconstructie</t>
  </si>
  <si>
    <t>2.4.1</t>
  </si>
  <si>
    <t>2.4.2</t>
  </si>
  <si>
    <t>2.4.3</t>
  </si>
  <si>
    <t>Toeslag werken tussen ma-vr 19:00-07:00</t>
  </si>
  <si>
    <t>Toeslag werken tussen za 0:00-24:00</t>
  </si>
  <si>
    <t>Toeslag werken tussen zo 0:00-24:00</t>
  </si>
  <si>
    <t>%</t>
  </si>
  <si>
    <t>1.10a</t>
  </si>
  <si>
    <t>overgenomen kosten uit eerdere posten</t>
  </si>
  <si>
    <t>Beheer en onderhoud overstortobjecten, inclusief handmeting en verkeersmaatregelen. (gedurende 4 jaar) per jaar</t>
  </si>
  <si>
    <t>2.5</t>
  </si>
  <si>
    <t>Inschrijfstaat Perceel 1</t>
  </si>
  <si>
    <t>Meten en Monitoren Watersamenwerking As50</t>
  </si>
  <si>
    <t>Bernheze (deels)</t>
  </si>
  <si>
    <t xml:space="preserve">Invul- en kosten verdeelstaat perceel 1 (Installatie PLC of logger op vaste voeding in bestaande buitenopstellingskast) </t>
  </si>
  <si>
    <t>Gemeenten:</t>
  </si>
  <si>
    <t>Meierijstad (deels)</t>
  </si>
  <si>
    <t>verreken-baar</t>
  </si>
  <si>
    <t>door inschrijver op te geven kosten en in te vullen velden</t>
  </si>
  <si>
    <t>afgeleide kosten tbv interne verrekening deelnemers</t>
  </si>
  <si>
    <t>verdeelsleutel gemeenten AK</t>
  </si>
  <si>
    <t>Toegekende EMVI-Bonus</t>
  </si>
  <si>
    <t>Maximale EMVI-bonus</t>
  </si>
  <si>
    <t>Aanneemsom (exclusief BTW)</t>
  </si>
  <si>
    <t>1.1 t/m 1.13</t>
  </si>
  <si>
    <t xml:space="preserve">kwartaal </t>
  </si>
  <si>
    <t>achteraf</t>
  </si>
  <si>
    <t>2,1 t/m 2.5</t>
  </si>
  <si>
    <t>Opdrachten bij onderhoud</t>
  </si>
  <si>
    <t>4.1 + 5.1.t/m 5.4</t>
  </si>
  <si>
    <t>jaar 2*</t>
  </si>
  <si>
    <t>jaar 3*</t>
  </si>
  <si>
    <t>jaar 4*</t>
  </si>
  <si>
    <t>na jaar 4*</t>
  </si>
  <si>
    <t>* met indexering</t>
  </si>
  <si>
    <t>3.1 t/m 3.3</t>
  </si>
  <si>
    <t>Vervanging op basis van garantie</t>
  </si>
  <si>
    <t>onderhoud en beheer  naar rato van gerealiseerd</t>
  </si>
  <si>
    <t xml:space="preserve">uitbreidingen etc. op basis van werkelijke kosten </t>
  </si>
  <si>
    <t>Betalingsschema totaal</t>
  </si>
  <si>
    <t>Betalingsschema Bernheze</t>
  </si>
  <si>
    <t>betalingsschema Boekel</t>
  </si>
  <si>
    <t>Betalingsschema Meierijstad</t>
  </si>
  <si>
    <t>Levering en vervanging, operationeel maken PLC / datalogger</t>
  </si>
  <si>
    <t>Beheer en onderhoud overstortobjecten, inclusief handmeting en verkeersmaatregelen (gedurende 4 jaar) per jaar</t>
  </si>
  <si>
    <t>Bij bestek 2023-4001</t>
  </si>
  <si>
    <t>Bijlage 6.1 Inschrijfbiljet</t>
  </si>
  <si>
    <t>Inschrijfbiljet  Perceel 1</t>
  </si>
  <si>
    <t>Inschrijver</t>
  </si>
  <si>
    <t xml:space="preserve">Bijlage 6.1 </t>
  </si>
  <si>
    <t>Naam</t>
  </si>
  <si>
    <t>Functie</t>
  </si>
  <si>
    <t>Onderneming</t>
  </si>
  <si>
    <t>KvK</t>
  </si>
  <si>
    <t>:</t>
  </si>
  <si>
    <t>Verklaart:</t>
  </si>
  <si>
    <t>De werkzaamheden behorende bij ‘Leveren, plaatsen en onderhouden overstortmeters’  :</t>
  </si>
  <si>
    <t>euro</t>
  </si>
  <si>
    <t>verschuldigde Belasting Toegevoegde Waarde</t>
  </si>
  <si>
    <t>Vergelijkingsprijs (exclusief BTW)</t>
  </si>
  <si>
    <t>Het ter zake van de omzetbelasting verschuldigde bedrag bedraagt:</t>
  </si>
  <si>
    <t>Uit te voeren voor een inschrijfbedrag van:</t>
  </si>
  <si>
    <t>euro;</t>
  </si>
  <si>
    <t>;</t>
  </si>
  <si>
    <t>periode</t>
  </si>
  <si>
    <t>korting</t>
  </si>
  <si>
    <t>EMVI-bonus</t>
  </si>
  <si>
    <t>en verkaart tot slot dat:</t>
  </si>
  <si>
    <t>Plaats en datum</t>
  </si>
  <si>
    <t>Handtekening</t>
  </si>
  <si>
    <t xml:space="preserve">- hij/zij instemt met de bepalingen in de inschrijvingsleidraad 2023-4001, haar bijlagen en de eventuele
  nota’s   van inlichtingen; </t>
  </si>
  <si>
    <t>- alle aangeleverde gegevens en antwoorden in zijn/haar inschrijving op de deze inschrijvingsleidraad,
  haar bijlagen en de eventuele nota’s van inlichtingen, juist en volledig zijn;</t>
  </si>
  <si>
    <t>- hij/zij met de ondertekening van dit inschrijfbiljet het digitale UEA document volledig en naar
  waarheid heeft ingevuld.</t>
  </si>
  <si>
    <t>door inschrijver in te vullen</t>
  </si>
  <si>
    <t>en dat dit leidt tot een vergelijkingsprijs van :</t>
  </si>
  <si>
    <t>en verklaart tevens de volgende percentages garantie te verlenen op onderdelen en uurlonen::</t>
  </si>
  <si>
    <t>bedrag in letters door inschrijver in te vullen</t>
  </si>
  <si>
    <t>- hij/zij bij de  inschrijving volledig voldoet aan de in deze inschrijvingsleidraad, haar bijlagen en de
  eventuele nota’s van inlichtingen gestelde eisen;</t>
  </si>
  <si>
    <t>Totaal p1</t>
  </si>
  <si>
    <t>naam</t>
  </si>
  <si>
    <t>functie</t>
  </si>
  <si>
    <t>Vergelijkingsprijs (excl. BTW)</t>
  </si>
  <si>
    <t>en in stemt met het betalingsschema zoals bijgevoegd</t>
  </si>
  <si>
    <t>Bijlage 7.1</t>
  </si>
  <si>
    <t xml:space="preserve">Bijlage 8.1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</si>
</sst>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91">
    <xf numFmtId="0" fontId="0" fillId="0" borderId="0" xfId="0"/>
    <xf numFmtId="44" fontId="10" fillId="2" borderId="0" xfId="0" applyNumberFormat="1" applyFont="1" applyFill="1" applyAlignment="1" applyProtection="1">
      <alignment vertical="top"/>
      <protection locked="0"/>
    </xf>
    <xf numFmtId="164" fontId="10" fillId="2" borderId="0" xfId="0" applyNumberFormat="1" applyFont="1" applyFill="1" applyAlignment="1" applyProtection="1">
      <alignment vertical="top"/>
      <protection locked="0"/>
    </xf>
    <xf numFmtId="44" fontId="3" fillId="2" borderId="0" xfId="0" applyNumberFormat="1" applyFont="1" applyFill="1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/>
    </xf>
    <xf numFmtId="164" fontId="10" fillId="5" borderId="0" xfId="0" applyNumberFormat="1" applyFont="1" applyFill="1" applyAlignment="1">
      <alignment horizontal="left" vertical="top"/>
    </xf>
    <xf numFmtId="165" fontId="3" fillId="0" borderId="0" xfId="2" applyNumberFormat="1" applyFont="1" applyFill="1" applyBorder="1" applyAlignment="1" applyProtection="1">
      <alignment vertical="top"/>
    </xf>
    <xf numFmtId="0" fontId="3" fillId="3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10" xfId="0" applyFont="1" applyBorder="1" applyAlignment="1">
      <alignment vertical="top" wrapText="1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8" fillId="0" borderId="10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12" fillId="0" borderId="1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2" fillId="0" borderId="12" xfId="0" applyFont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7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164" fontId="10" fillId="0" borderId="11" xfId="0" applyNumberFormat="1" applyFont="1" applyBorder="1" applyAlignment="1">
      <alignment vertical="top"/>
    </xf>
    <xf numFmtId="164" fontId="10" fillId="0" borderId="0" xfId="0" applyNumberFormat="1" applyFont="1" applyAlignment="1">
      <alignment vertical="top"/>
    </xf>
    <xf numFmtId="44" fontId="10" fillId="0" borderId="11" xfId="0" applyNumberFormat="1" applyFont="1" applyBorder="1" applyAlignment="1">
      <alignment vertical="top"/>
    </xf>
    <xf numFmtId="164" fontId="10" fillId="0" borderId="8" xfId="0" applyNumberFormat="1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44" fontId="10" fillId="0" borderId="0" xfId="0" applyNumberFormat="1" applyFont="1" applyAlignment="1">
      <alignment vertical="top"/>
    </xf>
    <xf numFmtId="44" fontId="10" fillId="3" borderId="0" xfId="1" applyFont="1" applyFill="1" applyBorder="1" applyAlignment="1" applyProtection="1">
      <alignment vertical="top"/>
    </xf>
    <xf numFmtId="44" fontId="10" fillId="0" borderId="8" xfId="1" applyFont="1" applyFill="1" applyBorder="1" applyAlignment="1" applyProtection="1">
      <alignment vertical="top"/>
    </xf>
    <xf numFmtId="44" fontId="10" fillId="0" borderId="8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44" fontId="3" fillId="3" borderId="11" xfId="0" applyNumberFormat="1" applyFont="1" applyFill="1" applyBorder="1" applyAlignment="1">
      <alignment horizontal="left" vertical="top"/>
    </xf>
    <xf numFmtId="164" fontId="13" fillId="0" borderId="0" xfId="0" applyNumberFormat="1" applyFont="1" applyAlignment="1">
      <alignment vertical="top"/>
    </xf>
    <xf numFmtId="164" fontId="13" fillId="0" borderId="7" xfId="0" applyNumberFormat="1" applyFont="1" applyBorder="1" applyAlignment="1">
      <alignment horizontal="left" vertical="top"/>
    </xf>
    <xf numFmtId="164" fontId="10" fillId="0" borderId="11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left" vertical="top"/>
    </xf>
    <xf numFmtId="44" fontId="13" fillId="0" borderId="0" xfId="0" applyNumberFormat="1" applyFont="1" applyAlignment="1">
      <alignment vertical="top"/>
    </xf>
    <xf numFmtId="44" fontId="13" fillId="0" borderId="11" xfId="0" applyNumberFormat="1" applyFont="1" applyBorder="1" applyAlignment="1">
      <alignment vertical="top"/>
    </xf>
    <xf numFmtId="44" fontId="13" fillId="0" borderId="8" xfId="0" applyNumberFormat="1" applyFont="1" applyBorder="1" applyAlignment="1">
      <alignment vertical="top"/>
    </xf>
    <xf numFmtId="164" fontId="13" fillId="0" borderId="8" xfId="0" applyNumberFormat="1" applyFont="1" applyBorder="1" applyAlignment="1">
      <alignment vertical="top"/>
    </xf>
    <xf numFmtId="164" fontId="13" fillId="0" borderId="7" xfId="0" applyNumberFormat="1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44" fontId="3" fillId="0" borderId="0" xfId="0" applyNumberFormat="1" applyFont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44" fontId="3" fillId="0" borderId="8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44" fontId="8" fillId="0" borderId="2" xfId="0" applyNumberFormat="1" applyFont="1" applyBorder="1" applyAlignment="1">
      <alignment vertical="top"/>
    </xf>
    <xf numFmtId="44" fontId="8" fillId="0" borderId="3" xfId="0" applyNumberFormat="1" applyFont="1" applyBorder="1" applyAlignment="1">
      <alignment vertical="top"/>
    </xf>
    <xf numFmtId="44" fontId="3" fillId="0" borderId="3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44" fontId="8" fillId="0" borderId="5" xfId="0" applyNumberFormat="1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44" fontId="8" fillId="0" borderId="5" xfId="0" applyNumberFormat="1" applyFont="1" applyBorder="1" applyAlignment="1">
      <alignment vertical="top"/>
    </xf>
    <xf numFmtId="44" fontId="8" fillId="0" borderId="6" xfId="0" applyNumberFormat="1" applyFont="1" applyBorder="1" applyAlignment="1">
      <alignment vertical="top"/>
    </xf>
    <xf numFmtId="44" fontId="3" fillId="0" borderId="6" xfId="0" applyNumberFormat="1" applyFont="1" applyBorder="1" applyAlignment="1">
      <alignment vertical="top"/>
    </xf>
    <xf numFmtId="164" fontId="10" fillId="0" borderId="0" xfId="0" applyNumberFormat="1" applyFont="1" applyAlignment="1">
      <alignment horizontal="left" vertical="top"/>
    </xf>
    <xf numFmtId="44" fontId="10" fillId="3" borderId="0" xfId="0" applyNumberFormat="1" applyFont="1" applyFill="1" applyAlignment="1">
      <alignment vertical="top"/>
    </xf>
    <xf numFmtId="44" fontId="10" fillId="5" borderId="0" xfId="0" applyNumberFormat="1" applyFont="1" applyFill="1" applyAlignment="1">
      <alignment vertical="top"/>
    </xf>
    <xf numFmtId="0" fontId="13" fillId="0" borderId="0" xfId="0" applyFont="1" applyAlignment="1">
      <alignment vertical="top"/>
    </xf>
    <xf numFmtId="0" fontId="13" fillId="0" borderId="7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13" fillId="0" borderId="0" xfId="0" applyFont="1" applyAlignment="1">
      <alignment horizontal="right" vertical="top"/>
    </xf>
    <xf numFmtId="0" fontId="13" fillId="0" borderId="8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44" fontId="3" fillId="0" borderId="2" xfId="0" applyNumberFormat="1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8" fillId="0" borderId="15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9" fontId="3" fillId="0" borderId="15" xfId="0" applyNumberFormat="1" applyFont="1" applyBorder="1" applyAlignment="1">
      <alignment vertical="top"/>
    </xf>
    <xf numFmtId="9" fontId="10" fillId="0" borderId="9" xfId="0" applyNumberFormat="1" applyFont="1" applyBorder="1" applyAlignment="1">
      <alignment vertical="top"/>
    </xf>
    <xf numFmtId="9" fontId="3" fillId="0" borderId="9" xfId="0" applyNumberFormat="1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8" fillId="4" borderId="12" xfId="0" applyFont="1" applyFill="1" applyBorder="1" applyAlignment="1">
      <alignment vertical="top" wrapText="1"/>
    </xf>
    <xf numFmtId="0" fontId="8" fillId="4" borderId="5" xfId="0" applyFont="1" applyFill="1" applyBorder="1" applyAlignment="1">
      <alignment vertical="top" wrapText="1"/>
    </xf>
    <xf numFmtId="0" fontId="8" fillId="4" borderId="5" xfId="0" applyFont="1" applyFill="1" applyBorder="1" applyAlignment="1">
      <alignment vertical="top"/>
    </xf>
    <xf numFmtId="44" fontId="8" fillId="4" borderId="5" xfId="0" applyNumberFormat="1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/>
    </xf>
    <xf numFmtId="0" fontId="8" fillId="4" borderId="6" xfId="0" applyFont="1" applyFill="1" applyBorder="1" applyAlignment="1">
      <alignment vertical="top"/>
    </xf>
    <xf numFmtId="0" fontId="3" fillId="4" borderId="4" xfId="0" applyFont="1" applyFill="1" applyBorder="1" applyAlignment="1">
      <alignment vertical="top"/>
    </xf>
    <xf numFmtId="0" fontId="3" fillId="4" borderId="5" xfId="0" applyFont="1" applyFill="1" applyBorder="1" applyAlignment="1">
      <alignment vertical="top"/>
    </xf>
    <xf numFmtId="44" fontId="3" fillId="4" borderId="5" xfId="0" applyNumberFormat="1" applyFont="1" applyFill="1" applyBorder="1" applyAlignment="1">
      <alignment vertical="top"/>
    </xf>
    <xf numFmtId="44" fontId="3" fillId="4" borderId="6" xfId="0" applyNumberFormat="1" applyFont="1" applyFill="1" applyBorder="1" applyAlignment="1">
      <alignment vertical="top"/>
    </xf>
    <xf numFmtId="44" fontId="3" fillId="0" borderId="11" xfId="0" applyNumberFormat="1" applyFont="1" applyBorder="1" applyAlignment="1">
      <alignment vertical="top"/>
    </xf>
    <xf numFmtId="44" fontId="8" fillId="0" borderId="8" xfId="0" applyNumberFormat="1" applyFont="1" applyBorder="1" applyAlignment="1">
      <alignment vertical="top"/>
    </xf>
    <xf numFmtId="0" fontId="8" fillId="0" borderId="4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44" fontId="8" fillId="0" borderId="12" xfId="0" applyNumberFormat="1" applyFont="1" applyBorder="1" applyAlignment="1">
      <alignment vertical="top" wrapText="1"/>
    </xf>
    <xf numFmtId="44" fontId="8" fillId="0" borderId="12" xfId="0" applyNumberFormat="1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44" fontId="3" fillId="0" borderId="5" xfId="0" applyNumberFormat="1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8" fillId="0" borderId="10" xfId="0" applyFont="1" applyBorder="1" applyAlignment="1">
      <alignment horizontal="left" vertical="top" wrapText="1"/>
    </xf>
    <xf numFmtId="44" fontId="3" fillId="0" borderId="10" xfId="0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44" fontId="3" fillId="0" borderId="8" xfId="1" applyFont="1" applyFill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44" fontId="10" fillId="3" borderId="2" xfId="1" applyFont="1" applyFill="1" applyBorder="1" applyAlignment="1" applyProtection="1">
      <alignment vertical="top"/>
    </xf>
    <xf numFmtId="164" fontId="3" fillId="0" borderId="7" xfId="0" applyNumberFormat="1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44" fontId="8" fillId="0" borderId="10" xfId="0" applyNumberFormat="1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44" fontId="3" fillId="3" borderId="0" xfId="1" applyFont="1" applyFill="1" applyBorder="1" applyAlignment="1" applyProtection="1">
      <alignment vertical="top"/>
    </xf>
    <xf numFmtId="0" fontId="3" fillId="3" borderId="13" xfId="0" applyFont="1" applyFill="1" applyBorder="1" applyAlignment="1">
      <alignment horizontal="left" vertical="top"/>
    </xf>
    <xf numFmtId="0" fontId="3" fillId="3" borderId="15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/>
    </xf>
    <xf numFmtId="44" fontId="3" fillId="3" borderId="9" xfId="0" applyNumberFormat="1" applyFont="1" applyFill="1" applyBorder="1" applyAlignment="1">
      <alignment vertical="top"/>
    </xf>
    <xf numFmtId="44" fontId="3" fillId="3" borderId="15" xfId="0" applyNumberFormat="1" applyFont="1" applyFill="1" applyBorder="1" applyAlignment="1">
      <alignment vertical="top"/>
    </xf>
    <xf numFmtId="44" fontId="8" fillId="3" borderId="14" xfId="0" applyNumberFormat="1" applyFont="1" applyFill="1" applyBorder="1" applyAlignment="1">
      <alignment vertical="top"/>
    </xf>
    <xf numFmtId="9" fontId="3" fillId="0" borderId="0" xfId="0" applyNumberFormat="1" applyFont="1" applyAlignment="1">
      <alignment vertical="top"/>
    </xf>
    <xf numFmtId="44" fontId="10" fillId="0" borderId="0" xfId="0" applyNumberFormat="1" applyFont="1" applyAlignment="1">
      <alignment horizontal="right" vertical="top"/>
    </xf>
    <xf numFmtId="44" fontId="3" fillId="0" borderId="0" xfId="0" applyNumberFormat="1" applyFont="1" applyAlignment="1">
      <alignment horizontal="right" vertical="top"/>
    </xf>
    <xf numFmtId="0" fontId="3" fillId="0" borderId="1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44" fontId="3" fillId="0" borderId="9" xfId="0" applyNumberFormat="1" applyFont="1" applyBorder="1" applyAlignment="1">
      <alignment vertical="top"/>
    </xf>
    <xf numFmtId="44" fontId="3" fillId="0" borderId="15" xfId="0" applyNumberFormat="1" applyFont="1" applyBorder="1" applyAlignment="1">
      <alignment vertical="top"/>
    </xf>
    <xf numFmtId="44" fontId="3" fillId="0" borderId="9" xfId="0" applyNumberFormat="1" applyFont="1" applyBorder="1" applyAlignment="1">
      <alignment horizontal="right" vertical="top"/>
    </xf>
    <xf numFmtId="44" fontId="3" fillId="0" borderId="14" xfId="0" applyNumberFormat="1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44" fontId="3" fillId="0" borderId="12" xfId="0" applyNumberFormat="1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44" fontId="10" fillId="0" borderId="2" xfId="0" applyNumberFormat="1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29" xfId="0" applyFont="1" applyBorder="1" applyAlignment="1">
      <alignment vertical="top"/>
    </xf>
    <xf numFmtId="0" fontId="10" fillId="0" borderId="30" xfId="0" applyFont="1" applyBorder="1" applyAlignment="1">
      <alignment horizontal="left" vertical="top"/>
    </xf>
    <xf numFmtId="0" fontId="10" fillId="0" borderId="30" xfId="0" applyFont="1" applyBorder="1" applyAlignment="1">
      <alignment vertical="top"/>
    </xf>
    <xf numFmtId="0" fontId="10" fillId="0" borderId="31" xfId="0" applyFont="1" applyBorder="1" applyAlignment="1">
      <alignment vertical="top"/>
    </xf>
    <xf numFmtId="0" fontId="10" fillId="0" borderId="17" xfId="0" applyFont="1" applyBorder="1" applyAlignment="1">
      <alignment horizontal="left" vertical="top"/>
    </xf>
    <xf numFmtId="9" fontId="10" fillId="0" borderId="11" xfId="0" applyNumberFormat="1" applyFont="1" applyBorder="1" applyAlignment="1">
      <alignment vertical="top"/>
    </xf>
    <xf numFmtId="0" fontId="10" fillId="0" borderId="13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44" fontId="10" fillId="0" borderId="9" xfId="0" applyNumberFormat="1" applyFont="1" applyBorder="1" applyAlignment="1">
      <alignment vertical="top"/>
    </xf>
    <xf numFmtId="0" fontId="10" fillId="0" borderId="9" xfId="0" applyFont="1" applyBorder="1" applyAlignment="1">
      <alignment vertical="top"/>
    </xf>
    <xf numFmtId="9" fontId="10" fillId="0" borderId="15" xfId="0" applyNumberFormat="1" applyFont="1" applyBorder="1" applyAlignment="1">
      <alignment vertical="top"/>
    </xf>
    <xf numFmtId="44" fontId="10" fillId="0" borderId="14" xfId="0" applyNumberFormat="1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vertical="top"/>
    </xf>
    <xf numFmtId="44" fontId="10" fillId="0" borderId="5" xfId="0" applyNumberFormat="1" applyFont="1" applyBorder="1" applyAlignment="1">
      <alignment vertical="top"/>
    </xf>
    <xf numFmtId="44" fontId="10" fillId="0" borderId="6" xfId="0" applyNumberFormat="1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15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13" fillId="0" borderId="17" xfId="0" applyFont="1" applyBorder="1" applyAlignment="1">
      <alignment horizontal="left" vertical="top"/>
    </xf>
    <xf numFmtId="0" fontId="13" fillId="0" borderId="11" xfId="0" applyFont="1" applyBorder="1" applyAlignment="1">
      <alignment vertical="top"/>
    </xf>
    <xf numFmtId="0" fontId="8" fillId="0" borderId="17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9" fontId="3" fillId="2" borderId="0" xfId="0" applyNumberFormat="1" applyFont="1" applyFill="1" applyAlignment="1" applyProtection="1">
      <alignment vertical="top"/>
      <protection locked="0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top"/>
    </xf>
    <xf numFmtId="0" fontId="10" fillId="0" borderId="11" xfId="0" applyFont="1" applyBorder="1" applyAlignment="1">
      <alignment vertical="top" wrapText="1"/>
    </xf>
    <xf numFmtId="44" fontId="10" fillId="0" borderId="10" xfId="0" applyNumberFormat="1" applyFont="1" applyBorder="1" applyAlignment="1">
      <alignment vertical="top"/>
    </xf>
    <xf numFmtId="3" fontId="3" fillId="0" borderId="0" xfId="0" applyNumberFormat="1" applyFont="1" applyAlignment="1">
      <alignment horizontal="right" vertical="top"/>
    </xf>
    <xf numFmtId="3" fontId="15" fillId="0" borderId="0" xfId="0" applyNumberFormat="1" applyFont="1" applyAlignment="1">
      <alignment horizontal="right" vertical="top"/>
    </xf>
    <xf numFmtId="164" fontId="10" fillId="0" borderId="11" xfId="0" applyNumberFormat="1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3" fillId="0" borderId="7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9" xfId="0" applyFont="1" applyBorder="1" applyAlignment="1">
      <alignment vertical="top"/>
    </xf>
    <xf numFmtId="9" fontId="16" fillId="0" borderId="10" xfId="2" applyFont="1" applyFill="1" applyBorder="1" applyAlignment="1" applyProtection="1">
      <alignment vertical="top"/>
    </xf>
    <xf numFmtId="9" fontId="16" fillId="0" borderId="2" xfId="2" applyFont="1" applyFill="1" applyBorder="1" applyAlignment="1" applyProtection="1">
      <alignment vertical="top"/>
    </xf>
    <xf numFmtId="9" fontId="16" fillId="0" borderId="16" xfId="2" applyFont="1" applyFill="1" applyBorder="1" applyAlignment="1" applyProtection="1">
      <alignment vertical="top"/>
    </xf>
    <xf numFmtId="9" fontId="16" fillId="0" borderId="11" xfId="2" applyFont="1" applyFill="1" applyBorder="1" applyAlignment="1" applyProtection="1">
      <alignment vertical="top"/>
    </xf>
    <xf numFmtId="9" fontId="16" fillId="0" borderId="0" xfId="2" applyFont="1" applyFill="1" applyAlignment="1" applyProtection="1">
      <alignment vertical="top"/>
    </xf>
    <xf numFmtId="0" fontId="3" fillId="0" borderId="9" xfId="0" applyFont="1" applyBorder="1" applyAlignment="1">
      <alignment horizontal="center" vertical="top"/>
    </xf>
    <xf numFmtId="9" fontId="16" fillId="0" borderId="15" xfId="0" applyNumberFormat="1" applyFont="1" applyBorder="1" applyAlignment="1">
      <alignment vertical="top"/>
    </xf>
    <xf numFmtId="9" fontId="16" fillId="0" borderId="9" xfId="0" applyNumberFormat="1" applyFont="1" applyBorder="1" applyAlignment="1">
      <alignment horizontal="right" vertical="top"/>
    </xf>
    <xf numFmtId="0" fontId="17" fillId="0" borderId="12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44" fontId="16" fillId="0" borderId="11" xfId="0" applyNumberFormat="1" applyFont="1" applyBorder="1" applyAlignment="1">
      <alignment vertical="top"/>
    </xf>
    <xf numFmtId="44" fontId="16" fillId="0" borderId="0" xfId="0" applyNumberFormat="1" applyFont="1" applyAlignment="1">
      <alignment vertical="top"/>
    </xf>
    <xf numFmtId="44" fontId="8" fillId="0" borderId="2" xfId="0" applyNumberFormat="1" applyFont="1" applyBorder="1" applyAlignment="1">
      <alignment vertical="top" wrapText="1"/>
    </xf>
    <xf numFmtId="44" fontId="8" fillId="0" borderId="10" xfId="0" applyNumberFormat="1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right" vertical="top"/>
    </xf>
    <xf numFmtId="44" fontId="3" fillId="0" borderId="0" xfId="0" applyNumberFormat="1" applyFont="1" applyAlignment="1">
      <alignment vertical="top" wrapText="1"/>
    </xf>
    <xf numFmtId="44" fontId="3" fillId="0" borderId="11" xfId="0" applyNumberFormat="1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44" fontId="8" fillId="0" borderId="0" xfId="0" applyNumberFormat="1" applyFont="1" applyAlignment="1">
      <alignment vertical="top"/>
    </xf>
    <xf numFmtId="44" fontId="8" fillId="0" borderId="11" xfId="0" applyNumberFormat="1" applyFont="1" applyBorder="1" applyAlignment="1">
      <alignment vertical="top"/>
    </xf>
    <xf numFmtId="0" fontId="3" fillId="0" borderId="15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vertical="top"/>
    </xf>
    <xf numFmtId="44" fontId="0" fillId="0" borderId="11" xfId="0" applyNumberFormat="1" applyBorder="1" applyAlignment="1">
      <alignment vertical="top"/>
    </xf>
    <xf numFmtId="44" fontId="9" fillId="0" borderId="0" xfId="0" applyNumberFormat="1" applyFont="1" applyAlignment="1">
      <alignment horizontal="right" vertical="top"/>
    </xf>
    <xf numFmtId="44" fontId="0" fillId="0" borderId="0" xfId="0" applyNumberFormat="1" applyAlignment="1">
      <alignment horizontal="right" vertical="top"/>
    </xf>
    <xf numFmtId="0" fontId="0" fillId="0" borderId="4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44" fontId="0" fillId="0" borderId="12" xfId="0" applyNumberFormat="1" applyBorder="1" applyAlignment="1">
      <alignment vertical="top"/>
    </xf>
    <xf numFmtId="44" fontId="0" fillId="0" borderId="5" xfId="0" applyNumberFormat="1" applyBorder="1" applyAlignment="1">
      <alignment horizontal="right" vertical="top"/>
    </xf>
    <xf numFmtId="44" fontId="0" fillId="0" borderId="6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9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44" fontId="7" fillId="0" borderId="0" xfId="0" applyNumberFormat="1" applyFont="1" applyAlignment="1">
      <alignment vertical="top"/>
    </xf>
    <xf numFmtId="0" fontId="14" fillId="0" borderId="0" xfId="0" applyFont="1" applyAlignment="1">
      <alignment vertical="top" wrapText="1"/>
    </xf>
    <xf numFmtId="164" fontId="3" fillId="0" borderId="0" xfId="0" applyNumberFormat="1" applyFont="1" applyAlignment="1">
      <alignment horizontal="center" vertical="top"/>
    </xf>
    <xf numFmtId="164" fontId="14" fillId="0" borderId="0" xfId="0" applyNumberFormat="1" applyFont="1" applyAlignment="1">
      <alignment vertical="top"/>
    </xf>
    <xf numFmtId="9" fontId="3" fillId="0" borderId="0" xfId="2" applyFont="1" applyFill="1" applyBorder="1" applyAlignment="1" applyProtection="1">
      <alignment horizontal="center" vertical="top"/>
    </xf>
    <xf numFmtId="44" fontId="8" fillId="0" borderId="0" xfId="1" applyFont="1" applyFill="1" applyBorder="1" applyAlignment="1" applyProtection="1">
      <alignment vertical="top"/>
    </xf>
    <xf numFmtId="164" fontId="8" fillId="0" borderId="0" xfId="1" applyNumberFormat="1" applyFont="1" applyFill="1" applyBorder="1" applyAlignment="1" applyProtection="1">
      <alignment vertical="top"/>
    </xf>
    <xf numFmtId="9" fontId="3" fillId="0" borderId="0" xfId="0" applyNumberFormat="1" applyFont="1" applyAlignment="1">
      <alignment horizontal="centerContinuous" vertical="top"/>
    </xf>
    <xf numFmtId="9" fontId="10" fillId="0" borderId="0" xfId="0" applyNumberFormat="1" applyFont="1" applyAlignment="1">
      <alignment horizontal="centerContinuous" vertical="top"/>
    </xf>
    <xf numFmtId="9" fontId="3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  <xf numFmtId="164" fontId="7" fillId="0" borderId="0" xfId="0" applyNumberFormat="1" applyFont="1" applyAlignment="1">
      <alignment vertical="top"/>
    </xf>
    <xf numFmtId="0" fontId="12" fillId="0" borderId="0" xfId="0" applyFont="1" applyAlignment="1">
      <alignment vertical="top" wrapText="1"/>
    </xf>
    <xf numFmtId="164" fontId="10" fillId="0" borderId="0" xfId="0" applyNumberFormat="1" applyFont="1" applyAlignment="1">
      <alignment vertical="top" wrapText="1"/>
    </xf>
    <xf numFmtId="7" fontId="10" fillId="0" borderId="0" xfId="0" applyNumberFormat="1" applyFont="1" applyAlignment="1">
      <alignment vertical="top"/>
    </xf>
    <xf numFmtId="9" fontId="10" fillId="0" borderId="0" xfId="0" applyNumberFormat="1" applyFont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top"/>
    </xf>
    <xf numFmtId="9" fontId="10" fillId="2" borderId="0" xfId="2" applyFont="1" applyFill="1" applyAlignment="1" applyProtection="1">
      <alignment vertical="top"/>
      <protection locked="0"/>
    </xf>
    <xf numFmtId="0" fontId="10" fillId="6" borderId="7" xfId="0" applyFont="1" applyFill="1" applyBorder="1" applyAlignment="1">
      <alignment vertical="top"/>
    </xf>
    <xf numFmtId="0" fontId="10" fillId="6" borderId="0" xfId="0" applyFont="1" applyFill="1" applyAlignment="1">
      <alignment horizontal="left" vertical="top"/>
    </xf>
    <xf numFmtId="0" fontId="10" fillId="6" borderId="0" xfId="0" applyFont="1" applyFill="1" applyAlignment="1">
      <alignment vertical="top"/>
    </xf>
    <xf numFmtId="0" fontId="2" fillId="0" borderId="11" xfId="0" applyFont="1" applyBorder="1" applyAlignment="1">
      <alignment horizontal="left" vertical="top" wrapText="1"/>
    </xf>
    <xf numFmtId="9" fontId="2" fillId="0" borderId="0" xfId="0" applyNumberFormat="1" applyFont="1" applyAlignment="1">
      <alignment horizontal="right" vertical="top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0" fillId="7" borderId="23" xfId="0" applyFont="1" applyFill="1" applyBorder="1" applyAlignment="1">
      <alignment vertical="top" wrapText="1"/>
    </xf>
    <xf numFmtId="0" fontId="2" fillId="8" borderId="32" xfId="0" applyFont="1" applyFill="1" applyBorder="1" applyAlignment="1">
      <alignment vertical="top" wrapText="1"/>
    </xf>
    <xf numFmtId="0" fontId="20" fillId="7" borderId="11" xfId="0" applyFont="1" applyFill="1" applyBorder="1" applyAlignment="1">
      <alignment vertical="top" wrapText="1"/>
    </xf>
    <xf numFmtId="0" fontId="2" fillId="8" borderId="17" xfId="0" applyFont="1" applyFill="1" applyBorder="1" applyAlignment="1">
      <alignment vertical="top" wrapText="1"/>
    </xf>
    <xf numFmtId="0" fontId="20" fillId="7" borderId="15" xfId="0" applyFont="1" applyFill="1" applyBorder="1" applyAlignment="1">
      <alignment vertical="top" wrapText="1"/>
    </xf>
    <xf numFmtId="0" fontId="2" fillId="8" borderId="18" xfId="0" applyFont="1" applyFill="1" applyBorder="1" applyAlignment="1">
      <alignment vertical="top" wrapText="1"/>
    </xf>
    <xf numFmtId="9" fontId="2" fillId="0" borderId="0" xfId="0" applyNumberFormat="1" applyFont="1" applyAlignment="1">
      <alignment vertical="top"/>
    </xf>
    <xf numFmtId="44" fontId="2" fillId="0" borderId="0" xfId="0" applyNumberFormat="1" applyFont="1" applyAlignment="1">
      <alignment vertical="top"/>
    </xf>
    <xf numFmtId="0" fontId="2" fillId="0" borderId="32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44" fontId="2" fillId="8" borderId="0" xfId="0" applyNumberFormat="1" applyFont="1" applyFill="1" applyAlignment="1">
      <alignment vertical="top"/>
    </xf>
    <xf numFmtId="0" fontId="2" fillId="0" borderId="0" xfId="0" applyFont="1" applyAlignment="1">
      <alignment vertical="top" wrapText="1"/>
    </xf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7" xfId="0" applyFont="1" applyBorder="1"/>
    <xf numFmtId="0" fontId="2" fillId="0" borderId="21" xfId="0" applyFont="1" applyBorder="1"/>
    <xf numFmtId="0" fontId="2" fillId="0" borderId="11" xfId="0" applyFont="1" applyBorder="1"/>
    <xf numFmtId="44" fontId="2" fillId="0" borderId="8" xfId="0" applyNumberFormat="1" applyFont="1" applyBorder="1"/>
    <xf numFmtId="44" fontId="2" fillId="0" borderId="1" xfId="0" applyNumberFormat="1" applyFont="1" applyBorder="1"/>
    <xf numFmtId="0" fontId="2" fillId="0" borderId="2" xfId="0" applyFont="1" applyBorder="1"/>
    <xf numFmtId="44" fontId="2" fillId="0" borderId="2" xfId="0" applyNumberFormat="1" applyFont="1" applyBorder="1"/>
    <xf numFmtId="44" fontId="2" fillId="0" borderId="3" xfId="0" applyNumberFormat="1" applyFont="1" applyBorder="1"/>
    <xf numFmtId="0" fontId="2" fillId="0" borderId="8" xfId="0" applyFont="1" applyBorder="1"/>
    <xf numFmtId="9" fontId="2" fillId="0" borderId="11" xfId="2" applyFont="1" applyBorder="1"/>
    <xf numFmtId="44" fontId="2" fillId="0" borderId="7" xfId="0" applyNumberFormat="1" applyFont="1" applyBorder="1"/>
    <xf numFmtId="44" fontId="2" fillId="0" borderId="0" xfId="0" applyNumberFormat="1" applyFont="1"/>
    <xf numFmtId="0" fontId="2" fillId="0" borderId="13" xfId="0" applyFont="1" applyBorder="1"/>
    <xf numFmtId="0" fontId="2" fillId="0" borderId="22" xfId="0" applyFont="1" applyBorder="1"/>
    <xf numFmtId="0" fontId="2" fillId="0" borderId="9" xfId="0" applyFont="1" applyBorder="1"/>
    <xf numFmtId="9" fontId="2" fillId="0" borderId="15" xfId="2" applyFont="1" applyBorder="1"/>
    <xf numFmtId="44" fontId="2" fillId="0" borderId="14" xfId="0" applyNumberFormat="1" applyFont="1" applyBorder="1"/>
    <xf numFmtId="44" fontId="2" fillId="0" borderId="13" xfId="0" applyNumberFormat="1" applyFont="1" applyBorder="1"/>
    <xf numFmtId="44" fontId="2" fillId="0" borderId="9" xfId="0" applyNumberFormat="1" applyFont="1" applyBorder="1"/>
    <xf numFmtId="0" fontId="2" fillId="0" borderId="14" xfId="0" applyFont="1" applyBorder="1"/>
    <xf numFmtId="0" fontId="2" fillId="0" borderId="26" xfId="0" applyFont="1" applyBorder="1"/>
    <xf numFmtId="0" fontId="2" fillId="0" borderId="20" xfId="0" applyFont="1" applyBorder="1"/>
    <xf numFmtId="0" fontId="2" fillId="0" borderId="24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15" xfId="0" applyFont="1" applyBorder="1"/>
    <xf numFmtId="0" fontId="2" fillId="0" borderId="4" xfId="0" applyFont="1" applyBorder="1"/>
    <xf numFmtId="0" fontId="2" fillId="0" borderId="28" xfId="0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0" fontId="0" fillId="0" borderId="5" xfId="0" applyBorder="1" applyAlignment="1">
      <alignment vertical="top"/>
    </xf>
    <xf numFmtId="0" fontId="20" fillId="7" borderId="32" xfId="0" applyFont="1" applyFill="1" applyBorder="1" applyAlignment="1">
      <alignment vertical="top" wrapText="1"/>
    </xf>
    <xf numFmtId="0" fontId="20" fillId="7" borderId="17" xfId="0" applyFont="1" applyFill="1" applyBorder="1" applyAlignment="1">
      <alignment vertical="top" wrapText="1"/>
    </xf>
    <xf numFmtId="0" fontId="20" fillId="7" borderId="18" xfId="0" applyFont="1" applyFill="1" applyBorder="1" applyAlignment="1">
      <alignment vertical="top" wrapText="1"/>
    </xf>
    <xf numFmtId="0" fontId="8" fillId="0" borderId="25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28" xfId="0" applyFont="1" applyBorder="1" applyAlignment="1">
      <alignment vertical="top"/>
    </xf>
    <xf numFmtId="44" fontId="10" fillId="0" borderId="25" xfId="0" applyNumberFormat="1" applyFont="1" applyBorder="1" applyAlignment="1">
      <alignment vertical="top"/>
    </xf>
    <xf numFmtId="44" fontId="10" fillId="0" borderId="21" xfId="0" applyNumberFormat="1" applyFont="1" applyBorder="1" applyAlignment="1">
      <alignment vertical="top"/>
    </xf>
    <xf numFmtId="44" fontId="3" fillId="0" borderId="21" xfId="0" applyNumberFormat="1" applyFont="1" applyBorder="1" applyAlignment="1">
      <alignment vertical="top"/>
    </xf>
    <xf numFmtId="44" fontId="8" fillId="0" borderId="25" xfId="0" applyNumberFormat="1" applyFont="1" applyBorder="1" applyAlignment="1">
      <alignment vertical="top"/>
    </xf>
    <xf numFmtId="44" fontId="8" fillId="0" borderId="28" xfId="0" applyNumberFormat="1" applyFont="1" applyBorder="1" applyAlignment="1">
      <alignment vertical="top" wrapText="1"/>
    </xf>
    <xf numFmtId="9" fontId="10" fillId="0" borderId="21" xfId="2" applyFont="1" applyFill="1" applyBorder="1" applyAlignment="1" applyProtection="1">
      <alignment vertical="top"/>
    </xf>
    <xf numFmtId="44" fontId="13" fillId="0" borderId="21" xfId="0" applyNumberFormat="1" applyFont="1" applyBorder="1" applyAlignment="1">
      <alignment vertical="top"/>
    </xf>
    <xf numFmtId="0" fontId="3" fillId="0" borderId="25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44" fontId="8" fillId="0" borderId="25" xfId="0" applyNumberFormat="1" applyFont="1" applyBorder="1" applyAlignment="1">
      <alignment vertical="top" wrapText="1"/>
    </xf>
    <xf numFmtId="44" fontId="3" fillId="0" borderId="28" xfId="0" applyNumberFormat="1" applyFont="1" applyBorder="1" applyAlignment="1">
      <alignment vertical="top"/>
    </xf>
    <xf numFmtId="44" fontId="3" fillId="0" borderId="25" xfId="0" applyNumberFormat="1" applyFont="1" applyBorder="1" applyAlignment="1">
      <alignment vertical="top"/>
    </xf>
    <xf numFmtId="44" fontId="3" fillId="0" borderId="21" xfId="0" applyNumberFormat="1" applyFont="1" applyBorder="1" applyAlignment="1">
      <alignment vertical="top" wrapText="1"/>
    </xf>
    <xf numFmtId="44" fontId="8" fillId="0" borderId="21" xfId="0" applyNumberFormat="1" applyFont="1" applyBorder="1" applyAlignment="1">
      <alignment vertical="top"/>
    </xf>
    <xf numFmtId="44" fontId="3" fillId="0" borderId="22" xfId="0" applyNumberFormat="1" applyFont="1" applyBorder="1" applyAlignment="1">
      <alignment vertical="top"/>
    </xf>
    <xf numFmtId="44" fontId="0" fillId="0" borderId="21" xfId="0" applyNumberFormat="1" applyBorder="1" applyAlignment="1">
      <alignment vertical="top"/>
    </xf>
    <xf numFmtId="44" fontId="0" fillId="0" borderId="28" xfId="0" applyNumberFormat="1" applyBorder="1" applyAlignment="1">
      <alignment vertical="top"/>
    </xf>
    <xf numFmtId="0" fontId="2" fillId="0" borderId="11" xfId="0" applyFont="1" applyBorder="1" applyAlignment="1">
      <alignment vertical="top" wrapText="1"/>
    </xf>
    <xf numFmtId="0" fontId="14" fillId="0" borderId="0" xfId="0" applyFont="1" applyAlignment="1" applyProtection="1">
      <alignment horizontal="left" vertical="top" wrapText="1"/>
      <protection locked="0"/>
    </xf>
    <xf numFmtId="44" fontId="21" fillId="0" borderId="8" xfId="0" applyNumberFormat="1" applyFont="1" applyBorder="1" applyAlignment="1">
      <alignment vertical="top"/>
    </xf>
    <xf numFmtId="0" fontId="14" fillId="0" borderId="0" xfId="0" applyFont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4" fillId="2" borderId="23" xfId="0" applyFont="1" applyFill="1" applyBorder="1" applyAlignment="1" applyProtection="1">
      <alignment vertical="top"/>
      <protection locked="0"/>
    </xf>
    <xf numFmtId="0" fontId="14" fillId="2" borderId="24" xfId="0" applyFont="1" applyFill="1" applyBorder="1" applyAlignment="1" applyProtection="1">
      <alignment vertical="top"/>
      <protection locked="0"/>
    </xf>
    <xf numFmtId="0" fontId="14" fillId="2" borderId="32" xfId="0" applyFont="1" applyFill="1" applyBorder="1" applyAlignment="1" applyProtection="1">
      <alignment vertical="top"/>
      <protection locked="0"/>
    </xf>
    <xf numFmtId="0" fontId="20" fillId="7" borderId="11" xfId="0" applyFont="1" applyFill="1" applyBorder="1" applyAlignment="1">
      <alignment vertical="top" wrapText="1"/>
    </xf>
    <xf numFmtId="0" fontId="14" fillId="2" borderId="11" xfId="0" applyFont="1" applyFill="1" applyBorder="1" applyAlignment="1" applyProtection="1">
      <alignment horizontal="center" vertical="top"/>
      <protection locked="0"/>
    </xf>
    <xf numFmtId="0" fontId="14" fillId="2" borderId="0" xfId="0" applyFont="1" applyFill="1" applyAlignment="1" applyProtection="1">
      <alignment horizontal="center" vertical="top"/>
      <protection locked="0"/>
    </xf>
    <xf numFmtId="0" fontId="14" fillId="2" borderId="17" xfId="0" applyFont="1" applyFill="1" applyBorder="1" applyAlignment="1" applyProtection="1">
      <alignment horizontal="center" vertical="top"/>
      <protection locked="0"/>
    </xf>
    <xf numFmtId="0" fontId="14" fillId="2" borderId="11" xfId="0" applyFont="1" applyFill="1" applyBorder="1" applyAlignment="1" applyProtection="1">
      <alignment vertical="top"/>
      <protection locked="0"/>
    </xf>
    <xf numFmtId="0" fontId="14" fillId="2" borderId="0" xfId="0" applyFont="1" applyFill="1" applyAlignment="1" applyProtection="1">
      <alignment vertical="top"/>
      <protection locked="0"/>
    </xf>
    <xf numFmtId="0" fontId="14" fillId="2" borderId="17" xfId="0" applyFont="1" applyFill="1" applyBorder="1" applyAlignment="1" applyProtection="1">
      <alignment vertical="top"/>
      <protection locked="0"/>
    </xf>
    <xf numFmtId="0" fontId="14" fillId="2" borderId="15" xfId="0" applyFont="1" applyFill="1" applyBorder="1" applyAlignment="1" applyProtection="1">
      <alignment vertical="top"/>
      <protection locked="0"/>
    </xf>
    <xf numFmtId="0" fontId="14" fillId="2" borderId="9" xfId="0" applyFont="1" applyFill="1" applyBorder="1" applyAlignment="1" applyProtection="1">
      <alignment vertical="top"/>
      <protection locked="0"/>
    </xf>
    <xf numFmtId="0" fontId="14" fillId="2" borderId="18" xfId="0" applyFont="1" applyFill="1" applyBorder="1" applyAlignment="1" applyProtection="1">
      <alignment vertical="top"/>
      <protection locked="0"/>
    </xf>
    <xf numFmtId="0" fontId="14" fillId="2" borderId="23" xfId="0" applyFont="1" applyFill="1" applyBorder="1" applyAlignment="1" applyProtection="1">
      <alignment vertical="top" wrapText="1"/>
      <protection locked="0"/>
    </xf>
    <xf numFmtId="0" fontId="14" fillId="2" borderId="24" xfId="0" applyFont="1" applyFill="1" applyBorder="1" applyAlignment="1" applyProtection="1">
      <alignment vertical="top" wrapText="1"/>
      <protection locked="0"/>
    </xf>
    <xf numFmtId="0" fontId="14" fillId="2" borderId="32" xfId="0" applyFont="1" applyFill="1" applyBorder="1" applyAlignment="1" applyProtection="1">
      <alignment vertical="top" wrapText="1"/>
      <protection locked="0"/>
    </xf>
    <xf numFmtId="0" fontId="14" fillId="2" borderId="11" xfId="0" applyFont="1" applyFill="1" applyBorder="1" applyAlignment="1" applyProtection="1">
      <alignment vertical="top" wrapText="1"/>
      <protection locked="0"/>
    </xf>
    <xf numFmtId="0" fontId="14" fillId="2" borderId="0" xfId="0" applyFont="1" applyFill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vertical="top" wrapText="1"/>
      <protection locked="0"/>
    </xf>
    <xf numFmtId="0" fontId="14" fillId="2" borderId="15" xfId="0" applyFont="1" applyFill="1" applyBorder="1" applyAlignment="1" applyProtection="1">
      <alignment vertical="top" wrapText="1"/>
      <protection locked="0"/>
    </xf>
    <xf numFmtId="0" fontId="14" fillId="2" borderId="9" xfId="0" applyFont="1" applyFill="1" applyBorder="1" applyAlignment="1" applyProtection="1">
      <alignment vertical="top" wrapText="1"/>
      <protection locked="0"/>
    </xf>
    <xf numFmtId="0" fontId="14" fillId="2" borderId="18" xfId="0" applyFont="1" applyFill="1" applyBorder="1" applyAlignment="1" applyProtection="1">
      <alignment vertical="top" wrapText="1"/>
      <protection locked="0"/>
    </xf>
    <xf numFmtId="0" fontId="2" fillId="0" borderId="0" xfId="0" quotePrefix="1" applyFont="1" applyAlignment="1">
      <alignment vertical="top" wrapText="1"/>
    </xf>
    <xf numFmtId="44" fontId="2" fillId="8" borderId="0" xfId="0" applyNumberFormat="1" applyFont="1" applyFill="1" applyAlignment="1">
      <alignment vertical="top"/>
    </xf>
    <xf numFmtId="0" fontId="14" fillId="2" borderId="0" xfId="0" applyFont="1" applyFill="1" applyAlignment="1" applyProtection="1">
      <alignment horizontal="left" vertical="top" wrapText="1"/>
      <protection locked="0"/>
    </xf>
    <xf numFmtId="0" fontId="20" fillId="7" borderId="15" xfId="0" applyFont="1" applyFill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14" fillId="2" borderId="15" xfId="0" applyFont="1" applyFill="1" applyBorder="1" applyAlignment="1" applyProtection="1">
      <alignment horizontal="center" vertical="top"/>
      <protection locked="0"/>
    </xf>
    <xf numFmtId="0" fontId="14" fillId="2" borderId="9" xfId="0" applyFont="1" applyFill="1" applyBorder="1" applyAlignment="1" applyProtection="1">
      <alignment horizontal="center" vertical="top"/>
      <protection locked="0"/>
    </xf>
    <xf numFmtId="0" fontId="14" fillId="2" borderId="18" xfId="0" applyFont="1" applyFill="1" applyBorder="1" applyAlignment="1" applyProtection="1">
      <alignment horizontal="center" vertical="top"/>
      <protection locked="0"/>
    </xf>
  </cellXfs>
  <cellStyles count="4">
    <cellStyle name="Procent" xfId="2" builtinId="5"/>
    <cellStyle name="Standaard" xfId="0" builtinId="0"/>
    <cellStyle name="Valuta" xfId="1" builtinId="4"/>
    <cellStyle name="Valuta 2" xfId="3" xr:uid="{2BB74A7A-AF58-43FB-BDB1-3A6242CDD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0</xdr:row>
      <xdr:rowOff>28575</xdr:rowOff>
    </xdr:from>
    <xdr:to>
      <xdr:col>9</xdr:col>
      <xdr:colOff>551180</xdr:colOff>
      <xdr:row>5</xdr:row>
      <xdr:rowOff>111125</xdr:rowOff>
    </xdr:to>
    <xdr:pic>
      <xdr:nvPicPr>
        <xdr:cNvPr id="2" name="Afbeelding 1" descr="Gerelateerde afbeelding">
          <a:extLst>
            <a:ext uri="{FF2B5EF4-FFF2-40B4-BE49-F238E27FC236}">
              <a16:creationId xmlns:a16="http://schemas.microsoft.com/office/drawing/2014/main" id="{448821C7-A8BC-A8DA-0693-2201D1F50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90500"/>
          <a:ext cx="1513205" cy="892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07"/>
  <sheetViews>
    <sheetView tabSelected="1" zoomScale="85" zoomScaleNormal="85" workbookViewId="0">
      <pane xSplit="4" ySplit="11" topLeftCell="P12" activePane="bottomRight" state="frozen"/>
      <selection pane="topRight" activeCell="C1" sqref="C1"/>
      <selection pane="bottomLeft" activeCell="A7" sqref="A7"/>
      <selection pane="bottomRight" activeCell="W8" sqref="W8"/>
    </sheetView>
  </sheetViews>
  <sheetFormatPr defaultRowHeight="12.75" x14ac:dyDescent="0.25"/>
  <cols>
    <col min="1" max="1" width="9.140625" style="4"/>
    <col min="2" max="2" width="14.5703125" style="5" bestFit="1" customWidth="1"/>
    <col min="3" max="3" width="54.5703125" style="7" customWidth="1"/>
    <col min="4" max="4" width="15.28515625" style="5" customWidth="1"/>
    <col min="5" max="6" width="8.7109375" style="5" customWidth="1"/>
    <col min="7" max="7" width="18.5703125" style="4" bestFit="1" customWidth="1"/>
    <col min="8" max="8" width="12" style="4" customWidth="1"/>
    <col min="9" max="11" width="13.7109375" style="4" customWidth="1"/>
    <col min="12" max="12" width="14.42578125" style="4" customWidth="1"/>
    <col min="13" max="13" width="21.28515625" style="4" bestFit="1" customWidth="1"/>
    <col min="14" max="14" width="5.28515625" style="4" customWidth="1"/>
    <col min="15" max="15" width="6.42578125" style="4" bestFit="1" customWidth="1"/>
    <col min="16" max="16" width="9.5703125" style="4" bestFit="1" customWidth="1"/>
    <col min="17" max="17" width="9.140625" style="5"/>
    <col min="18" max="18" width="13.28515625" style="4" bestFit="1" customWidth="1"/>
    <col min="19" max="19" width="16.85546875" style="4" bestFit="1" customWidth="1"/>
    <col min="20" max="20" width="16.7109375" style="4" bestFit="1" customWidth="1"/>
    <col min="21" max="21" width="10.42578125" style="4" bestFit="1" customWidth="1"/>
    <col min="22" max="22" width="9.140625" style="5"/>
    <col min="23" max="23" width="13.28515625" style="4" bestFit="1" customWidth="1"/>
    <col min="24" max="24" width="16.85546875" style="4" bestFit="1" customWidth="1"/>
    <col min="25" max="25" width="17.42578125" style="4" bestFit="1" customWidth="1"/>
    <col min="26" max="26" width="12" style="4" bestFit="1" customWidth="1"/>
    <col min="27" max="27" width="9.140625" style="5"/>
    <col min="28" max="28" width="13.28515625" style="4" bestFit="1" customWidth="1"/>
    <col min="29" max="29" width="16.85546875" style="4" bestFit="1" customWidth="1"/>
    <col min="30" max="30" width="17.140625" style="4" bestFit="1" customWidth="1"/>
    <col min="31" max="16384" width="9.140625" style="4"/>
  </cols>
  <sheetData>
    <row r="1" spans="2:30" ht="54" x14ac:dyDescent="0.25">
      <c r="B1" s="358" t="s">
        <v>184</v>
      </c>
      <c r="C1" s="6" t="s">
        <v>114</v>
      </c>
      <c r="F1" s="7"/>
      <c r="L1" s="4" t="s">
        <v>0</v>
      </c>
      <c r="N1" s="8">
        <f>+P12+U12+Z12</f>
        <v>43</v>
      </c>
    </row>
    <row r="3" spans="2:30" x14ac:dyDescent="0.25">
      <c r="C3" s="9" t="s">
        <v>118</v>
      </c>
    </row>
    <row r="4" spans="2:30" x14ac:dyDescent="0.25">
      <c r="C4" s="10" t="s">
        <v>108</v>
      </c>
      <c r="T4" s="11"/>
      <c r="Y4" s="11"/>
    </row>
    <row r="5" spans="2:30" x14ac:dyDescent="0.25">
      <c r="C5" s="12" t="s">
        <v>119</v>
      </c>
      <c r="P5" s="4" t="s">
        <v>120</v>
      </c>
      <c r="S5" s="11">
        <f>+P12/$N$1</f>
        <v>0.2558139534883721</v>
      </c>
      <c r="T5" s="11"/>
      <c r="X5" s="11">
        <f>+U12/$N$1</f>
        <v>0.39534883720930231</v>
      </c>
      <c r="Y5" s="11"/>
      <c r="AC5" s="11">
        <f>+Z12/$N$1</f>
        <v>0.34883720930232559</v>
      </c>
    </row>
    <row r="6" spans="2:30" x14ac:dyDescent="0.25">
      <c r="S6" s="11"/>
      <c r="T6" s="11"/>
      <c r="X6" s="11"/>
      <c r="Y6" s="11"/>
      <c r="AC6" s="11"/>
    </row>
    <row r="7" spans="2:30" x14ac:dyDescent="0.25">
      <c r="S7" s="11"/>
      <c r="T7" s="11"/>
      <c r="X7" s="11"/>
      <c r="Y7" s="11"/>
      <c r="AC7" s="11"/>
    </row>
    <row r="8" spans="2:30" x14ac:dyDescent="0.25">
      <c r="S8" s="11"/>
      <c r="T8" s="11"/>
      <c r="X8" s="11"/>
      <c r="Y8" s="11"/>
      <c r="AC8" s="11"/>
    </row>
    <row r="9" spans="2:30" ht="13.5" thickBot="1" x14ac:dyDescent="0.3">
      <c r="C9" s="13"/>
      <c r="D9" s="14"/>
      <c r="E9" s="14"/>
      <c r="F9" s="14"/>
      <c r="G9" s="15"/>
      <c r="H9" s="15"/>
      <c r="I9" s="15"/>
      <c r="J9" s="15"/>
      <c r="K9" s="15"/>
      <c r="L9" s="15"/>
      <c r="M9" s="15"/>
    </row>
    <row r="10" spans="2:30" s="16" customFormat="1" x14ac:dyDescent="0.25">
      <c r="B10" s="17"/>
      <c r="C10" s="18" t="s">
        <v>1</v>
      </c>
      <c r="D10" s="19"/>
      <c r="E10" s="20"/>
      <c r="F10" s="19"/>
      <c r="G10" s="19"/>
      <c r="H10" s="21"/>
      <c r="I10" s="19"/>
      <c r="J10" s="19"/>
      <c r="K10" s="19"/>
      <c r="L10" s="21"/>
      <c r="M10" s="22"/>
      <c r="N10" s="4"/>
      <c r="O10" s="23"/>
      <c r="P10" s="17" t="s">
        <v>2</v>
      </c>
      <c r="Q10" s="19"/>
      <c r="R10" s="19"/>
      <c r="S10" s="19"/>
      <c r="T10" s="22"/>
      <c r="U10" s="17" t="s">
        <v>3</v>
      </c>
      <c r="V10" s="19"/>
      <c r="W10" s="19"/>
      <c r="X10" s="19"/>
      <c r="Y10" s="22"/>
      <c r="Z10" s="19" t="s">
        <v>57</v>
      </c>
      <c r="AA10" s="19"/>
      <c r="AB10" s="19"/>
      <c r="AC10" s="19"/>
      <c r="AD10" s="22"/>
    </row>
    <row r="11" spans="2:30" s="16" customFormat="1" ht="25.5" x14ac:dyDescent="0.25">
      <c r="B11" s="24" t="s">
        <v>4</v>
      </c>
      <c r="C11" s="25"/>
      <c r="D11" s="16" t="s">
        <v>5</v>
      </c>
      <c r="E11" s="26" t="s">
        <v>117</v>
      </c>
      <c r="F11" s="16" t="s">
        <v>6</v>
      </c>
      <c r="G11" s="16" t="s">
        <v>7</v>
      </c>
      <c r="H11" s="27"/>
      <c r="I11" s="26"/>
      <c r="J11" s="26"/>
      <c r="K11" s="26"/>
      <c r="L11" s="28" t="s">
        <v>8</v>
      </c>
      <c r="M11" s="23"/>
      <c r="N11" s="4"/>
      <c r="O11" s="23"/>
      <c r="P11" s="24" t="s">
        <v>5</v>
      </c>
      <c r="Q11" s="16" t="s">
        <v>6</v>
      </c>
      <c r="R11" s="16" t="s">
        <v>7</v>
      </c>
      <c r="S11" s="16" t="s">
        <v>8</v>
      </c>
      <c r="T11" s="23"/>
      <c r="U11" s="24" t="s">
        <v>5</v>
      </c>
      <c r="V11" s="16" t="s">
        <v>6</v>
      </c>
      <c r="W11" s="16" t="s">
        <v>7</v>
      </c>
      <c r="X11" s="16" t="s">
        <v>8</v>
      </c>
      <c r="Y11" s="23"/>
      <c r="Z11" s="16" t="s">
        <v>5</v>
      </c>
      <c r="AA11" s="16" t="s">
        <v>6</v>
      </c>
      <c r="AB11" s="16" t="s">
        <v>7</v>
      </c>
      <c r="AC11" s="16" t="s">
        <v>8</v>
      </c>
      <c r="AD11" s="23"/>
    </row>
    <row r="12" spans="2:30" s="16" customFormat="1" ht="13.5" thickBot="1" x14ac:dyDescent="0.3">
      <c r="B12" s="29"/>
      <c r="C12" s="30"/>
      <c r="D12" s="31"/>
      <c r="E12" s="31"/>
      <c r="F12" s="31"/>
      <c r="G12" s="31"/>
      <c r="H12" s="32"/>
      <c r="I12" s="31"/>
      <c r="J12" s="31"/>
      <c r="K12" s="31"/>
      <c r="L12" s="32"/>
      <c r="M12" s="33"/>
      <c r="N12" s="4"/>
      <c r="O12" s="23"/>
      <c r="P12" s="29">
        <v>11</v>
      </c>
      <c r="Q12" s="31"/>
      <c r="R12" s="31"/>
      <c r="S12" s="31"/>
      <c r="T12" s="33"/>
      <c r="U12" s="29">
        <v>17</v>
      </c>
      <c r="V12" s="31"/>
      <c r="W12" s="31"/>
      <c r="X12" s="31"/>
      <c r="Y12" s="33"/>
      <c r="Z12" s="31">
        <v>15</v>
      </c>
      <c r="AA12" s="31"/>
      <c r="AB12" s="31"/>
      <c r="AC12" s="31"/>
      <c r="AD12" s="33"/>
    </row>
    <row r="13" spans="2:30" s="34" customFormat="1" x14ac:dyDescent="0.25">
      <c r="B13" s="35" t="s">
        <v>9</v>
      </c>
      <c r="C13" s="36" t="s">
        <v>10</v>
      </c>
      <c r="D13" s="37">
        <v>1</v>
      </c>
      <c r="E13" s="38" t="s">
        <v>66</v>
      </c>
      <c r="F13" s="38" t="s">
        <v>55</v>
      </c>
      <c r="G13" s="1"/>
      <c r="H13" s="39"/>
      <c r="I13" s="40"/>
      <c r="J13" s="40"/>
      <c r="K13" s="40"/>
      <c r="L13" s="41">
        <f>D13*G13</f>
        <v>0</v>
      </c>
      <c r="M13" s="42"/>
      <c r="O13" s="43"/>
      <c r="P13" s="44"/>
      <c r="Q13" s="38"/>
      <c r="R13" s="45"/>
      <c r="S13" s="46">
        <f>+$L13*S$5</f>
        <v>0</v>
      </c>
      <c r="T13" s="47"/>
      <c r="U13" s="44"/>
      <c r="V13" s="38"/>
      <c r="X13" s="46">
        <f>+$L13*X$5</f>
        <v>0</v>
      </c>
      <c r="Y13" s="47"/>
      <c r="AA13" s="38"/>
      <c r="AC13" s="46">
        <f>+$L13*AC$5</f>
        <v>0</v>
      </c>
      <c r="AD13" s="48"/>
    </row>
    <row r="14" spans="2:30" s="34" customFormat="1" ht="25.5" x14ac:dyDescent="0.25">
      <c r="B14" s="35" t="s">
        <v>11</v>
      </c>
      <c r="C14" s="36" t="s">
        <v>12</v>
      </c>
      <c r="D14" s="37">
        <v>1</v>
      </c>
      <c r="E14" s="49" t="s">
        <v>66</v>
      </c>
      <c r="F14" s="38" t="s">
        <v>55</v>
      </c>
      <c r="G14" s="1"/>
      <c r="H14" s="41"/>
      <c r="I14" s="45"/>
      <c r="J14" s="45"/>
      <c r="K14" s="45"/>
      <c r="L14" s="41">
        <f>D14*G14</f>
        <v>0</v>
      </c>
      <c r="M14" s="48"/>
      <c r="O14" s="43"/>
      <c r="P14" s="44"/>
      <c r="Q14" s="38"/>
      <c r="R14" s="45"/>
      <c r="S14" s="46">
        <f>+$L14*S$5</f>
        <v>0</v>
      </c>
      <c r="T14" s="47"/>
      <c r="U14" s="44"/>
      <c r="V14" s="38"/>
      <c r="X14" s="46">
        <f>+$L14*X$5</f>
        <v>0</v>
      </c>
      <c r="Y14" s="47"/>
      <c r="AA14" s="38"/>
      <c r="AC14" s="46">
        <f>+$L14*AC$5</f>
        <v>0</v>
      </c>
      <c r="AD14" s="48"/>
    </row>
    <row r="15" spans="2:30" s="34" customFormat="1" x14ac:dyDescent="0.25">
      <c r="B15" s="35" t="s">
        <v>13</v>
      </c>
      <c r="C15" s="36" t="s">
        <v>14</v>
      </c>
      <c r="D15" s="37">
        <v>1</v>
      </c>
      <c r="E15" s="49" t="s">
        <v>66</v>
      </c>
      <c r="F15" s="38" t="s">
        <v>55</v>
      </c>
      <c r="G15" s="1"/>
      <c r="H15" s="41"/>
      <c r="I15" s="45"/>
      <c r="J15" s="45"/>
      <c r="K15" s="45"/>
      <c r="L15" s="41">
        <f>D15*G15</f>
        <v>0</v>
      </c>
      <c r="M15" s="48"/>
      <c r="N15" s="40"/>
      <c r="O15" s="43"/>
      <c r="P15" s="44"/>
      <c r="Q15" s="38"/>
      <c r="R15" s="45"/>
      <c r="S15" s="46">
        <f>+$L15*S$5</f>
        <v>0</v>
      </c>
      <c r="T15" s="47"/>
      <c r="U15" s="44"/>
      <c r="V15" s="38"/>
      <c r="X15" s="46">
        <f>+$L15*X$5</f>
        <v>0</v>
      </c>
      <c r="Y15" s="47"/>
      <c r="AA15" s="38"/>
      <c r="AC15" s="46">
        <f>+$L15*AC$5</f>
        <v>0</v>
      </c>
      <c r="AD15" s="48"/>
    </row>
    <row r="16" spans="2:30" s="34" customFormat="1" x14ac:dyDescent="0.25">
      <c r="B16" s="35" t="s">
        <v>15</v>
      </c>
      <c r="C16" s="36" t="s">
        <v>16</v>
      </c>
      <c r="D16" s="37">
        <v>1</v>
      </c>
      <c r="E16" s="49" t="s">
        <v>66</v>
      </c>
      <c r="F16" s="38" t="s">
        <v>55</v>
      </c>
      <c r="G16" s="1"/>
      <c r="H16" s="41"/>
      <c r="I16" s="45"/>
      <c r="J16" s="45"/>
      <c r="K16" s="45"/>
      <c r="L16" s="41">
        <f>D16*G16</f>
        <v>0</v>
      </c>
      <c r="M16" s="48"/>
      <c r="N16" s="40"/>
      <c r="O16" s="43"/>
      <c r="P16" s="44"/>
      <c r="Q16" s="38"/>
      <c r="R16" s="45"/>
      <c r="S16" s="46">
        <f>+$L16*S$5</f>
        <v>0</v>
      </c>
      <c r="T16" s="47"/>
      <c r="U16" s="44"/>
      <c r="V16" s="38"/>
      <c r="X16" s="46">
        <f>+$L16*X$5</f>
        <v>0</v>
      </c>
      <c r="Y16" s="47"/>
      <c r="AA16" s="38"/>
      <c r="AC16" s="46">
        <f>+$L16*AC$5</f>
        <v>0</v>
      </c>
      <c r="AD16" s="48"/>
    </row>
    <row r="17" spans="2:30" s="34" customFormat="1" x14ac:dyDescent="0.25">
      <c r="B17" s="35" t="s">
        <v>17</v>
      </c>
      <c r="C17" s="36" t="s">
        <v>18</v>
      </c>
      <c r="D17" s="37">
        <v>6</v>
      </c>
      <c r="E17" s="49" t="s">
        <v>67</v>
      </c>
      <c r="F17" s="38" t="s">
        <v>55</v>
      </c>
      <c r="G17" s="1"/>
      <c r="H17" s="41"/>
      <c r="I17" s="45"/>
      <c r="J17" s="45"/>
      <c r="K17" s="45"/>
      <c r="L17" s="41">
        <f t="shared" ref="L17:L19" si="0">D17*G17</f>
        <v>0</v>
      </c>
      <c r="M17" s="48"/>
      <c r="N17" s="45"/>
      <c r="O17" s="43"/>
      <c r="P17" s="44">
        <v>2</v>
      </c>
      <c r="Q17" s="38" t="s">
        <v>55</v>
      </c>
      <c r="R17" s="45"/>
      <c r="S17" s="46">
        <f>+P17*$G17</f>
        <v>0</v>
      </c>
      <c r="T17" s="48"/>
      <c r="U17" s="44">
        <v>2</v>
      </c>
      <c r="V17" s="38" t="s">
        <v>55</v>
      </c>
      <c r="X17" s="46">
        <f>+U17*$G17</f>
        <v>0</v>
      </c>
      <c r="Y17" s="48"/>
      <c r="Z17" s="34">
        <v>2</v>
      </c>
      <c r="AA17" s="38" t="s">
        <v>55</v>
      </c>
      <c r="AC17" s="46">
        <f>+Z17*$G17</f>
        <v>0</v>
      </c>
      <c r="AD17" s="48"/>
    </row>
    <row r="18" spans="2:30" s="34" customFormat="1" ht="25.5" x14ac:dyDescent="0.25">
      <c r="B18" s="35" t="s">
        <v>19</v>
      </c>
      <c r="C18" s="36" t="s">
        <v>97</v>
      </c>
      <c r="D18" s="37">
        <f>+P18+U18+Z18</f>
        <v>43</v>
      </c>
      <c r="E18" s="49" t="s">
        <v>67</v>
      </c>
      <c r="F18" s="38" t="s">
        <v>55</v>
      </c>
      <c r="G18" s="1"/>
      <c r="H18" s="41"/>
      <c r="I18" s="45"/>
      <c r="J18" s="45"/>
      <c r="K18" s="45"/>
      <c r="L18" s="41">
        <f t="shared" si="0"/>
        <v>0</v>
      </c>
      <c r="M18" s="48"/>
      <c r="N18" s="45"/>
      <c r="O18" s="43"/>
      <c r="P18" s="44">
        <v>11</v>
      </c>
      <c r="Q18" s="38" t="s">
        <v>55</v>
      </c>
      <c r="R18" s="45"/>
      <c r="S18" s="46">
        <f t="shared" ref="S18:S20" si="1">+P18*$G18</f>
        <v>0</v>
      </c>
      <c r="T18" s="48"/>
      <c r="U18" s="44">
        <v>17</v>
      </c>
      <c r="V18" s="38" t="s">
        <v>55</v>
      </c>
      <c r="X18" s="46">
        <f t="shared" ref="X18:X20" si="2">+U18*$G18</f>
        <v>0</v>
      </c>
      <c r="Y18" s="48"/>
      <c r="Z18" s="34">
        <v>15</v>
      </c>
      <c r="AA18" s="38" t="s">
        <v>55</v>
      </c>
      <c r="AC18" s="46">
        <f t="shared" ref="AC18:AC20" si="3">+Z18*$G18</f>
        <v>0</v>
      </c>
      <c r="AD18" s="48"/>
    </row>
    <row r="19" spans="2:30" s="34" customFormat="1" x14ac:dyDescent="0.25">
      <c r="B19" s="35" t="s">
        <v>20</v>
      </c>
      <c r="C19" s="36" t="s">
        <v>98</v>
      </c>
      <c r="D19" s="37">
        <f>+P19+U19+Z19</f>
        <v>57</v>
      </c>
      <c r="E19" s="49" t="s">
        <v>67</v>
      </c>
      <c r="F19" s="38" t="s">
        <v>55</v>
      </c>
      <c r="G19" s="1"/>
      <c r="H19" s="41"/>
      <c r="I19" s="45"/>
      <c r="J19" s="45"/>
      <c r="K19" s="45"/>
      <c r="L19" s="41">
        <f t="shared" si="0"/>
        <v>0</v>
      </c>
      <c r="M19" s="48"/>
      <c r="N19" s="45"/>
      <c r="O19" s="43"/>
      <c r="P19" s="44">
        <v>14</v>
      </c>
      <c r="Q19" s="38" t="s">
        <v>55</v>
      </c>
      <c r="R19" s="45"/>
      <c r="S19" s="46">
        <f t="shared" si="1"/>
        <v>0</v>
      </c>
      <c r="T19" s="48"/>
      <c r="U19" s="44">
        <v>26</v>
      </c>
      <c r="V19" s="38" t="s">
        <v>55</v>
      </c>
      <c r="X19" s="46">
        <f t="shared" si="2"/>
        <v>0</v>
      </c>
      <c r="Y19" s="48"/>
      <c r="Z19" s="34">
        <v>17</v>
      </c>
      <c r="AA19" s="38" t="s">
        <v>55</v>
      </c>
      <c r="AC19" s="46">
        <f t="shared" si="3"/>
        <v>0</v>
      </c>
      <c r="AD19" s="48"/>
    </row>
    <row r="20" spans="2:30" s="34" customFormat="1" x14ac:dyDescent="0.25">
      <c r="B20" s="35" t="s">
        <v>21</v>
      </c>
      <c r="C20" s="36" t="s">
        <v>22</v>
      </c>
      <c r="D20" s="37">
        <f>+P20+U20+Z20</f>
        <v>57</v>
      </c>
      <c r="E20" s="49" t="s">
        <v>67</v>
      </c>
      <c r="F20" s="38" t="s">
        <v>55</v>
      </c>
      <c r="G20" s="1"/>
      <c r="H20" s="41"/>
      <c r="I20" s="45"/>
      <c r="J20" s="45"/>
      <c r="K20" s="45"/>
      <c r="L20" s="41">
        <f t="shared" ref="L20" si="4">D20*G20</f>
        <v>0</v>
      </c>
      <c r="M20" s="48"/>
      <c r="N20" s="45"/>
      <c r="O20" s="43"/>
      <c r="P20" s="44">
        <v>14</v>
      </c>
      <c r="Q20" s="38" t="s">
        <v>55</v>
      </c>
      <c r="R20" s="45"/>
      <c r="S20" s="46">
        <f t="shared" si="1"/>
        <v>0</v>
      </c>
      <c r="T20" s="48"/>
      <c r="U20" s="44">
        <v>26</v>
      </c>
      <c r="V20" s="38" t="s">
        <v>55</v>
      </c>
      <c r="X20" s="46">
        <f t="shared" si="2"/>
        <v>0</v>
      </c>
      <c r="Y20" s="48"/>
      <c r="Z20" s="34">
        <v>17</v>
      </c>
      <c r="AA20" s="38" t="s">
        <v>55</v>
      </c>
      <c r="AC20" s="46">
        <f t="shared" si="3"/>
        <v>0</v>
      </c>
      <c r="AD20" s="48"/>
    </row>
    <row r="21" spans="2:30" s="34" customFormat="1" x14ac:dyDescent="0.25">
      <c r="B21" s="35" t="s">
        <v>23</v>
      </c>
      <c r="C21" s="36" t="s">
        <v>24</v>
      </c>
      <c r="D21" s="37">
        <f t="shared" ref="D21" si="5">+P21+U21+Z21</f>
        <v>0</v>
      </c>
      <c r="E21" s="49" t="s">
        <v>67</v>
      </c>
      <c r="F21" s="38" t="s">
        <v>55</v>
      </c>
      <c r="G21" s="1"/>
      <c r="H21" s="41"/>
      <c r="I21" s="45"/>
      <c r="J21" s="45"/>
      <c r="K21" s="45"/>
      <c r="L21" s="41">
        <f t="shared" ref="L21:L26" si="6">+S21+X21+AC21</f>
        <v>0</v>
      </c>
      <c r="M21" s="48"/>
      <c r="N21" s="45"/>
      <c r="O21" s="43"/>
      <c r="P21" s="44"/>
      <c r="Q21" s="38"/>
      <c r="R21" s="45"/>
      <c r="S21" s="45"/>
      <c r="T21" s="48"/>
      <c r="U21" s="44">
        <v>0</v>
      </c>
      <c r="V21" s="38" t="s">
        <v>54</v>
      </c>
      <c r="X21" s="46">
        <f>+U21*$G21</f>
        <v>0</v>
      </c>
      <c r="Y21" s="48"/>
      <c r="AA21" s="38"/>
      <c r="AB21" s="40"/>
      <c r="AC21" s="45"/>
      <c r="AD21" s="48"/>
    </row>
    <row r="22" spans="2:30" s="34" customFormat="1" x14ac:dyDescent="0.25">
      <c r="B22" s="35" t="s">
        <v>25</v>
      </c>
      <c r="C22" s="36" t="s">
        <v>27</v>
      </c>
      <c r="D22" s="37"/>
      <c r="E22" s="49" t="s">
        <v>66</v>
      </c>
      <c r="F22" s="38" t="s">
        <v>56</v>
      </c>
      <c r="G22" s="45"/>
      <c r="H22" s="41"/>
      <c r="I22" s="45"/>
      <c r="J22" s="45"/>
      <c r="K22" s="45"/>
      <c r="L22" s="50">
        <f>+S22+X22+AC22</f>
        <v>0</v>
      </c>
      <c r="M22" s="48"/>
      <c r="N22" s="45"/>
      <c r="O22" s="43"/>
      <c r="P22" s="44">
        <v>1</v>
      </c>
      <c r="Q22" s="38" t="s">
        <v>56</v>
      </c>
      <c r="R22" s="1"/>
      <c r="S22" s="45">
        <f>P22*R22</f>
        <v>0</v>
      </c>
      <c r="T22" s="48"/>
      <c r="U22" s="44">
        <v>1</v>
      </c>
      <c r="V22" s="38" t="str">
        <f>Q22</f>
        <v>eur</v>
      </c>
      <c r="W22" s="2"/>
      <c r="X22" s="45">
        <f t="shared" ref="X22:X23" si="7">U22*W22</f>
        <v>0</v>
      </c>
      <c r="Y22" s="48"/>
      <c r="Z22" s="34">
        <v>1</v>
      </c>
      <c r="AA22" s="38" t="str">
        <f>Q22</f>
        <v>eur</v>
      </c>
      <c r="AB22" s="2"/>
      <c r="AC22" s="45">
        <f t="shared" ref="AC22:AC26" si="8">Z22*AB22</f>
        <v>0</v>
      </c>
      <c r="AD22" s="48"/>
    </row>
    <row r="23" spans="2:30" s="34" customFormat="1" x14ac:dyDescent="0.25">
      <c r="B23" s="35" t="s">
        <v>107</v>
      </c>
      <c r="C23" s="36" t="s">
        <v>93</v>
      </c>
      <c r="D23" s="37">
        <v>1</v>
      </c>
      <c r="E23" s="49" t="s">
        <v>67</v>
      </c>
      <c r="F23" s="38" t="s">
        <v>54</v>
      </c>
      <c r="G23" s="45"/>
      <c r="H23" s="41"/>
      <c r="I23" s="45"/>
      <c r="J23" s="45"/>
      <c r="K23" s="45"/>
      <c r="L23" s="50">
        <f>+S23+X23+AC23</f>
        <v>0</v>
      </c>
      <c r="M23" s="48"/>
      <c r="N23" s="45"/>
      <c r="O23" s="43"/>
      <c r="P23" s="44"/>
      <c r="Q23" s="38"/>
      <c r="R23" s="45"/>
      <c r="S23" s="45"/>
      <c r="T23" s="48"/>
      <c r="U23" s="44">
        <v>1</v>
      </c>
      <c r="V23" s="38" t="s">
        <v>54</v>
      </c>
      <c r="W23" s="1"/>
      <c r="X23" s="45">
        <f t="shared" si="7"/>
        <v>0</v>
      </c>
      <c r="Y23" s="48"/>
      <c r="AA23" s="38"/>
      <c r="AC23" s="45"/>
      <c r="AD23" s="48"/>
    </row>
    <row r="24" spans="2:30" s="34" customFormat="1" x14ac:dyDescent="0.25">
      <c r="B24" s="35" t="s">
        <v>26</v>
      </c>
      <c r="C24" s="36" t="s">
        <v>29</v>
      </c>
      <c r="D24" s="37">
        <f>+P24+U24+Z24</f>
        <v>6</v>
      </c>
      <c r="E24" s="49" t="s">
        <v>67</v>
      </c>
      <c r="F24" s="38" t="s">
        <v>55</v>
      </c>
      <c r="G24" s="1"/>
      <c r="H24" s="41"/>
      <c r="I24" s="45"/>
      <c r="J24" s="45"/>
      <c r="K24" s="45"/>
      <c r="L24" s="41">
        <f t="shared" si="6"/>
        <v>0</v>
      </c>
      <c r="M24" s="48"/>
      <c r="N24" s="45"/>
      <c r="O24" s="43"/>
      <c r="P24" s="44">
        <v>6</v>
      </c>
      <c r="Q24" s="38" t="s">
        <v>55</v>
      </c>
      <c r="R24" s="45"/>
      <c r="S24" s="45">
        <f>P24*G24</f>
        <v>0</v>
      </c>
      <c r="T24" s="48"/>
      <c r="U24" s="44"/>
      <c r="V24" s="38"/>
      <c r="W24" s="40"/>
      <c r="X24" s="45"/>
      <c r="Y24" s="48"/>
      <c r="AA24" s="38"/>
      <c r="AB24" s="40"/>
      <c r="AC24" s="45"/>
      <c r="AD24" s="48"/>
    </row>
    <row r="25" spans="2:30" s="34" customFormat="1" x14ac:dyDescent="0.25">
      <c r="B25" s="35" t="s">
        <v>28</v>
      </c>
      <c r="C25" s="36" t="s">
        <v>31</v>
      </c>
      <c r="D25" s="37">
        <f>+P25+U25+Z25</f>
        <v>2</v>
      </c>
      <c r="E25" s="49" t="s">
        <v>67</v>
      </c>
      <c r="F25" s="38" t="s">
        <v>55</v>
      </c>
      <c r="G25" s="45"/>
      <c r="H25" s="41"/>
      <c r="I25" s="45"/>
      <c r="J25" s="45"/>
      <c r="K25" s="45"/>
      <c r="L25" s="50">
        <f t="shared" si="6"/>
        <v>0</v>
      </c>
      <c r="M25" s="48"/>
      <c r="N25" s="45"/>
      <c r="O25" s="43"/>
      <c r="P25" s="44">
        <v>2</v>
      </c>
      <c r="Q25" s="38" t="s">
        <v>55</v>
      </c>
      <c r="R25" s="1"/>
      <c r="S25" s="45">
        <f t="shared" ref="S25:S26" si="9">P25*R25</f>
        <v>0</v>
      </c>
      <c r="T25" s="48"/>
      <c r="U25" s="44"/>
      <c r="V25" s="38"/>
      <c r="W25" s="40"/>
      <c r="X25" s="45"/>
      <c r="Y25" s="48"/>
      <c r="AA25" s="38"/>
      <c r="AB25" s="40"/>
      <c r="AC25" s="45"/>
      <c r="AD25" s="48"/>
    </row>
    <row r="26" spans="2:30" s="34" customFormat="1" x14ac:dyDescent="0.25">
      <c r="B26" s="35" t="s">
        <v>30</v>
      </c>
      <c r="C26" s="36" t="s">
        <v>32</v>
      </c>
      <c r="D26" s="37">
        <f>+P26+U26+Z26</f>
        <v>41</v>
      </c>
      <c r="E26" s="38" t="s">
        <v>66</v>
      </c>
      <c r="F26" s="38" t="s">
        <v>55</v>
      </c>
      <c r="G26" s="45"/>
      <c r="H26" s="41"/>
      <c r="I26" s="45"/>
      <c r="J26" s="45"/>
      <c r="K26" s="45"/>
      <c r="L26" s="50">
        <f t="shared" si="6"/>
        <v>0</v>
      </c>
      <c r="M26" s="48"/>
      <c r="N26" s="45"/>
      <c r="O26" s="43"/>
      <c r="P26" s="44">
        <v>11</v>
      </c>
      <c r="Q26" s="38" t="s">
        <v>55</v>
      </c>
      <c r="R26" s="1"/>
      <c r="S26" s="45">
        <f t="shared" si="9"/>
        <v>0</v>
      </c>
      <c r="T26" s="48"/>
      <c r="U26" s="44">
        <v>15</v>
      </c>
      <c r="V26" s="38" t="str">
        <f>Q26</f>
        <v>st</v>
      </c>
      <c r="W26" s="2"/>
      <c r="X26" s="45">
        <f t="shared" ref="X26" si="10">U26*W26</f>
        <v>0</v>
      </c>
      <c r="Y26" s="48"/>
      <c r="Z26" s="34">
        <v>15</v>
      </c>
      <c r="AA26" s="38" t="str">
        <f>Q26</f>
        <v>st</v>
      </c>
      <c r="AB26" s="2"/>
      <c r="AC26" s="45">
        <f t="shared" si="8"/>
        <v>0</v>
      </c>
      <c r="AD26" s="48"/>
    </row>
    <row r="27" spans="2:30" s="51" customFormat="1" x14ac:dyDescent="0.25">
      <c r="B27" s="52"/>
      <c r="C27" s="53" t="s">
        <v>33</v>
      </c>
      <c r="D27" s="54"/>
      <c r="E27" s="55"/>
      <c r="F27" s="55"/>
      <c r="G27" s="56"/>
      <c r="H27" s="57"/>
      <c r="I27" s="56"/>
      <c r="J27" s="56"/>
      <c r="K27" s="56"/>
      <c r="L27" s="57"/>
      <c r="M27" s="58">
        <f>SUM(L13:L26)</f>
        <v>0</v>
      </c>
      <c r="N27" s="45"/>
      <c r="O27" s="59"/>
      <c r="P27" s="60"/>
      <c r="Q27" s="55"/>
      <c r="R27" s="56"/>
      <c r="S27" s="56"/>
      <c r="T27" s="58">
        <f>SUM(S13:S26)</f>
        <v>0</v>
      </c>
      <c r="U27" s="60"/>
      <c r="V27" s="55"/>
      <c r="X27" s="56"/>
      <c r="Y27" s="58">
        <f>SUM(X13:X26)</f>
        <v>0</v>
      </c>
      <c r="AA27" s="55"/>
      <c r="AC27" s="56"/>
      <c r="AD27" s="58">
        <f>SUM(AC13:AC26)</f>
        <v>0</v>
      </c>
    </row>
    <row r="28" spans="2:30" ht="13.5" thickBot="1" x14ac:dyDescent="0.3">
      <c r="B28" s="61"/>
      <c r="C28" s="62"/>
      <c r="D28" s="63"/>
      <c r="G28" s="64"/>
      <c r="H28" s="65"/>
      <c r="L28" s="65"/>
      <c r="M28" s="66"/>
      <c r="N28" s="64"/>
      <c r="O28" s="66"/>
      <c r="P28" s="67"/>
      <c r="R28" s="64"/>
      <c r="S28" s="64"/>
      <c r="T28" s="68"/>
      <c r="U28" s="67"/>
      <c r="X28" s="64"/>
      <c r="Y28" s="68"/>
      <c r="AC28" s="64"/>
      <c r="AD28" s="68"/>
    </row>
    <row r="29" spans="2:30" x14ac:dyDescent="0.25">
      <c r="B29" s="69"/>
      <c r="C29" s="18" t="s">
        <v>34</v>
      </c>
      <c r="D29" s="19"/>
      <c r="E29" s="19"/>
      <c r="F29" s="19"/>
      <c r="G29" s="70"/>
      <c r="H29" s="21"/>
      <c r="I29" s="19"/>
      <c r="J29" s="19"/>
      <c r="K29" s="19"/>
      <c r="L29" s="21"/>
      <c r="M29" s="22"/>
      <c r="N29" s="64"/>
      <c r="O29" s="66"/>
      <c r="P29" s="17" t="s">
        <v>2</v>
      </c>
      <c r="Q29" s="19"/>
      <c r="R29" s="70"/>
      <c r="S29" s="70"/>
      <c r="T29" s="71"/>
      <c r="U29" s="17" t="s">
        <v>3</v>
      </c>
      <c r="V29" s="19"/>
      <c r="W29" s="19"/>
      <c r="X29" s="70"/>
      <c r="Y29" s="71"/>
      <c r="Z29" s="19" t="s">
        <v>57</v>
      </c>
      <c r="AA29" s="19"/>
      <c r="AB29" s="19"/>
      <c r="AC29" s="70"/>
      <c r="AD29" s="72"/>
    </row>
    <row r="30" spans="2:30" ht="26.25" thickBot="1" x14ac:dyDescent="0.3">
      <c r="B30" s="73"/>
      <c r="C30" s="30"/>
      <c r="D30" s="31" t="s">
        <v>5</v>
      </c>
      <c r="E30" s="74" t="s">
        <v>117</v>
      </c>
      <c r="F30" s="31" t="s">
        <v>6</v>
      </c>
      <c r="G30" s="75" t="s">
        <v>7</v>
      </c>
      <c r="H30" s="76"/>
      <c r="I30" s="74"/>
      <c r="J30" s="74"/>
      <c r="K30" s="74"/>
      <c r="L30" s="32" t="s">
        <v>8</v>
      </c>
      <c r="M30" s="33"/>
      <c r="N30" s="64"/>
      <c r="O30" s="66"/>
      <c r="P30" s="29" t="s">
        <v>5</v>
      </c>
      <c r="Q30" s="31" t="s">
        <v>6</v>
      </c>
      <c r="R30" s="77" t="s">
        <v>7</v>
      </c>
      <c r="S30" s="77" t="s">
        <v>8</v>
      </c>
      <c r="T30" s="78"/>
      <c r="U30" s="29" t="s">
        <v>5</v>
      </c>
      <c r="V30" s="31" t="s">
        <v>6</v>
      </c>
      <c r="W30" s="31" t="s">
        <v>7</v>
      </c>
      <c r="X30" s="77" t="s">
        <v>8</v>
      </c>
      <c r="Y30" s="78"/>
      <c r="Z30" s="31" t="s">
        <v>5</v>
      </c>
      <c r="AA30" s="31" t="s">
        <v>6</v>
      </c>
      <c r="AB30" s="31" t="s">
        <v>7</v>
      </c>
      <c r="AC30" s="77" t="s">
        <v>8</v>
      </c>
      <c r="AD30" s="79"/>
    </row>
    <row r="31" spans="2:30" s="34" customFormat="1" ht="25.5" x14ac:dyDescent="0.25">
      <c r="B31" s="35" t="s">
        <v>35</v>
      </c>
      <c r="C31" s="36" t="s">
        <v>63</v>
      </c>
      <c r="D31" s="37">
        <v>4</v>
      </c>
      <c r="E31" s="38" t="s">
        <v>66</v>
      </c>
      <c r="F31" s="38" t="s">
        <v>54</v>
      </c>
      <c r="G31" s="1"/>
      <c r="H31" s="41"/>
      <c r="I31" s="45"/>
      <c r="J31" s="45"/>
      <c r="K31" s="45"/>
      <c r="L31" s="41">
        <f>D31*G31</f>
        <v>0</v>
      </c>
      <c r="M31" s="48"/>
      <c r="N31" s="45"/>
      <c r="O31" s="43"/>
      <c r="P31" s="44"/>
      <c r="Q31" s="38"/>
      <c r="R31" s="45"/>
      <c r="S31" s="46">
        <f>+$L31*S$5</f>
        <v>0</v>
      </c>
      <c r="T31" s="47"/>
      <c r="U31" s="44"/>
      <c r="V31" s="38"/>
      <c r="X31" s="46">
        <f>+$L31*X$5</f>
        <v>0</v>
      </c>
      <c r="Y31" s="47"/>
      <c r="AA31" s="38"/>
      <c r="AC31" s="46">
        <f>+$L31*AC$5</f>
        <v>0</v>
      </c>
      <c r="AD31" s="48"/>
    </row>
    <row r="32" spans="2:30" s="34" customFormat="1" x14ac:dyDescent="0.25">
      <c r="B32" s="35" t="s">
        <v>36</v>
      </c>
      <c r="C32" s="36" t="s">
        <v>64</v>
      </c>
      <c r="D32" s="37">
        <v>4</v>
      </c>
      <c r="E32" s="38" t="s">
        <v>66</v>
      </c>
      <c r="F32" s="38" t="s">
        <v>54</v>
      </c>
      <c r="G32" s="1"/>
      <c r="H32" s="41"/>
      <c r="I32" s="45"/>
      <c r="J32" s="45"/>
      <c r="K32" s="45"/>
      <c r="L32" s="41">
        <f>D32*G32</f>
        <v>0</v>
      </c>
      <c r="M32" s="48"/>
      <c r="N32" s="45"/>
      <c r="O32" s="43"/>
      <c r="P32" s="44"/>
      <c r="Q32" s="38"/>
      <c r="R32" s="45"/>
      <c r="S32" s="46">
        <f>+$L32*S$5</f>
        <v>0</v>
      </c>
      <c r="T32" s="47"/>
      <c r="U32" s="44"/>
      <c r="V32" s="38"/>
      <c r="X32" s="46">
        <f>+$L32*X$5</f>
        <v>0</v>
      </c>
      <c r="Y32" s="47"/>
      <c r="AA32" s="38"/>
      <c r="AC32" s="46">
        <f>+$L32*AC$5</f>
        <v>0</v>
      </c>
      <c r="AD32" s="48"/>
    </row>
    <row r="33" spans="2:30" s="34" customFormat="1" x14ac:dyDescent="0.25">
      <c r="B33" s="35" t="s">
        <v>37</v>
      </c>
      <c r="C33" s="36" t="s">
        <v>65</v>
      </c>
      <c r="D33" s="37">
        <v>4</v>
      </c>
      <c r="E33" s="38" t="s">
        <v>66</v>
      </c>
      <c r="F33" s="38" t="s">
        <v>54</v>
      </c>
      <c r="G33" s="1"/>
      <c r="H33" s="41"/>
      <c r="I33" s="45"/>
      <c r="J33" s="45"/>
      <c r="K33" s="45"/>
      <c r="L33" s="41">
        <f>D33*G33</f>
        <v>0</v>
      </c>
      <c r="M33" s="48"/>
      <c r="N33" s="45"/>
      <c r="O33" s="43"/>
      <c r="P33" s="44"/>
      <c r="Q33" s="38"/>
      <c r="R33" s="45"/>
      <c r="S33" s="46">
        <f>+$L33*S$5</f>
        <v>0</v>
      </c>
      <c r="T33" s="47"/>
      <c r="U33" s="44"/>
      <c r="V33" s="38"/>
      <c r="X33" s="46">
        <f>+$L33*X$5</f>
        <v>0</v>
      </c>
      <c r="Y33" s="47"/>
      <c r="AA33" s="38"/>
      <c r="AC33" s="46">
        <f>+$L33*AC$5</f>
        <v>0</v>
      </c>
      <c r="AD33" s="48"/>
    </row>
    <row r="34" spans="2:30" s="34" customFormat="1" ht="25.5" x14ac:dyDescent="0.25">
      <c r="B34" s="35" t="s">
        <v>38</v>
      </c>
      <c r="C34" s="194" t="s">
        <v>144</v>
      </c>
      <c r="D34" s="37">
        <f>+P34+U34+Z34</f>
        <v>172</v>
      </c>
      <c r="E34" s="38" t="s">
        <v>67</v>
      </c>
      <c r="F34" s="38" t="s">
        <v>54</v>
      </c>
      <c r="G34" s="1"/>
      <c r="H34" s="41"/>
      <c r="I34" s="45"/>
      <c r="J34" s="45"/>
      <c r="K34" s="45"/>
      <c r="L34" s="41">
        <f t="shared" ref="L34" si="11">+S34+X34+AC34</f>
        <v>0</v>
      </c>
      <c r="M34" s="48"/>
      <c r="N34" s="45"/>
      <c r="O34" s="43"/>
      <c r="P34" s="275">
        <f>+P12*4</f>
        <v>44</v>
      </c>
      <c r="Q34" s="276" t="s">
        <v>54</v>
      </c>
      <c r="R34" s="45"/>
      <c r="S34" s="46">
        <f t="shared" ref="S34" si="12">+P34*$G34</f>
        <v>0</v>
      </c>
      <c r="T34" s="48"/>
      <c r="U34" s="275">
        <f>+U12*4</f>
        <v>68</v>
      </c>
      <c r="V34" s="276" t="s">
        <v>54</v>
      </c>
      <c r="X34" s="46">
        <f t="shared" ref="X34" si="13">+U34*$G34</f>
        <v>0</v>
      </c>
      <c r="Y34" s="48"/>
      <c r="Z34" s="277">
        <f>+Z12*4</f>
        <v>60</v>
      </c>
      <c r="AA34" s="276" t="s">
        <v>54</v>
      </c>
      <c r="AC34" s="46">
        <f t="shared" ref="AC34" si="14">+Z34*$G34</f>
        <v>0</v>
      </c>
      <c r="AD34" s="48"/>
    </row>
    <row r="35" spans="2:30" s="34" customFormat="1" x14ac:dyDescent="0.25">
      <c r="B35" s="35" t="s">
        <v>100</v>
      </c>
      <c r="C35" s="36" t="s">
        <v>103</v>
      </c>
      <c r="D35" s="37"/>
      <c r="E35" s="38" t="s">
        <v>67</v>
      </c>
      <c r="F35" s="38" t="s">
        <v>106</v>
      </c>
      <c r="G35" s="274"/>
      <c r="H35" s="41"/>
      <c r="I35" s="45"/>
      <c r="J35" s="45"/>
      <c r="K35" s="45"/>
      <c r="L35" s="41">
        <f>+S35+X35+AC35</f>
        <v>0</v>
      </c>
      <c r="M35" s="48"/>
      <c r="N35" s="45"/>
      <c r="O35" s="43"/>
      <c r="P35" s="44">
        <v>2</v>
      </c>
      <c r="Q35" s="38" t="s">
        <v>54</v>
      </c>
      <c r="R35" s="45"/>
      <c r="S35" s="81">
        <f>+$G$34*$G$35*P35</f>
        <v>0</v>
      </c>
      <c r="T35" s="48"/>
      <c r="U35" s="44">
        <v>2</v>
      </c>
      <c r="V35" s="80" t="s">
        <v>54</v>
      </c>
      <c r="X35" s="81">
        <f>+$G$34*$G$35*U35</f>
        <v>0</v>
      </c>
      <c r="Y35" s="48"/>
      <c r="Z35" s="44">
        <v>2</v>
      </c>
      <c r="AA35" s="80" t="s">
        <v>54</v>
      </c>
      <c r="AC35" s="81">
        <f>+$G$34*$G$35*Z35</f>
        <v>0</v>
      </c>
      <c r="AD35" s="48"/>
    </row>
    <row r="36" spans="2:30" s="34" customFormat="1" x14ac:dyDescent="0.25">
      <c r="B36" s="35" t="s">
        <v>101</v>
      </c>
      <c r="C36" s="36" t="s">
        <v>104</v>
      </c>
      <c r="D36" s="37"/>
      <c r="E36" s="38" t="s">
        <v>67</v>
      </c>
      <c r="F36" s="38" t="s">
        <v>106</v>
      </c>
      <c r="G36" s="274"/>
      <c r="H36" s="41"/>
      <c r="I36" s="45"/>
      <c r="J36" s="45"/>
      <c r="K36" s="45"/>
      <c r="L36" s="41">
        <f t="shared" ref="L36:L37" si="15">+S36+X36+AC36</f>
        <v>0</v>
      </c>
      <c r="M36" s="48"/>
      <c r="N36" s="45"/>
      <c r="O36" s="43"/>
      <c r="P36" s="44">
        <v>1</v>
      </c>
      <c r="Q36" s="38" t="s">
        <v>54</v>
      </c>
      <c r="R36" s="45"/>
      <c r="S36" s="81">
        <f>+$G$34*$G$36*P36</f>
        <v>0</v>
      </c>
      <c r="T36" s="48"/>
      <c r="U36" s="44">
        <v>1</v>
      </c>
      <c r="V36" s="80" t="s">
        <v>54</v>
      </c>
      <c r="X36" s="81">
        <f>+$G$34*$G$36*U36</f>
        <v>0</v>
      </c>
      <c r="Y36" s="48"/>
      <c r="Z36" s="44">
        <v>1</v>
      </c>
      <c r="AA36" s="80" t="s">
        <v>54</v>
      </c>
      <c r="AC36" s="81">
        <f>+$G$34*$G$36*Z36</f>
        <v>0</v>
      </c>
      <c r="AD36" s="48"/>
    </row>
    <row r="37" spans="2:30" s="34" customFormat="1" x14ac:dyDescent="0.25">
      <c r="B37" s="35" t="s">
        <v>102</v>
      </c>
      <c r="C37" s="36" t="s">
        <v>105</v>
      </c>
      <c r="D37" s="37"/>
      <c r="E37" s="38" t="s">
        <v>67</v>
      </c>
      <c r="F37" s="38" t="s">
        <v>106</v>
      </c>
      <c r="G37" s="274"/>
      <c r="H37" s="41"/>
      <c r="I37" s="45"/>
      <c r="J37" s="45"/>
      <c r="K37" s="45"/>
      <c r="L37" s="41">
        <f t="shared" si="15"/>
        <v>0</v>
      </c>
      <c r="M37" s="48"/>
      <c r="N37" s="45"/>
      <c r="O37" s="43"/>
      <c r="P37" s="44">
        <v>1</v>
      </c>
      <c r="Q37" s="38" t="s">
        <v>54</v>
      </c>
      <c r="R37" s="45"/>
      <c r="S37" s="81">
        <f>+$G$34*$G$37*P37</f>
        <v>0</v>
      </c>
      <c r="T37" s="48"/>
      <c r="U37" s="44">
        <v>1</v>
      </c>
      <c r="V37" s="80" t="s">
        <v>54</v>
      </c>
      <c r="X37" s="81">
        <f>+$G$34*$G$37*U37</f>
        <v>0</v>
      </c>
      <c r="Y37" s="48"/>
      <c r="Z37" s="44">
        <v>1</v>
      </c>
      <c r="AA37" s="80" t="s">
        <v>54</v>
      </c>
      <c r="AC37" s="81">
        <f>+$G$34*$G$37*Z37</f>
        <v>0</v>
      </c>
      <c r="AD37" s="48"/>
    </row>
    <row r="38" spans="2:30" s="34" customFormat="1" x14ac:dyDescent="0.25">
      <c r="B38" s="35" t="s">
        <v>110</v>
      </c>
      <c r="C38" s="36" t="s">
        <v>93</v>
      </c>
      <c r="D38" s="37">
        <f>+P38+U38+Z38</f>
        <v>4</v>
      </c>
      <c r="E38" s="38" t="s">
        <v>67</v>
      </c>
      <c r="F38" s="38" t="s">
        <v>54</v>
      </c>
      <c r="G38" s="82">
        <f>+W23</f>
        <v>0</v>
      </c>
      <c r="H38" s="41"/>
      <c r="I38" s="45"/>
      <c r="J38" s="45"/>
      <c r="K38" s="45"/>
      <c r="L38" s="41">
        <f>+D38*G38</f>
        <v>0</v>
      </c>
      <c r="M38" s="48"/>
      <c r="N38" s="45"/>
      <c r="O38" s="43"/>
      <c r="P38" s="44"/>
      <c r="Q38" s="38"/>
      <c r="R38" s="45"/>
      <c r="S38" s="45"/>
      <c r="T38" s="48"/>
      <c r="U38" s="275">
        <v>4</v>
      </c>
      <c r="V38" s="276" t="s">
        <v>54</v>
      </c>
      <c r="X38" s="46">
        <f t="shared" ref="X38" si="16">+U38*$G38</f>
        <v>0</v>
      </c>
      <c r="Y38" s="48"/>
      <c r="AA38" s="80"/>
      <c r="AC38" s="45"/>
      <c r="AD38" s="48"/>
    </row>
    <row r="39" spans="2:30" s="83" customFormat="1" x14ac:dyDescent="0.25">
      <c r="B39" s="84"/>
      <c r="C39" s="85" t="s">
        <v>39</v>
      </c>
      <c r="D39" s="86"/>
      <c r="E39" s="49"/>
      <c r="F39" s="49"/>
      <c r="G39" s="56"/>
      <c r="H39" s="57"/>
      <c r="I39" s="56"/>
      <c r="J39" s="56"/>
      <c r="K39" s="56"/>
      <c r="L39" s="57"/>
      <c r="M39" s="58">
        <f>SUM(L31:L38)</f>
        <v>0</v>
      </c>
      <c r="N39" s="45"/>
      <c r="O39" s="87"/>
      <c r="P39" s="60"/>
      <c r="Q39" s="55"/>
      <c r="R39" s="56"/>
      <c r="S39" s="56"/>
      <c r="T39" s="58">
        <f>SUM(S31:S37)</f>
        <v>0</v>
      </c>
      <c r="U39" s="60"/>
      <c r="V39" s="55"/>
      <c r="W39" s="34"/>
      <c r="X39" s="56"/>
      <c r="Y39" s="58">
        <f>SUM(X31:X38)</f>
        <v>0</v>
      </c>
      <c r="Z39" s="51"/>
      <c r="AA39" s="55"/>
      <c r="AB39" s="51"/>
      <c r="AC39" s="56"/>
      <c r="AD39" s="58">
        <f>SUM(AC31:AC37)</f>
        <v>0</v>
      </c>
    </row>
    <row r="40" spans="2:30" x14ac:dyDescent="0.25">
      <c r="B40" s="61"/>
      <c r="C40" s="62"/>
      <c r="D40" s="63"/>
      <c r="G40" s="64"/>
      <c r="H40" s="65"/>
      <c r="L40" s="65"/>
      <c r="M40" s="66"/>
      <c r="N40" s="64"/>
      <c r="O40" s="66"/>
      <c r="P40" s="67"/>
      <c r="R40" s="64"/>
      <c r="S40" s="64"/>
      <c r="T40" s="68"/>
      <c r="U40" s="67"/>
      <c r="X40" s="64"/>
      <c r="Y40" s="68"/>
      <c r="AC40" s="64"/>
      <c r="AD40" s="68"/>
    </row>
    <row r="41" spans="2:30" ht="13.5" thickBot="1" x14ac:dyDescent="0.3">
      <c r="B41" s="61"/>
      <c r="C41" s="62"/>
      <c r="D41" s="63"/>
      <c r="G41" s="64"/>
      <c r="H41" s="65"/>
      <c r="L41" s="65"/>
      <c r="M41" s="66"/>
      <c r="N41" s="64"/>
      <c r="O41" s="66"/>
      <c r="P41" s="67"/>
      <c r="R41" s="64"/>
      <c r="S41" s="64"/>
      <c r="T41" s="68"/>
      <c r="U41" s="67"/>
      <c r="X41" s="64"/>
      <c r="Y41" s="68"/>
      <c r="AC41" s="64"/>
      <c r="AD41" s="68"/>
    </row>
    <row r="42" spans="2:30" x14ac:dyDescent="0.25">
      <c r="B42" s="88"/>
      <c r="C42" s="89"/>
      <c r="D42" s="90"/>
      <c r="E42" s="90"/>
      <c r="F42" s="90"/>
      <c r="G42" s="91"/>
      <c r="H42" s="92" t="s">
        <v>68</v>
      </c>
      <c r="I42" s="93" t="s">
        <v>69</v>
      </c>
      <c r="J42" s="93" t="s">
        <v>70</v>
      </c>
      <c r="K42" s="93" t="s">
        <v>71</v>
      </c>
      <c r="L42" s="92"/>
      <c r="M42" s="94"/>
      <c r="N42" s="64"/>
      <c r="O42" s="66"/>
      <c r="P42" s="69"/>
      <c r="Q42" s="90"/>
      <c r="R42" s="95"/>
      <c r="S42" s="95"/>
      <c r="T42" s="72"/>
      <c r="U42" s="69"/>
      <c r="V42" s="90"/>
      <c r="W42" s="93"/>
      <c r="X42" s="95"/>
      <c r="Y42" s="72"/>
      <c r="Z42" s="93"/>
      <c r="AA42" s="90"/>
      <c r="AB42" s="93"/>
      <c r="AC42" s="95"/>
      <c r="AD42" s="72"/>
    </row>
    <row r="43" spans="2:30" x14ac:dyDescent="0.25">
      <c r="B43" s="67"/>
      <c r="C43" s="27" t="s">
        <v>95</v>
      </c>
      <c r="D43" s="4"/>
      <c r="E43" s="4"/>
      <c r="F43" s="4"/>
      <c r="H43" s="65"/>
      <c r="I43" s="190"/>
      <c r="J43" s="190"/>
      <c r="K43" s="190"/>
      <c r="L43" s="65"/>
      <c r="M43" s="66"/>
      <c r="N43" s="64"/>
      <c r="O43" s="66"/>
      <c r="P43" s="67"/>
      <c r="Q43" s="4"/>
      <c r="R43" s="64"/>
      <c r="S43" s="64"/>
      <c r="T43" s="68"/>
      <c r="U43" s="67"/>
      <c r="V43" s="4"/>
      <c r="X43" s="64"/>
      <c r="Y43" s="68"/>
      <c r="AA43" s="4"/>
      <c r="AC43" s="64"/>
      <c r="AD43" s="68"/>
    </row>
    <row r="44" spans="2:30" x14ac:dyDescent="0.25">
      <c r="B44" s="96"/>
      <c r="C44" s="97" t="s">
        <v>96</v>
      </c>
      <c r="D44" s="98"/>
      <c r="E44" s="98"/>
      <c r="F44" s="98"/>
      <c r="G44" s="98"/>
      <c r="H44" s="99">
        <v>1</v>
      </c>
      <c r="I44" s="100">
        <f>TRUNC(+I43/5*100)/100*5</f>
        <v>0</v>
      </c>
      <c r="J44" s="101">
        <f>IF(J43&gt;I44,I44,TRUNC(+J43/5*100)/100*5)</f>
        <v>0</v>
      </c>
      <c r="K44" s="101">
        <f>IF(K43&gt;J44,J44,TRUNC(+K43/5*100)/100*5)</f>
        <v>0</v>
      </c>
      <c r="L44" s="102"/>
      <c r="M44" s="103"/>
      <c r="N44" s="64"/>
      <c r="O44" s="66"/>
      <c r="P44" s="67"/>
      <c r="Q44" s="4"/>
      <c r="R44" s="64"/>
      <c r="S44" s="64"/>
      <c r="T44" s="68"/>
      <c r="U44" s="67"/>
      <c r="V44" s="4"/>
      <c r="X44" s="64"/>
      <c r="Y44" s="68"/>
      <c r="AA44" s="4"/>
      <c r="AC44" s="64"/>
      <c r="AD44" s="68"/>
    </row>
    <row r="45" spans="2:30" ht="32.25" customHeight="1" thickBot="1" x14ac:dyDescent="0.3">
      <c r="B45" s="29" t="s">
        <v>4</v>
      </c>
      <c r="C45" s="104" t="s">
        <v>91</v>
      </c>
      <c r="D45" s="105" t="s">
        <v>76</v>
      </c>
      <c r="E45" s="106"/>
      <c r="F45" s="106" t="s">
        <v>6</v>
      </c>
      <c r="G45" s="107" t="s">
        <v>62</v>
      </c>
      <c r="H45" s="104" t="s">
        <v>72</v>
      </c>
      <c r="I45" s="105" t="s">
        <v>73</v>
      </c>
      <c r="J45" s="105" t="s">
        <v>75</v>
      </c>
      <c r="K45" s="105" t="s">
        <v>74</v>
      </c>
      <c r="L45" s="108" t="s">
        <v>8</v>
      </c>
      <c r="M45" s="109"/>
      <c r="N45" s="64"/>
      <c r="O45" s="66"/>
      <c r="P45" s="110"/>
      <c r="Q45" s="111"/>
      <c r="R45" s="112"/>
      <c r="S45" s="112"/>
      <c r="T45" s="113"/>
      <c r="U45" s="110"/>
      <c r="V45" s="111"/>
      <c r="W45" s="111"/>
      <c r="X45" s="112"/>
      <c r="Y45" s="113"/>
      <c r="Z45" s="111"/>
      <c r="AA45" s="111"/>
      <c r="AB45" s="111"/>
      <c r="AC45" s="112"/>
      <c r="AD45" s="113"/>
    </row>
    <row r="46" spans="2:30" s="34" customFormat="1" x14ac:dyDescent="0.25">
      <c r="B46" s="35" t="s">
        <v>40</v>
      </c>
      <c r="C46" s="36" t="s">
        <v>143</v>
      </c>
      <c r="D46" s="37">
        <v>10</v>
      </c>
      <c r="E46" s="38" t="s">
        <v>67</v>
      </c>
      <c r="F46" s="38" t="s">
        <v>55</v>
      </c>
      <c r="G46" s="82">
        <f>+G18</f>
        <v>0</v>
      </c>
      <c r="H46" s="41">
        <f>(1-H$44)*$D46*$G46</f>
        <v>0</v>
      </c>
      <c r="I46" s="45">
        <f t="shared" ref="I46:K48" si="17">(1-I$44)*$D46*$G46</f>
        <v>0</v>
      </c>
      <c r="J46" s="45">
        <f t="shared" si="17"/>
        <v>0</v>
      </c>
      <c r="K46" s="45">
        <f t="shared" si="17"/>
        <v>0</v>
      </c>
      <c r="L46" s="41">
        <f>SUM(H46:K46)</f>
        <v>0</v>
      </c>
      <c r="M46" s="48"/>
      <c r="N46" s="64"/>
      <c r="O46" s="66"/>
      <c r="P46" s="44"/>
      <c r="Q46" s="38"/>
      <c r="R46" s="45"/>
      <c r="S46" s="46">
        <f>+$L46*S$5</f>
        <v>0</v>
      </c>
      <c r="T46" s="47"/>
      <c r="U46" s="44"/>
      <c r="V46" s="38"/>
      <c r="X46" s="46">
        <f>+$L46*X$5</f>
        <v>0</v>
      </c>
      <c r="Y46" s="47"/>
      <c r="AA46" s="38"/>
      <c r="AC46" s="46">
        <f>+$L46*AC$5</f>
        <v>0</v>
      </c>
      <c r="AD46" s="48"/>
    </row>
    <row r="47" spans="2:30" s="34" customFormat="1" ht="25.5" x14ac:dyDescent="0.25">
      <c r="B47" s="35" t="s">
        <v>41</v>
      </c>
      <c r="C47" s="36" t="s">
        <v>94</v>
      </c>
      <c r="D47" s="37">
        <v>10</v>
      </c>
      <c r="E47" s="38" t="s">
        <v>67</v>
      </c>
      <c r="F47" s="38" t="s">
        <v>55</v>
      </c>
      <c r="G47" s="82">
        <f>+G19</f>
        <v>0</v>
      </c>
      <c r="H47" s="41">
        <f t="shared" ref="H47:H48" si="18">(1-H$44)*$D47*$G47</f>
        <v>0</v>
      </c>
      <c r="I47" s="45">
        <f t="shared" si="17"/>
        <v>0</v>
      </c>
      <c r="J47" s="45">
        <f t="shared" si="17"/>
        <v>0</v>
      </c>
      <c r="K47" s="45">
        <f t="shared" si="17"/>
        <v>0</v>
      </c>
      <c r="L47" s="41">
        <f>SUM(H47:K47)</f>
        <v>0</v>
      </c>
      <c r="M47" s="48"/>
      <c r="N47" s="45"/>
      <c r="O47" s="43"/>
      <c r="P47" s="44"/>
      <c r="Q47" s="38"/>
      <c r="R47" s="45"/>
      <c r="S47" s="46">
        <f>+$L47*S$5</f>
        <v>0</v>
      </c>
      <c r="T47" s="47"/>
      <c r="U47" s="44"/>
      <c r="V47" s="38"/>
      <c r="X47" s="46">
        <f>+$L47*X$5</f>
        <v>0</v>
      </c>
      <c r="Y47" s="47"/>
      <c r="AA47" s="38"/>
      <c r="AC47" s="46">
        <f>+$L47*AC$5</f>
        <v>0</v>
      </c>
      <c r="AD47" s="48"/>
    </row>
    <row r="48" spans="2:30" s="34" customFormat="1" x14ac:dyDescent="0.25">
      <c r="B48" s="35" t="s">
        <v>42</v>
      </c>
      <c r="C48" s="36" t="s">
        <v>99</v>
      </c>
      <c r="D48" s="37">
        <v>10</v>
      </c>
      <c r="E48" s="38" t="s">
        <v>67</v>
      </c>
      <c r="F48" s="38" t="s">
        <v>55</v>
      </c>
      <c r="G48" s="82">
        <f>+G20</f>
        <v>0</v>
      </c>
      <c r="H48" s="41">
        <f t="shared" si="18"/>
        <v>0</v>
      </c>
      <c r="I48" s="45">
        <f t="shared" si="17"/>
        <v>0</v>
      </c>
      <c r="J48" s="45">
        <f t="shared" si="17"/>
        <v>0</v>
      </c>
      <c r="K48" s="45">
        <f t="shared" si="17"/>
        <v>0</v>
      </c>
      <c r="L48" s="41">
        <f>SUM(H48:K48)</f>
        <v>0</v>
      </c>
      <c r="M48" s="48"/>
      <c r="N48" s="45"/>
      <c r="O48" s="43"/>
      <c r="P48" s="44"/>
      <c r="Q48" s="38"/>
      <c r="R48" s="45"/>
      <c r="S48" s="46">
        <f>+$L48*S$5</f>
        <v>0</v>
      </c>
      <c r="T48" s="48"/>
      <c r="U48" s="44"/>
      <c r="V48" s="38"/>
      <c r="X48" s="46">
        <f>+$L48*X$5</f>
        <v>0</v>
      </c>
      <c r="Y48" s="48"/>
      <c r="AA48" s="38"/>
      <c r="AC48" s="46">
        <f>+$L48*AC$5</f>
        <v>0</v>
      </c>
      <c r="AD48" s="48"/>
    </row>
    <row r="49" spans="2:30" x14ac:dyDescent="0.25">
      <c r="B49" s="61"/>
      <c r="C49" s="62"/>
      <c r="G49" s="64"/>
      <c r="H49" s="114"/>
      <c r="I49" s="64"/>
      <c r="J49" s="64"/>
      <c r="K49" s="64"/>
      <c r="L49" s="114"/>
      <c r="M49" s="115">
        <f>SUM(L46:L48)</f>
        <v>0</v>
      </c>
      <c r="N49" s="64"/>
      <c r="O49" s="66"/>
      <c r="P49" s="67"/>
      <c r="R49" s="64"/>
      <c r="S49" s="64"/>
      <c r="T49" s="68">
        <f>SUM(S46:S48)</f>
        <v>0</v>
      </c>
      <c r="U49" s="67"/>
      <c r="X49" s="64"/>
      <c r="Y49" s="68">
        <f>SUM(X46:X48)</f>
        <v>0</v>
      </c>
      <c r="AC49" s="64"/>
      <c r="AD49" s="68">
        <f>SUM(AC46:AC48)</f>
        <v>0</v>
      </c>
    </row>
    <row r="50" spans="2:30" ht="13.5" thickBot="1" x14ac:dyDescent="0.3">
      <c r="B50" s="116"/>
      <c r="C50" s="117"/>
      <c r="D50" s="118"/>
      <c r="E50" s="119"/>
      <c r="F50" s="119"/>
      <c r="G50" s="75"/>
      <c r="H50" s="120"/>
      <c r="I50" s="75"/>
      <c r="J50" s="75"/>
      <c r="K50" s="75"/>
      <c r="L50" s="121"/>
      <c r="M50" s="78"/>
      <c r="N50" s="64"/>
      <c r="O50" s="66"/>
      <c r="P50" s="73"/>
      <c r="Q50" s="122"/>
      <c r="R50" s="123"/>
      <c r="S50" s="123"/>
      <c r="T50" s="79"/>
      <c r="U50" s="73"/>
      <c r="V50" s="122"/>
      <c r="W50" s="124"/>
      <c r="X50" s="123"/>
      <c r="Y50" s="79"/>
      <c r="Z50" s="124"/>
      <c r="AA50" s="122"/>
      <c r="AB50" s="124"/>
      <c r="AC50" s="123"/>
      <c r="AD50" s="79"/>
    </row>
    <row r="51" spans="2:30" x14ac:dyDescent="0.25">
      <c r="B51" s="88"/>
      <c r="C51" s="125"/>
      <c r="D51" s="90"/>
      <c r="E51" s="90"/>
      <c r="F51" s="90"/>
      <c r="G51" s="95"/>
      <c r="H51" s="126"/>
      <c r="I51" s="95"/>
      <c r="J51" s="95"/>
      <c r="K51" s="95"/>
      <c r="L51" s="126"/>
      <c r="M51" s="72"/>
      <c r="N51" s="64"/>
      <c r="O51" s="66"/>
      <c r="P51" s="69"/>
      <c r="Q51" s="90"/>
      <c r="R51" s="95"/>
      <c r="S51" s="95"/>
      <c r="T51" s="72"/>
      <c r="U51" s="69"/>
      <c r="V51" s="90"/>
      <c r="W51" s="93"/>
      <c r="X51" s="95"/>
      <c r="Y51" s="72"/>
      <c r="Z51" s="93"/>
      <c r="AA51" s="90"/>
      <c r="AB51" s="93"/>
      <c r="AC51" s="95"/>
      <c r="AD51" s="72"/>
    </row>
    <row r="52" spans="2:30" ht="13.5" thickBot="1" x14ac:dyDescent="0.3">
      <c r="B52" s="29" t="s">
        <v>4</v>
      </c>
      <c r="C52" s="76" t="s">
        <v>128</v>
      </c>
      <c r="D52" s="74" t="s">
        <v>92</v>
      </c>
      <c r="E52" s="31"/>
      <c r="F52" s="31" t="s">
        <v>6</v>
      </c>
      <c r="G52" s="75" t="s">
        <v>62</v>
      </c>
      <c r="H52" s="120"/>
      <c r="I52" s="75"/>
      <c r="J52" s="75"/>
      <c r="K52" s="75"/>
      <c r="L52" s="121" t="s">
        <v>8</v>
      </c>
      <c r="M52" s="78"/>
      <c r="N52" s="64"/>
      <c r="O52" s="66"/>
      <c r="P52" s="73"/>
      <c r="Q52" s="124"/>
      <c r="R52" s="123"/>
      <c r="S52" s="123"/>
      <c r="T52" s="79"/>
      <c r="U52" s="73"/>
      <c r="V52" s="124"/>
      <c r="W52" s="124"/>
      <c r="X52" s="123"/>
      <c r="Y52" s="79"/>
      <c r="Z52" s="124"/>
      <c r="AA52" s="124"/>
      <c r="AB52" s="124"/>
      <c r="AC52" s="123"/>
      <c r="AD52" s="79"/>
    </row>
    <row r="53" spans="2:30" x14ac:dyDescent="0.25">
      <c r="B53" s="61" t="s">
        <v>43</v>
      </c>
      <c r="C53" s="62" t="s">
        <v>44</v>
      </c>
      <c r="D53" s="37">
        <v>53</v>
      </c>
      <c r="E53" s="5" t="s">
        <v>67</v>
      </c>
      <c r="F53" s="5" t="s">
        <v>55</v>
      </c>
      <c r="G53" s="3"/>
      <c r="H53" s="114"/>
      <c r="I53" s="64"/>
      <c r="J53" s="64"/>
      <c r="K53" s="64"/>
      <c r="L53" s="114">
        <f t="shared" ref="L53" si="19">D53*G53</f>
        <v>0</v>
      </c>
      <c r="M53" s="68"/>
      <c r="N53" s="127"/>
      <c r="O53" s="66"/>
      <c r="P53" s="67">
        <v>44</v>
      </c>
      <c r="Q53" s="5" t="s">
        <v>54</v>
      </c>
      <c r="R53" s="64"/>
      <c r="S53" s="46">
        <f t="shared" ref="S53" si="20">+P53*$G53</f>
        <v>0</v>
      </c>
      <c r="T53" s="128"/>
      <c r="U53" s="67">
        <v>68</v>
      </c>
      <c r="X53" s="46">
        <f t="shared" ref="X53" si="21">+U53*$G53</f>
        <v>0</v>
      </c>
      <c r="Y53" s="129"/>
      <c r="Z53" s="69">
        <v>60</v>
      </c>
      <c r="AA53" s="90"/>
      <c r="AB53" s="93"/>
      <c r="AC53" s="130">
        <f t="shared" ref="AC53" si="22">+Z53*$G53</f>
        <v>0</v>
      </c>
      <c r="AD53" s="72"/>
    </row>
    <row r="54" spans="2:30" x14ac:dyDescent="0.25">
      <c r="B54" s="61"/>
      <c r="C54" s="62"/>
      <c r="G54" s="64"/>
      <c r="H54" s="114"/>
      <c r="I54" s="64"/>
      <c r="J54" s="64"/>
      <c r="K54" s="64"/>
      <c r="L54" s="114"/>
      <c r="M54" s="115">
        <f>SUM(L53:L53)</f>
        <v>0</v>
      </c>
      <c r="N54" s="127"/>
      <c r="O54" s="66"/>
      <c r="P54" s="67"/>
      <c r="R54" s="64"/>
      <c r="S54" s="64"/>
      <c r="T54" s="68">
        <f>SUM(S53:S53)</f>
        <v>0</v>
      </c>
      <c r="U54" s="131"/>
      <c r="X54" s="64"/>
      <c r="Y54" s="64">
        <f>SUM(X53:X53)</f>
        <v>0</v>
      </c>
      <c r="Z54" s="131"/>
      <c r="AC54" s="64"/>
      <c r="AD54" s="68">
        <f>SUM(AC53:AC53)</f>
        <v>0</v>
      </c>
    </row>
    <row r="55" spans="2:30" ht="13.5" thickBot="1" x14ac:dyDescent="0.3">
      <c r="B55" s="61"/>
      <c r="C55" s="62"/>
      <c r="G55" s="64"/>
      <c r="H55" s="114"/>
      <c r="I55" s="64"/>
      <c r="J55" s="64"/>
      <c r="K55" s="64"/>
      <c r="L55" s="114"/>
      <c r="M55" s="68"/>
      <c r="N55" s="127"/>
      <c r="O55" s="66"/>
      <c r="P55" s="67"/>
      <c r="R55" s="64"/>
      <c r="S55" s="64"/>
      <c r="T55" s="68"/>
      <c r="U55" s="67"/>
      <c r="X55" s="64"/>
      <c r="Y55" s="64"/>
      <c r="Z55" s="73"/>
      <c r="AA55" s="122"/>
      <c r="AB55" s="124"/>
      <c r="AC55" s="123"/>
      <c r="AD55" s="79"/>
    </row>
    <row r="56" spans="2:30" x14ac:dyDescent="0.25">
      <c r="B56" s="88"/>
      <c r="C56" s="125" t="s">
        <v>45</v>
      </c>
      <c r="D56" s="132"/>
      <c r="E56" s="132"/>
      <c r="F56" s="132"/>
      <c r="G56" s="70"/>
      <c r="H56" s="133"/>
      <c r="I56" s="70"/>
      <c r="J56" s="70"/>
      <c r="K56" s="70"/>
      <c r="L56" s="133"/>
      <c r="M56" s="71"/>
      <c r="N56" s="134"/>
      <c r="O56" s="66"/>
      <c r="P56" s="69"/>
      <c r="Q56" s="90"/>
      <c r="R56" s="95"/>
      <c r="S56" s="95"/>
      <c r="T56" s="72"/>
      <c r="U56" s="69"/>
      <c r="V56" s="90"/>
      <c r="W56" s="93"/>
      <c r="X56" s="95"/>
      <c r="Y56" s="72"/>
      <c r="Z56" s="93"/>
      <c r="AA56" s="90"/>
      <c r="AB56" s="93"/>
      <c r="AC56" s="95"/>
      <c r="AD56" s="72"/>
    </row>
    <row r="57" spans="2:30" ht="13.5" thickBot="1" x14ac:dyDescent="0.3">
      <c r="B57" s="116" t="s">
        <v>4</v>
      </c>
      <c r="C57" s="117"/>
      <c r="D57" s="119" t="s">
        <v>5</v>
      </c>
      <c r="E57" s="119"/>
      <c r="F57" s="119" t="s">
        <v>6</v>
      </c>
      <c r="G57" s="75" t="s">
        <v>62</v>
      </c>
      <c r="H57" s="120"/>
      <c r="I57" s="75"/>
      <c r="J57" s="75"/>
      <c r="K57" s="75"/>
      <c r="L57" s="121" t="s">
        <v>8</v>
      </c>
      <c r="M57" s="78"/>
      <c r="N57" s="16"/>
      <c r="O57" s="66"/>
      <c r="P57" s="73"/>
      <c r="Q57" s="122"/>
      <c r="R57" s="123"/>
      <c r="S57" s="123"/>
      <c r="T57" s="79"/>
      <c r="U57" s="73"/>
      <c r="V57" s="122"/>
      <c r="W57" s="124"/>
      <c r="X57" s="123"/>
      <c r="Y57" s="79"/>
      <c r="Z57" s="124"/>
      <c r="AA57" s="122"/>
      <c r="AB57" s="124"/>
      <c r="AC57" s="123"/>
      <c r="AD57" s="79"/>
    </row>
    <row r="58" spans="2:30" x14ac:dyDescent="0.25">
      <c r="B58" s="61" t="s">
        <v>46</v>
      </c>
      <c r="C58" s="62" t="s">
        <v>47</v>
      </c>
      <c r="D58" s="5">
        <v>40</v>
      </c>
      <c r="E58" s="5" t="s">
        <v>67</v>
      </c>
      <c r="F58" s="5" t="s">
        <v>61</v>
      </c>
      <c r="G58" s="3"/>
      <c r="H58" s="114"/>
      <c r="I58" s="64"/>
      <c r="J58" s="64"/>
      <c r="K58" s="64"/>
      <c r="L58" s="114">
        <f>D58*G58</f>
        <v>0</v>
      </c>
      <c r="M58" s="68"/>
      <c r="N58" s="127"/>
      <c r="O58" s="66"/>
      <c r="P58" s="67"/>
      <c r="R58" s="64"/>
      <c r="S58" s="135">
        <f>+$L58*S$5</f>
        <v>0</v>
      </c>
      <c r="T58" s="128"/>
      <c r="U58" s="67"/>
      <c r="X58" s="135">
        <f>+$L58*X$5</f>
        <v>0</v>
      </c>
      <c r="Y58" s="128"/>
      <c r="AC58" s="135">
        <f>+$L58*AC$5</f>
        <v>0</v>
      </c>
      <c r="AD58" s="68"/>
    </row>
    <row r="59" spans="2:30" x14ac:dyDescent="0.25">
      <c r="B59" s="61" t="s">
        <v>48</v>
      </c>
      <c r="C59" s="62" t="s">
        <v>49</v>
      </c>
      <c r="D59" s="5">
        <v>10</v>
      </c>
      <c r="E59" s="5" t="s">
        <v>67</v>
      </c>
      <c r="F59" s="5" t="s">
        <v>61</v>
      </c>
      <c r="G59" s="3"/>
      <c r="H59" s="114"/>
      <c r="I59" s="64"/>
      <c r="J59" s="64"/>
      <c r="K59" s="64"/>
      <c r="L59" s="114">
        <f>D59*G59</f>
        <v>0</v>
      </c>
      <c r="M59" s="68"/>
      <c r="N59" s="127"/>
      <c r="O59" s="66"/>
      <c r="P59" s="67"/>
      <c r="R59" s="64"/>
      <c r="S59" s="135">
        <f>+$L59*S$5</f>
        <v>0</v>
      </c>
      <c r="T59" s="128"/>
      <c r="U59" s="67"/>
      <c r="X59" s="135">
        <f>+$L59*X$5</f>
        <v>0</v>
      </c>
      <c r="Y59" s="128"/>
      <c r="AC59" s="135">
        <f>+$L59*AC$5</f>
        <v>0</v>
      </c>
      <c r="AD59" s="68"/>
    </row>
    <row r="60" spans="2:30" x14ac:dyDescent="0.25">
      <c r="B60" s="61" t="s">
        <v>50</v>
      </c>
      <c r="C60" s="62" t="s">
        <v>51</v>
      </c>
      <c r="D60" s="5">
        <v>40</v>
      </c>
      <c r="E60" s="5" t="s">
        <v>67</v>
      </c>
      <c r="F60" s="5" t="s">
        <v>61</v>
      </c>
      <c r="G60" s="3"/>
      <c r="H60" s="114"/>
      <c r="I60" s="64"/>
      <c r="J60" s="64"/>
      <c r="K60" s="64"/>
      <c r="L60" s="114">
        <f>D60*G60</f>
        <v>0</v>
      </c>
      <c r="M60" s="68"/>
      <c r="N60" s="127"/>
      <c r="O60" s="66"/>
      <c r="P60" s="67"/>
      <c r="R60" s="64"/>
      <c r="S60" s="135">
        <f>+$L60*S$5</f>
        <v>0</v>
      </c>
      <c r="T60" s="128"/>
      <c r="U60" s="67"/>
      <c r="X60" s="135">
        <f>+$L60*X$5</f>
        <v>0</v>
      </c>
      <c r="Y60" s="128"/>
      <c r="AC60" s="135">
        <f>+$L60*AC$5</f>
        <v>0</v>
      </c>
      <c r="AD60" s="68"/>
    </row>
    <row r="61" spans="2:30" x14ac:dyDescent="0.25">
      <c r="B61" s="61" t="s">
        <v>52</v>
      </c>
      <c r="C61" s="62" t="s">
        <v>53</v>
      </c>
      <c r="D61" s="5">
        <v>20</v>
      </c>
      <c r="F61" s="5" t="s">
        <v>54</v>
      </c>
      <c r="G61" s="3"/>
      <c r="H61" s="114"/>
      <c r="I61" s="64"/>
      <c r="J61" s="64"/>
      <c r="K61" s="64"/>
      <c r="L61" s="114">
        <f>D61*G61</f>
        <v>0</v>
      </c>
      <c r="M61" s="68"/>
      <c r="N61" s="127"/>
      <c r="O61" s="66"/>
      <c r="P61" s="67"/>
      <c r="R61" s="64"/>
      <c r="S61" s="135">
        <f>+$L61*S$5</f>
        <v>0</v>
      </c>
      <c r="T61" s="128"/>
      <c r="U61" s="67"/>
      <c r="X61" s="135">
        <f>+$L61*X$5</f>
        <v>0</v>
      </c>
      <c r="Y61" s="128"/>
      <c r="AC61" s="135">
        <f>+$L61*AC$5</f>
        <v>0</v>
      </c>
      <c r="AD61" s="68"/>
    </row>
    <row r="62" spans="2:30" ht="13.5" thickBot="1" x14ac:dyDescent="0.3">
      <c r="B62" s="61"/>
      <c r="C62" s="62"/>
      <c r="G62" s="64"/>
      <c r="H62" s="114"/>
      <c r="I62" s="64"/>
      <c r="J62" s="64"/>
      <c r="K62" s="64"/>
      <c r="L62" s="114"/>
      <c r="M62" s="115">
        <f>SUM(L58:L61)</f>
        <v>0</v>
      </c>
      <c r="O62" s="66"/>
      <c r="P62" s="67"/>
      <c r="R62" s="64"/>
      <c r="S62" s="64"/>
      <c r="T62" s="68">
        <f>SUM(S58:S61)</f>
        <v>0</v>
      </c>
      <c r="U62" s="131"/>
      <c r="X62" s="64"/>
      <c r="Y62" s="68">
        <f>SUM(X58:X61)</f>
        <v>0</v>
      </c>
      <c r="Z62" s="127"/>
      <c r="AC62" s="64"/>
      <c r="AD62" s="68">
        <f>SUM(AC58:AC61)</f>
        <v>0</v>
      </c>
    </row>
    <row r="63" spans="2:30" x14ac:dyDescent="0.25">
      <c r="B63" s="88"/>
      <c r="C63" s="89"/>
      <c r="D63" s="90"/>
      <c r="E63" s="90"/>
      <c r="F63" s="90"/>
      <c r="G63" s="95"/>
      <c r="H63" s="126"/>
      <c r="I63" s="95"/>
      <c r="J63" s="95"/>
      <c r="K63" s="95"/>
      <c r="L63" s="126"/>
      <c r="M63" s="72"/>
      <c r="O63" s="66"/>
      <c r="P63" s="69"/>
      <c r="Q63" s="90"/>
      <c r="R63" s="95"/>
      <c r="S63" s="95"/>
      <c r="T63" s="72"/>
      <c r="U63" s="69"/>
      <c r="V63" s="90"/>
      <c r="W63" s="93"/>
      <c r="X63" s="95"/>
      <c r="Y63" s="72"/>
      <c r="Z63" s="93"/>
      <c r="AA63" s="90"/>
      <c r="AB63" s="93"/>
      <c r="AC63" s="95"/>
      <c r="AD63" s="72"/>
    </row>
    <row r="64" spans="2:30" x14ac:dyDescent="0.25">
      <c r="B64" s="136"/>
      <c r="C64" s="137" t="s">
        <v>123</v>
      </c>
      <c r="D64" s="138"/>
      <c r="E64" s="138"/>
      <c r="F64" s="138"/>
      <c r="G64" s="139"/>
      <c r="H64" s="140"/>
      <c r="I64" s="139"/>
      <c r="J64" s="139"/>
      <c r="K64" s="139"/>
      <c r="L64" s="140"/>
      <c r="M64" s="141">
        <f>SUM(M11:M62)</f>
        <v>0</v>
      </c>
      <c r="O64" s="66"/>
      <c r="P64" s="67"/>
      <c r="R64" s="64"/>
      <c r="S64" s="64"/>
      <c r="T64" s="68"/>
      <c r="U64" s="67"/>
      <c r="X64" s="64"/>
      <c r="Y64" s="68"/>
      <c r="AC64" s="64"/>
      <c r="AD64" s="68"/>
    </row>
    <row r="65" spans="2:30" x14ac:dyDescent="0.25">
      <c r="B65" s="61"/>
      <c r="C65" s="62"/>
      <c r="G65" s="64"/>
      <c r="H65" s="114"/>
      <c r="I65" s="64"/>
      <c r="J65" s="64"/>
      <c r="K65" s="64"/>
      <c r="L65" s="114"/>
      <c r="M65" s="115"/>
      <c r="O65" s="66"/>
      <c r="P65" s="67"/>
      <c r="R65" s="64"/>
      <c r="S65" s="64"/>
      <c r="T65" s="68"/>
      <c r="U65" s="67"/>
      <c r="X65" s="64"/>
      <c r="Y65" s="68"/>
      <c r="AC65" s="64"/>
      <c r="AD65" s="68"/>
    </row>
    <row r="66" spans="2:30" x14ac:dyDescent="0.25">
      <c r="B66" s="61"/>
      <c r="C66" s="278" t="s">
        <v>158</v>
      </c>
      <c r="D66" s="279">
        <v>0.21</v>
      </c>
      <c r="G66" s="64">
        <f>+M64*D66</f>
        <v>0</v>
      </c>
      <c r="H66" s="114"/>
      <c r="I66" s="64"/>
      <c r="J66" s="64"/>
      <c r="K66" s="64"/>
      <c r="L66" s="114"/>
      <c r="M66" s="115"/>
      <c r="O66" s="66"/>
      <c r="P66" s="67"/>
      <c r="R66" s="64"/>
      <c r="S66" s="64"/>
      <c r="T66" s="68"/>
      <c r="U66" s="67"/>
      <c r="X66" s="64"/>
      <c r="Y66" s="68"/>
      <c r="AC66" s="64"/>
      <c r="AD66" s="68"/>
    </row>
    <row r="67" spans="2:30" x14ac:dyDescent="0.25">
      <c r="B67" s="61"/>
      <c r="C67" s="62"/>
      <c r="G67" s="64"/>
      <c r="H67" s="114"/>
      <c r="I67" s="64" t="s">
        <v>69</v>
      </c>
      <c r="J67" s="64" t="s">
        <v>70</v>
      </c>
      <c r="K67" s="64" t="s">
        <v>71</v>
      </c>
      <c r="L67" s="114"/>
      <c r="M67" s="68"/>
      <c r="O67" s="66"/>
      <c r="P67" s="67"/>
      <c r="R67" s="64"/>
      <c r="S67" s="64"/>
      <c r="T67" s="68"/>
      <c r="U67" s="67"/>
      <c r="X67" s="64"/>
      <c r="Y67" s="68"/>
      <c r="AC67" s="64"/>
      <c r="AD67" s="68"/>
    </row>
    <row r="68" spans="2:30" x14ac:dyDescent="0.25">
      <c r="B68" s="61"/>
      <c r="C68" s="62" t="s">
        <v>95</v>
      </c>
      <c r="G68" s="64"/>
      <c r="H68" s="114"/>
      <c r="I68" s="142">
        <f>+I44</f>
        <v>0</v>
      </c>
      <c r="J68" s="142">
        <f>+J44</f>
        <v>0</v>
      </c>
      <c r="K68" s="142">
        <f>+K44</f>
        <v>0</v>
      </c>
      <c r="L68" s="114"/>
      <c r="M68" s="68"/>
      <c r="O68" s="66"/>
      <c r="P68" s="67"/>
      <c r="R68" s="64"/>
      <c r="S68" s="64"/>
      <c r="T68" s="68"/>
      <c r="U68" s="67"/>
      <c r="X68" s="64"/>
      <c r="Y68" s="68"/>
      <c r="AC68" s="64"/>
      <c r="AD68" s="68"/>
    </row>
    <row r="69" spans="2:30" x14ac:dyDescent="0.25">
      <c r="B69" s="61"/>
      <c r="C69" s="62" t="s">
        <v>122</v>
      </c>
      <c r="G69" s="64"/>
      <c r="H69" s="114"/>
      <c r="I69" s="143">
        <v>-75000</v>
      </c>
      <c r="J69" s="144">
        <v>-70000</v>
      </c>
      <c r="K69" s="144">
        <v>-70000</v>
      </c>
      <c r="L69" s="114"/>
      <c r="M69" s="68"/>
      <c r="O69" s="66"/>
      <c r="P69" s="67"/>
      <c r="R69" s="64"/>
      <c r="S69" s="64"/>
      <c r="T69" s="68"/>
      <c r="U69" s="67"/>
      <c r="X69" s="64"/>
      <c r="Y69" s="68"/>
      <c r="AC69" s="64"/>
      <c r="AD69" s="68"/>
    </row>
    <row r="70" spans="2:30" x14ac:dyDescent="0.25">
      <c r="B70" s="145"/>
      <c r="C70" s="146" t="s">
        <v>121</v>
      </c>
      <c r="D70" s="147"/>
      <c r="E70" s="147"/>
      <c r="F70" s="147"/>
      <c r="G70" s="148"/>
      <c r="H70" s="149"/>
      <c r="I70" s="150">
        <f>+I44*I69</f>
        <v>0</v>
      </c>
      <c r="J70" s="150">
        <f>+J44*J69</f>
        <v>0</v>
      </c>
      <c r="K70" s="150">
        <f>+K44*K69</f>
        <v>0</v>
      </c>
      <c r="L70" s="149"/>
      <c r="M70" s="151">
        <f>SUM(I70:K70)</f>
        <v>0</v>
      </c>
      <c r="O70" s="66"/>
      <c r="P70" s="67"/>
      <c r="R70" s="64"/>
      <c r="S70" s="64"/>
      <c r="T70" s="68"/>
      <c r="U70" s="67"/>
      <c r="X70" s="64"/>
      <c r="Y70" s="68"/>
      <c r="AC70" s="64"/>
      <c r="AD70" s="68"/>
    </row>
    <row r="71" spans="2:30" x14ac:dyDescent="0.25">
      <c r="B71" s="61"/>
      <c r="C71" s="62"/>
      <c r="G71" s="64"/>
      <c r="H71" s="114"/>
      <c r="I71" s="64"/>
      <c r="J71" s="64"/>
      <c r="K71" s="64"/>
      <c r="L71" s="114"/>
      <c r="M71" s="68"/>
      <c r="O71" s="66"/>
      <c r="P71" s="67"/>
      <c r="R71" s="64"/>
      <c r="S71" s="64"/>
      <c r="T71" s="68"/>
      <c r="U71" s="67"/>
      <c r="X71" s="64"/>
      <c r="Y71" s="68"/>
      <c r="AC71" s="64"/>
      <c r="AD71" s="68"/>
    </row>
    <row r="72" spans="2:30" ht="13.5" thickBot="1" x14ac:dyDescent="0.3">
      <c r="B72" s="152"/>
      <c r="C72" s="280" t="s">
        <v>159</v>
      </c>
      <c r="D72" s="122"/>
      <c r="E72" s="122"/>
      <c r="F72" s="122"/>
      <c r="G72" s="123"/>
      <c r="H72" s="154"/>
      <c r="I72" s="123"/>
      <c r="J72" s="123"/>
      <c r="K72" s="123"/>
      <c r="L72" s="154"/>
      <c r="M72" s="78">
        <f>+M64+M70</f>
        <v>0</v>
      </c>
      <c r="O72" s="66"/>
      <c r="P72" s="73" t="s">
        <v>58</v>
      </c>
      <c r="Q72" s="122"/>
      <c r="R72" s="123"/>
      <c r="S72" s="123"/>
      <c r="T72" s="78">
        <f>SUM(T13:T62)</f>
        <v>0</v>
      </c>
      <c r="U72" s="73"/>
      <c r="V72" s="122" t="s">
        <v>59</v>
      </c>
      <c r="W72" s="124"/>
      <c r="X72" s="123"/>
      <c r="Y72" s="78">
        <f>SUM(Y13:Y62)</f>
        <v>0</v>
      </c>
      <c r="Z72" s="124"/>
      <c r="AA72" s="122" t="s">
        <v>60</v>
      </c>
      <c r="AB72" s="124"/>
      <c r="AC72" s="123"/>
      <c r="AD72" s="78">
        <f>SUM(AD13:AD62)</f>
        <v>0</v>
      </c>
    </row>
    <row r="73" spans="2:30" x14ac:dyDescent="0.25">
      <c r="C73" s="5"/>
      <c r="D73" s="4"/>
    </row>
    <row r="74" spans="2:30" ht="13.5" thickBot="1" x14ac:dyDescent="0.3">
      <c r="C74" s="5"/>
      <c r="D74" s="4"/>
    </row>
    <row r="75" spans="2:30" s="34" customFormat="1" x14ac:dyDescent="0.25">
      <c r="B75" s="155"/>
      <c r="C75" s="156" t="s">
        <v>139</v>
      </c>
      <c r="D75" s="157" t="s">
        <v>83</v>
      </c>
      <c r="E75" s="158"/>
      <c r="F75" s="158"/>
      <c r="G75" s="159"/>
      <c r="H75" s="160"/>
      <c r="I75" s="160"/>
      <c r="J75" s="160"/>
      <c r="K75" s="160"/>
      <c r="L75" s="161"/>
      <c r="M75" s="162"/>
      <c r="P75" s="163" t="s">
        <v>140</v>
      </c>
      <c r="Q75" s="164"/>
      <c r="R75" s="165"/>
      <c r="S75" s="165"/>
      <c r="T75" s="165"/>
      <c r="U75" s="163" t="s">
        <v>141</v>
      </c>
      <c r="V75" s="164"/>
      <c r="W75" s="165"/>
      <c r="X75" s="165"/>
      <c r="Y75" s="166"/>
      <c r="Z75" s="163" t="s">
        <v>142</v>
      </c>
      <c r="AA75" s="164"/>
      <c r="AB75" s="165"/>
      <c r="AC75" s="165"/>
      <c r="AD75" s="166"/>
    </row>
    <row r="76" spans="2:30" s="34" customFormat="1" x14ac:dyDescent="0.25">
      <c r="B76" s="35"/>
      <c r="C76" s="36" t="s">
        <v>77</v>
      </c>
      <c r="D76" s="167" t="s">
        <v>124</v>
      </c>
      <c r="E76" s="38"/>
      <c r="F76" s="38"/>
      <c r="G76" s="45"/>
      <c r="L76" s="168">
        <v>0.25</v>
      </c>
      <c r="M76" s="48">
        <f>+L76*$M$27</f>
        <v>0</v>
      </c>
      <c r="P76" s="44"/>
      <c r="Q76" s="38"/>
      <c r="T76" s="45">
        <f>+$L76*T$27</f>
        <v>0</v>
      </c>
      <c r="U76" s="44"/>
      <c r="V76" s="38"/>
      <c r="Y76" s="48">
        <f>+$L76*Y$27</f>
        <v>0</v>
      </c>
      <c r="Z76" s="44"/>
      <c r="AA76" s="38"/>
      <c r="AD76" s="48">
        <f>+$L76*AD$27</f>
        <v>0</v>
      </c>
    </row>
    <row r="77" spans="2:30" s="34" customFormat="1" x14ac:dyDescent="0.25">
      <c r="B77" s="35"/>
      <c r="C77" s="36" t="s">
        <v>78</v>
      </c>
      <c r="D77" s="167" t="s">
        <v>124</v>
      </c>
      <c r="E77" s="38"/>
      <c r="F77" s="38"/>
      <c r="G77" s="45"/>
      <c r="L77" s="168">
        <v>0.25</v>
      </c>
      <c r="M77" s="48">
        <f>+L77*$M$27</f>
        <v>0</v>
      </c>
      <c r="P77" s="44"/>
      <c r="Q77" s="38"/>
      <c r="T77" s="45">
        <f t="shared" ref="T77:T81" si="23">+$L77*T$27</f>
        <v>0</v>
      </c>
      <c r="U77" s="44"/>
      <c r="V77" s="38"/>
      <c r="Y77" s="48">
        <f t="shared" ref="Y77:Y81" si="24">+$L77*Y$27</f>
        <v>0</v>
      </c>
      <c r="Z77" s="44"/>
      <c r="AA77" s="38"/>
      <c r="AD77" s="48">
        <f t="shared" ref="AD77:AD81" si="25">+$L77*AD$27</f>
        <v>0</v>
      </c>
    </row>
    <row r="78" spans="2:30" s="34" customFormat="1" x14ac:dyDescent="0.25">
      <c r="B78" s="35"/>
      <c r="C78" s="36" t="s">
        <v>79</v>
      </c>
      <c r="D78" s="167" t="s">
        <v>124</v>
      </c>
      <c r="E78" s="38"/>
      <c r="F78" s="38"/>
      <c r="G78" s="45"/>
      <c r="L78" s="168">
        <v>0.2</v>
      </c>
      <c r="M78" s="48">
        <f t="shared" ref="M78:M81" si="26">+L78*$M$27</f>
        <v>0</v>
      </c>
      <c r="P78" s="44"/>
      <c r="Q78" s="38"/>
      <c r="T78" s="45">
        <f t="shared" si="23"/>
        <v>0</v>
      </c>
      <c r="U78" s="44"/>
      <c r="V78" s="38"/>
      <c r="Y78" s="48">
        <f t="shared" si="24"/>
        <v>0</v>
      </c>
      <c r="Z78" s="44"/>
      <c r="AA78" s="38"/>
      <c r="AD78" s="48">
        <f t="shared" si="25"/>
        <v>0</v>
      </c>
    </row>
    <row r="79" spans="2:30" s="34" customFormat="1" x14ac:dyDescent="0.25">
      <c r="B79" s="35"/>
      <c r="C79" s="36" t="s">
        <v>81</v>
      </c>
      <c r="D79" s="167" t="s">
        <v>124</v>
      </c>
      <c r="E79" s="38"/>
      <c r="F79" s="38"/>
      <c r="G79" s="45"/>
      <c r="L79" s="168">
        <v>0.1</v>
      </c>
      <c r="M79" s="48">
        <f t="shared" si="26"/>
        <v>0</v>
      </c>
      <c r="P79" s="44"/>
      <c r="Q79" s="38"/>
      <c r="T79" s="45">
        <f t="shared" si="23"/>
        <v>0</v>
      </c>
      <c r="U79" s="44"/>
      <c r="V79" s="38"/>
      <c r="Y79" s="48">
        <f t="shared" si="24"/>
        <v>0</v>
      </c>
      <c r="Z79" s="44"/>
      <c r="AA79" s="38"/>
      <c r="AD79" s="48">
        <f t="shared" si="25"/>
        <v>0</v>
      </c>
    </row>
    <row r="80" spans="2:30" s="34" customFormat="1" x14ac:dyDescent="0.25">
      <c r="B80" s="35"/>
      <c r="C80" s="36" t="s">
        <v>80</v>
      </c>
      <c r="D80" s="167" t="s">
        <v>124</v>
      </c>
      <c r="E80" s="38"/>
      <c r="F80" s="38"/>
      <c r="G80" s="45"/>
      <c r="L80" s="168">
        <v>0.1</v>
      </c>
      <c r="M80" s="48">
        <f t="shared" si="26"/>
        <v>0</v>
      </c>
      <c r="P80" s="44"/>
      <c r="Q80" s="38"/>
      <c r="T80" s="45">
        <f t="shared" si="23"/>
        <v>0</v>
      </c>
      <c r="U80" s="44"/>
      <c r="V80" s="38"/>
      <c r="Y80" s="48">
        <f t="shared" si="24"/>
        <v>0</v>
      </c>
      <c r="Z80" s="44"/>
      <c r="AA80" s="38"/>
      <c r="AD80" s="48">
        <f t="shared" si="25"/>
        <v>0</v>
      </c>
    </row>
    <row r="81" spans="2:30" s="34" customFormat="1" ht="13.5" thickBot="1" x14ac:dyDescent="0.3">
      <c r="B81" s="169"/>
      <c r="C81" s="170" t="s">
        <v>82</v>
      </c>
      <c r="D81" s="171" t="s">
        <v>124</v>
      </c>
      <c r="E81" s="172"/>
      <c r="F81" s="172"/>
      <c r="G81" s="173"/>
      <c r="H81" s="174"/>
      <c r="I81" s="174"/>
      <c r="J81" s="174"/>
      <c r="K81" s="174"/>
      <c r="L81" s="175">
        <v>0.1</v>
      </c>
      <c r="M81" s="176">
        <f t="shared" si="26"/>
        <v>0</v>
      </c>
      <c r="P81" s="177"/>
      <c r="Q81" s="178"/>
      <c r="R81" s="179"/>
      <c r="S81" s="179"/>
      <c r="T81" s="180">
        <f t="shared" si="23"/>
        <v>0</v>
      </c>
      <c r="U81" s="177"/>
      <c r="V81" s="178"/>
      <c r="W81" s="179"/>
      <c r="X81" s="179"/>
      <c r="Y81" s="181">
        <f t="shared" si="24"/>
        <v>0</v>
      </c>
      <c r="Z81" s="177"/>
      <c r="AA81" s="178"/>
      <c r="AB81" s="179"/>
      <c r="AC81" s="179"/>
      <c r="AD81" s="181">
        <f t="shared" si="25"/>
        <v>0</v>
      </c>
    </row>
    <row r="82" spans="2:30" s="34" customFormat="1" x14ac:dyDescent="0.25">
      <c r="B82" s="35"/>
      <c r="C82" s="36"/>
      <c r="D82" s="167"/>
      <c r="E82" s="38"/>
      <c r="F82" s="38"/>
      <c r="G82" s="45"/>
      <c r="L82" s="182"/>
      <c r="M82" s="43"/>
      <c r="Q82" s="38"/>
      <c r="V82" s="38"/>
      <c r="AA82" s="38"/>
    </row>
    <row r="83" spans="2:30" s="34" customFormat="1" x14ac:dyDescent="0.25">
      <c r="B83" s="35" t="s">
        <v>68</v>
      </c>
      <c r="C83" s="36" t="s">
        <v>137</v>
      </c>
      <c r="D83" s="167" t="s">
        <v>127</v>
      </c>
      <c r="E83" s="38" t="s">
        <v>84</v>
      </c>
      <c r="F83" s="38"/>
      <c r="G83" s="45"/>
      <c r="L83" s="182"/>
      <c r="M83" s="43"/>
      <c r="Q83" s="38"/>
      <c r="V83" s="38"/>
      <c r="AA83" s="38"/>
    </row>
    <row r="84" spans="2:30" s="34" customFormat="1" x14ac:dyDescent="0.25">
      <c r="B84" s="35" t="s">
        <v>88</v>
      </c>
      <c r="C84" s="36" t="s">
        <v>136</v>
      </c>
      <c r="D84" s="167" t="s">
        <v>135</v>
      </c>
      <c r="E84" s="38" t="s">
        <v>85</v>
      </c>
      <c r="F84" s="38"/>
      <c r="G84" s="45"/>
      <c r="L84" s="182"/>
      <c r="M84" s="43"/>
      <c r="Q84" s="38"/>
      <c r="V84" s="38"/>
      <c r="AA84" s="38"/>
    </row>
    <row r="85" spans="2:30" s="34" customFormat="1" x14ac:dyDescent="0.25">
      <c r="B85" s="35" t="s">
        <v>125</v>
      </c>
      <c r="C85" s="36" t="s">
        <v>138</v>
      </c>
      <c r="D85" s="167" t="s">
        <v>129</v>
      </c>
      <c r="E85" s="38" t="s">
        <v>87</v>
      </c>
      <c r="F85" s="38"/>
      <c r="G85" s="45"/>
      <c r="L85" s="182"/>
      <c r="M85" s="43"/>
      <c r="Q85" s="38"/>
      <c r="V85" s="38"/>
      <c r="AA85" s="38"/>
    </row>
    <row r="86" spans="2:30" s="34" customFormat="1" x14ac:dyDescent="0.25">
      <c r="B86" s="169" t="s">
        <v>126</v>
      </c>
      <c r="C86" s="170" t="s">
        <v>86</v>
      </c>
      <c r="D86" s="171"/>
      <c r="E86" s="172"/>
      <c r="F86" s="172"/>
      <c r="G86" s="173"/>
      <c r="H86" s="174"/>
      <c r="I86" s="174"/>
      <c r="J86" s="174"/>
      <c r="K86" s="174"/>
      <c r="L86" s="183"/>
      <c r="M86" s="184"/>
      <c r="Q86" s="38"/>
      <c r="V86" s="38"/>
      <c r="AA86" s="38"/>
    </row>
    <row r="87" spans="2:30" s="34" customFormat="1" x14ac:dyDescent="0.25">
      <c r="B87" s="35"/>
      <c r="C87" s="36"/>
      <c r="D87" s="167"/>
      <c r="E87" s="38"/>
      <c r="F87" s="38"/>
      <c r="G87" s="45"/>
      <c r="L87" s="182"/>
      <c r="M87" s="43"/>
      <c r="Q87" s="38"/>
      <c r="V87" s="38"/>
      <c r="AA87" s="38"/>
    </row>
    <row r="88" spans="2:30" s="34" customFormat="1" x14ac:dyDescent="0.25">
      <c r="B88" s="35" t="s">
        <v>130</v>
      </c>
      <c r="C88" s="36" t="s">
        <v>137</v>
      </c>
      <c r="D88" s="167" t="s">
        <v>127</v>
      </c>
      <c r="E88" s="38" t="s">
        <v>84</v>
      </c>
      <c r="F88" s="38"/>
      <c r="G88" s="45"/>
      <c r="L88" s="182"/>
      <c r="M88" s="43"/>
      <c r="Q88" s="38"/>
      <c r="V88" s="38"/>
      <c r="AA88" s="38"/>
    </row>
    <row r="89" spans="2:30" s="34" customFormat="1" x14ac:dyDescent="0.25">
      <c r="B89" s="35" t="s">
        <v>88</v>
      </c>
      <c r="C89" s="36" t="s">
        <v>136</v>
      </c>
      <c r="D89" s="167" t="s">
        <v>135</v>
      </c>
      <c r="E89" s="38" t="s">
        <v>85</v>
      </c>
      <c r="F89" s="38"/>
      <c r="G89" s="45"/>
      <c r="L89" s="182"/>
      <c r="M89" s="43"/>
      <c r="Q89" s="38"/>
      <c r="V89" s="38"/>
      <c r="AA89" s="38"/>
    </row>
    <row r="90" spans="2:30" s="34" customFormat="1" x14ac:dyDescent="0.25">
      <c r="B90" s="35" t="s">
        <v>125</v>
      </c>
      <c r="C90" s="36" t="s">
        <v>138</v>
      </c>
      <c r="D90" s="167" t="s">
        <v>129</v>
      </c>
      <c r="E90" s="38" t="s">
        <v>87</v>
      </c>
      <c r="F90" s="38"/>
      <c r="G90" s="45"/>
      <c r="L90" s="182"/>
      <c r="M90" s="43"/>
      <c r="Q90" s="38"/>
      <c r="V90" s="38"/>
      <c r="AA90" s="38"/>
    </row>
    <row r="91" spans="2:30" s="34" customFormat="1" x14ac:dyDescent="0.25">
      <c r="B91" s="169" t="s">
        <v>126</v>
      </c>
      <c r="C91" s="170" t="s">
        <v>86</v>
      </c>
      <c r="D91" s="171"/>
      <c r="E91" s="172"/>
      <c r="F91" s="172"/>
      <c r="G91" s="173"/>
      <c r="H91" s="174"/>
      <c r="I91" s="174"/>
      <c r="J91" s="174"/>
      <c r="K91" s="174"/>
      <c r="L91" s="183"/>
      <c r="M91" s="184"/>
      <c r="Q91" s="38"/>
      <c r="V91" s="38"/>
      <c r="AA91" s="38"/>
    </row>
    <row r="92" spans="2:30" s="34" customFormat="1" x14ac:dyDescent="0.25">
      <c r="B92" s="35"/>
      <c r="C92" s="36"/>
      <c r="D92" s="167"/>
      <c r="E92" s="38"/>
      <c r="F92" s="38"/>
      <c r="G92" s="45"/>
      <c r="L92" s="182"/>
      <c r="M92" s="43"/>
      <c r="Q92" s="38"/>
      <c r="V92" s="38"/>
      <c r="AA92" s="38"/>
    </row>
    <row r="93" spans="2:30" s="34" customFormat="1" x14ac:dyDescent="0.25">
      <c r="B93" s="35" t="s">
        <v>131</v>
      </c>
      <c r="C93" s="36" t="s">
        <v>137</v>
      </c>
      <c r="D93" s="167" t="s">
        <v>127</v>
      </c>
      <c r="E93" s="38" t="s">
        <v>84</v>
      </c>
      <c r="F93" s="38"/>
      <c r="G93" s="45"/>
      <c r="L93" s="182"/>
      <c r="M93" s="43"/>
      <c r="Q93" s="38"/>
      <c r="V93" s="38"/>
      <c r="AA93" s="38"/>
    </row>
    <row r="94" spans="2:30" s="34" customFormat="1" x14ac:dyDescent="0.25">
      <c r="B94" s="35" t="s">
        <v>88</v>
      </c>
      <c r="C94" s="36" t="s">
        <v>136</v>
      </c>
      <c r="D94" s="167" t="s">
        <v>135</v>
      </c>
      <c r="E94" s="38" t="s">
        <v>85</v>
      </c>
      <c r="F94" s="38"/>
      <c r="G94" s="45"/>
      <c r="L94" s="182"/>
      <c r="M94" s="43"/>
      <c r="Q94" s="38"/>
      <c r="V94" s="38"/>
      <c r="AA94" s="38"/>
    </row>
    <row r="95" spans="2:30" s="34" customFormat="1" x14ac:dyDescent="0.25">
      <c r="B95" s="35" t="s">
        <v>125</v>
      </c>
      <c r="C95" s="36" t="s">
        <v>138</v>
      </c>
      <c r="D95" s="167" t="s">
        <v>129</v>
      </c>
      <c r="E95" s="38" t="s">
        <v>87</v>
      </c>
      <c r="F95" s="38"/>
      <c r="G95" s="45"/>
      <c r="L95" s="182"/>
      <c r="M95" s="43"/>
      <c r="Q95" s="38"/>
      <c r="V95" s="38"/>
      <c r="AA95" s="38"/>
    </row>
    <row r="96" spans="2:30" s="34" customFormat="1" x14ac:dyDescent="0.25">
      <c r="B96" s="169" t="s">
        <v>126</v>
      </c>
      <c r="C96" s="170" t="s">
        <v>86</v>
      </c>
      <c r="D96" s="171"/>
      <c r="E96" s="172"/>
      <c r="F96" s="172"/>
      <c r="G96" s="173"/>
      <c r="H96" s="174"/>
      <c r="I96" s="174"/>
      <c r="J96" s="174"/>
      <c r="K96" s="174"/>
      <c r="L96" s="183"/>
      <c r="M96" s="184"/>
      <c r="Q96" s="38"/>
      <c r="V96" s="38"/>
      <c r="AA96" s="38"/>
    </row>
    <row r="97" spans="2:27" s="34" customFormat="1" x14ac:dyDescent="0.25">
      <c r="B97" s="35"/>
      <c r="C97" s="36"/>
      <c r="D97" s="167"/>
      <c r="E97" s="38"/>
      <c r="F97" s="38"/>
      <c r="G97" s="45"/>
      <c r="L97" s="182"/>
      <c r="M97" s="43"/>
      <c r="Q97" s="38"/>
      <c r="V97" s="38"/>
      <c r="AA97" s="38"/>
    </row>
    <row r="98" spans="2:27" s="34" customFormat="1" x14ac:dyDescent="0.25">
      <c r="B98" s="35" t="s">
        <v>132</v>
      </c>
      <c r="C98" s="36" t="s">
        <v>137</v>
      </c>
      <c r="D98" s="167" t="s">
        <v>127</v>
      </c>
      <c r="E98" s="38" t="s">
        <v>84</v>
      </c>
      <c r="F98" s="38"/>
      <c r="G98" s="45"/>
      <c r="L98" s="182"/>
      <c r="M98" s="43"/>
      <c r="Q98" s="38"/>
      <c r="V98" s="38"/>
      <c r="AA98" s="38"/>
    </row>
    <row r="99" spans="2:27" s="34" customFormat="1" x14ac:dyDescent="0.25">
      <c r="B99" s="35" t="s">
        <v>88</v>
      </c>
      <c r="C99" s="36" t="s">
        <v>136</v>
      </c>
      <c r="D99" s="167" t="s">
        <v>135</v>
      </c>
      <c r="E99" s="38" t="s">
        <v>85</v>
      </c>
      <c r="F99" s="38"/>
      <c r="G99" s="45"/>
      <c r="L99" s="182"/>
      <c r="M99" s="43"/>
      <c r="Q99" s="38"/>
      <c r="V99" s="38"/>
      <c r="AA99" s="38"/>
    </row>
    <row r="100" spans="2:27" s="34" customFormat="1" x14ac:dyDescent="0.25">
      <c r="B100" s="35" t="s">
        <v>125</v>
      </c>
      <c r="C100" s="36" t="s">
        <v>138</v>
      </c>
      <c r="D100" s="167" t="s">
        <v>129</v>
      </c>
      <c r="E100" s="38" t="s">
        <v>87</v>
      </c>
      <c r="F100" s="38"/>
      <c r="L100" s="182"/>
      <c r="M100" s="43"/>
      <c r="Q100" s="38"/>
      <c r="V100" s="38"/>
      <c r="AA100" s="38"/>
    </row>
    <row r="101" spans="2:27" s="34" customFormat="1" x14ac:dyDescent="0.25">
      <c r="B101" s="169" t="s">
        <v>126</v>
      </c>
      <c r="C101" s="170" t="s">
        <v>86</v>
      </c>
      <c r="D101" s="171"/>
      <c r="E101" s="172"/>
      <c r="F101" s="172"/>
      <c r="G101" s="174"/>
      <c r="H101" s="174"/>
      <c r="I101" s="174"/>
      <c r="J101" s="174"/>
      <c r="K101" s="174"/>
      <c r="L101" s="183"/>
      <c r="M101" s="184"/>
      <c r="Q101" s="38"/>
      <c r="V101" s="38"/>
      <c r="AA101" s="38"/>
    </row>
    <row r="102" spans="2:27" s="34" customFormat="1" x14ac:dyDescent="0.25">
      <c r="B102" s="35"/>
      <c r="C102" s="36"/>
      <c r="D102" s="167"/>
      <c r="E102" s="38"/>
      <c r="F102" s="38"/>
      <c r="L102" s="182"/>
      <c r="M102" s="43"/>
      <c r="Q102" s="38"/>
      <c r="V102" s="38"/>
      <c r="AA102" s="38"/>
    </row>
    <row r="103" spans="2:27" s="34" customFormat="1" x14ac:dyDescent="0.25">
      <c r="B103" s="35" t="s">
        <v>133</v>
      </c>
      <c r="C103" s="36" t="s">
        <v>89</v>
      </c>
      <c r="D103" s="167"/>
      <c r="E103" s="38"/>
      <c r="F103" s="38"/>
      <c r="L103" s="182"/>
      <c r="M103" s="43"/>
      <c r="Q103" s="38"/>
      <c r="V103" s="38"/>
      <c r="AA103" s="38"/>
    </row>
    <row r="104" spans="2:27" s="34" customFormat="1" x14ac:dyDescent="0.25">
      <c r="B104" s="35"/>
      <c r="C104" s="36" t="s">
        <v>90</v>
      </c>
      <c r="D104" s="185"/>
      <c r="E104" s="49"/>
      <c r="F104" s="49"/>
      <c r="G104" s="83"/>
      <c r="H104" s="83"/>
      <c r="I104" s="83"/>
      <c r="J104" s="83"/>
      <c r="K104" s="83"/>
      <c r="L104" s="186"/>
      <c r="M104" s="87"/>
      <c r="N104" s="83"/>
      <c r="Q104" s="38"/>
      <c r="V104" s="38"/>
      <c r="AA104" s="38"/>
    </row>
    <row r="105" spans="2:27" x14ac:dyDescent="0.25">
      <c r="B105" s="61"/>
      <c r="C105" s="62"/>
      <c r="D105" s="187"/>
      <c r="E105" s="188"/>
      <c r="F105" s="188"/>
      <c r="G105" s="16"/>
      <c r="H105" s="16"/>
      <c r="I105" s="16"/>
      <c r="J105" s="16"/>
      <c r="K105" s="16"/>
      <c r="L105" s="28"/>
      <c r="M105" s="23"/>
      <c r="N105" s="16"/>
    </row>
    <row r="106" spans="2:27" ht="13.5" thickBot="1" x14ac:dyDescent="0.3">
      <c r="B106" s="152" t="s">
        <v>134</v>
      </c>
      <c r="C106" s="153"/>
      <c r="D106" s="189"/>
      <c r="E106" s="119"/>
      <c r="F106" s="119"/>
      <c r="G106" s="31"/>
      <c r="H106" s="31"/>
      <c r="I106" s="31"/>
      <c r="J106" s="31"/>
      <c r="K106" s="31"/>
      <c r="L106" s="32"/>
      <c r="M106" s="33"/>
      <c r="N106" s="16"/>
    </row>
    <row r="107" spans="2:27" x14ac:dyDescent="0.25">
      <c r="D107" s="188"/>
      <c r="E107" s="188"/>
      <c r="F107" s="188"/>
      <c r="G107" s="16"/>
      <c r="H107" s="16"/>
      <c r="I107" s="16"/>
      <c r="J107" s="16"/>
      <c r="K107" s="16"/>
      <c r="L107" s="16"/>
      <c r="M107" s="16"/>
      <c r="N107" s="16"/>
    </row>
  </sheetData>
  <sheetProtection sheet="1" objects="1" scenarios="1" formatColumns="0"/>
  <phoneticPr fontId="4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F0A5-8972-443E-990B-0DA7AD920EFD}">
  <dimension ref="B1:AE288"/>
  <sheetViews>
    <sheetView workbookViewId="0">
      <selection activeCell="F6" sqref="F6"/>
    </sheetView>
  </sheetViews>
  <sheetFormatPr defaultRowHeight="12.75" x14ac:dyDescent="0.25"/>
  <cols>
    <col min="1" max="1" width="9.140625" style="4"/>
    <col min="2" max="2" width="13.28515625" style="4" customWidth="1"/>
    <col min="3" max="3" width="2.42578125" style="4" customWidth="1"/>
    <col min="4" max="4" width="41.7109375" style="4" customWidth="1"/>
    <col min="5" max="5" width="11" style="4" customWidth="1"/>
    <col min="6" max="7" width="9.140625" style="4"/>
    <col min="8" max="8" width="13.85546875" style="4" bestFit="1" customWidth="1"/>
    <col min="9" max="12" width="12.28515625" style="4" customWidth="1"/>
    <col min="13" max="13" width="16.5703125" style="4" customWidth="1"/>
    <col min="14" max="14" width="19.42578125" style="4" bestFit="1" customWidth="1"/>
    <col min="15" max="16384" width="9.140625" style="4"/>
  </cols>
  <sheetData>
    <row r="1" spans="2:14" x14ac:dyDescent="0.25">
      <c r="B1" s="359" t="s">
        <v>183</v>
      </c>
    </row>
    <row r="2" spans="2:14" x14ac:dyDescent="0.25">
      <c r="B2" s="4" t="s">
        <v>111</v>
      </c>
    </row>
    <row r="3" spans="2:14" x14ac:dyDescent="0.25">
      <c r="B3" s="4" t="s">
        <v>112</v>
      </c>
    </row>
    <row r="5" spans="2:14" x14ac:dyDescent="0.25">
      <c r="B5" s="4" t="s">
        <v>115</v>
      </c>
      <c r="D5" s="4" t="s">
        <v>113</v>
      </c>
    </row>
    <row r="6" spans="2:14" x14ac:dyDescent="0.25">
      <c r="D6" s="4" t="s">
        <v>3</v>
      </c>
    </row>
    <row r="7" spans="2:14" x14ac:dyDescent="0.25">
      <c r="D7" s="4" t="s">
        <v>116</v>
      </c>
    </row>
    <row r="9" spans="2:14" ht="13.5" thickBot="1" x14ac:dyDescent="0.3"/>
    <row r="10" spans="2:14" x14ac:dyDescent="0.25">
      <c r="B10" s="17"/>
      <c r="C10" s="19"/>
      <c r="D10" s="18" t="s">
        <v>1</v>
      </c>
      <c r="E10" s="132"/>
      <c r="F10" s="191"/>
      <c r="G10" s="132"/>
      <c r="H10" s="333"/>
      <c r="I10" s="21"/>
      <c r="J10" s="19"/>
      <c r="K10" s="19"/>
      <c r="L10" s="19"/>
      <c r="M10" s="21"/>
      <c r="N10" s="22"/>
    </row>
    <row r="11" spans="2:14" ht="25.5" x14ac:dyDescent="0.25">
      <c r="B11" s="24" t="s">
        <v>4</v>
      </c>
      <c r="C11" s="16"/>
      <c r="D11" s="25"/>
      <c r="E11" s="188" t="s">
        <v>5</v>
      </c>
      <c r="F11" s="192" t="s">
        <v>117</v>
      </c>
      <c r="G11" s="188" t="s">
        <v>6</v>
      </c>
      <c r="H11" s="334" t="s">
        <v>7</v>
      </c>
      <c r="I11" s="27" t="s">
        <v>2</v>
      </c>
      <c r="J11" s="26" t="s">
        <v>3</v>
      </c>
      <c r="K11" s="26" t="s">
        <v>57</v>
      </c>
      <c r="L11" s="26"/>
      <c r="M11" s="28" t="s">
        <v>8</v>
      </c>
      <c r="N11" s="23"/>
    </row>
    <row r="12" spans="2:14" ht="13.5" thickBot="1" x14ac:dyDescent="0.3">
      <c r="B12" s="29"/>
      <c r="C12" s="31"/>
      <c r="D12" s="30"/>
      <c r="E12" s="193"/>
      <c r="F12" s="193"/>
      <c r="G12" s="193"/>
      <c r="H12" s="335"/>
      <c r="I12" s="32"/>
      <c r="J12" s="31"/>
      <c r="K12" s="31"/>
      <c r="L12" s="31"/>
      <c r="M12" s="32"/>
      <c r="N12" s="33"/>
    </row>
    <row r="13" spans="2:14" x14ac:dyDescent="0.25">
      <c r="B13" s="67" t="s">
        <v>9</v>
      </c>
      <c r="D13" s="194" t="s">
        <v>10</v>
      </c>
      <c r="E13" s="93">
        <f>+'Invulstaat P1'!D13</f>
        <v>1</v>
      </c>
      <c r="F13" s="5" t="s">
        <v>66</v>
      </c>
      <c r="G13" s="5" t="s">
        <v>55</v>
      </c>
      <c r="H13" s="336">
        <f>+'Invulstaat P1'!G13</f>
        <v>0</v>
      </c>
      <c r="I13" s="39"/>
      <c r="J13" s="40"/>
      <c r="K13" s="40"/>
      <c r="L13" s="40"/>
      <c r="M13" s="195">
        <f>+'Invulstaat P1'!L13</f>
        <v>0</v>
      </c>
      <c r="N13" s="42"/>
    </row>
    <row r="14" spans="2:14" ht="25.5" x14ac:dyDescent="0.25">
      <c r="B14" s="67" t="s">
        <v>11</v>
      </c>
      <c r="D14" s="194" t="s">
        <v>12</v>
      </c>
      <c r="E14" s="63">
        <f>+'Invulstaat P1'!D14</f>
        <v>1</v>
      </c>
      <c r="F14" s="5" t="s">
        <v>66</v>
      </c>
      <c r="G14" s="5" t="s">
        <v>55</v>
      </c>
      <c r="H14" s="337">
        <f>+'Invulstaat P1'!G14</f>
        <v>0</v>
      </c>
      <c r="I14" s="41"/>
      <c r="J14" s="45"/>
      <c r="K14" s="45"/>
      <c r="L14" s="45"/>
      <c r="M14" s="41">
        <f>+'Invulstaat P1'!L14</f>
        <v>0</v>
      </c>
      <c r="N14" s="48"/>
    </row>
    <row r="15" spans="2:14" ht="25.5" x14ac:dyDescent="0.25">
      <c r="B15" s="67" t="s">
        <v>13</v>
      </c>
      <c r="D15" s="194" t="s">
        <v>14</v>
      </c>
      <c r="E15" s="63">
        <f>+'Invulstaat P1'!D15</f>
        <v>1</v>
      </c>
      <c r="F15" s="5" t="s">
        <v>66</v>
      </c>
      <c r="G15" s="5" t="s">
        <v>55</v>
      </c>
      <c r="H15" s="337">
        <f>+'Invulstaat P1'!G15</f>
        <v>0</v>
      </c>
      <c r="I15" s="41"/>
      <c r="J15" s="45"/>
      <c r="K15" s="45"/>
      <c r="L15" s="45"/>
      <c r="M15" s="41">
        <f>+'Invulstaat P1'!L15</f>
        <v>0</v>
      </c>
      <c r="N15" s="48"/>
    </row>
    <row r="16" spans="2:14" x14ac:dyDescent="0.25">
      <c r="B16" s="67" t="s">
        <v>15</v>
      </c>
      <c r="D16" s="194" t="s">
        <v>16</v>
      </c>
      <c r="E16" s="63">
        <f>+'Invulstaat P1'!D16</f>
        <v>1</v>
      </c>
      <c r="F16" s="5" t="s">
        <v>66</v>
      </c>
      <c r="G16" s="5" t="s">
        <v>55</v>
      </c>
      <c r="H16" s="337">
        <f>+'Invulstaat P1'!G16</f>
        <v>0</v>
      </c>
      <c r="I16" s="41"/>
      <c r="J16" s="45"/>
      <c r="K16" s="45"/>
      <c r="L16" s="45"/>
      <c r="M16" s="41">
        <f>+'Invulstaat P1'!L16</f>
        <v>0</v>
      </c>
      <c r="N16" s="48"/>
    </row>
    <row r="17" spans="2:14" ht="25.5" x14ac:dyDescent="0.25">
      <c r="B17" s="67" t="s">
        <v>17</v>
      </c>
      <c r="D17" s="194" t="s">
        <v>18</v>
      </c>
      <c r="E17" s="196">
        <f>+'Invulstaat P1'!D17</f>
        <v>6</v>
      </c>
      <c r="F17" s="5" t="s">
        <v>67</v>
      </c>
      <c r="G17" s="5" t="s">
        <v>55</v>
      </c>
      <c r="H17" s="337">
        <f>+'Invulstaat P1'!G17</f>
        <v>0</v>
      </c>
      <c r="I17" s="41"/>
      <c r="J17" s="45"/>
      <c r="K17" s="45"/>
      <c r="L17" s="45"/>
      <c r="M17" s="41">
        <f>+'Invulstaat P1'!L17</f>
        <v>0</v>
      </c>
      <c r="N17" s="48"/>
    </row>
    <row r="18" spans="2:14" ht="25.5" x14ac:dyDescent="0.25">
      <c r="B18" s="67" t="s">
        <v>19</v>
      </c>
      <c r="D18" s="194" t="s">
        <v>97</v>
      </c>
      <c r="E18" s="196">
        <f>+'Invulstaat P1'!D18</f>
        <v>43</v>
      </c>
      <c r="F18" s="5" t="s">
        <v>67</v>
      </c>
      <c r="G18" s="5" t="s">
        <v>55</v>
      </c>
      <c r="H18" s="337">
        <f>+'Invulstaat P1'!G18</f>
        <v>0</v>
      </c>
      <c r="I18" s="41"/>
      <c r="J18" s="45"/>
      <c r="K18" s="45"/>
      <c r="L18" s="45"/>
      <c r="M18" s="41">
        <f>+'Invulstaat P1'!L18</f>
        <v>0</v>
      </c>
      <c r="N18" s="48"/>
    </row>
    <row r="19" spans="2:14" ht="25.5" x14ac:dyDescent="0.25">
      <c r="B19" s="44" t="s">
        <v>20</v>
      </c>
      <c r="C19" s="34"/>
      <c r="D19" s="194" t="s">
        <v>98</v>
      </c>
      <c r="E19" s="196">
        <f>+'Invulstaat P1'!D19</f>
        <v>57</v>
      </c>
      <c r="F19" s="14" t="s">
        <v>67</v>
      </c>
      <c r="G19" s="14" t="s">
        <v>55</v>
      </c>
      <c r="H19" s="337">
        <f>+'Invulstaat P1'!G19</f>
        <v>0</v>
      </c>
      <c r="I19" s="41"/>
      <c r="J19" s="45"/>
      <c r="K19" s="45"/>
      <c r="L19" s="45"/>
      <c r="M19" s="41">
        <f>+'Invulstaat P1'!L19</f>
        <v>0</v>
      </c>
      <c r="N19" s="48"/>
    </row>
    <row r="20" spans="2:14" x14ac:dyDescent="0.25">
      <c r="B20" s="67" t="s">
        <v>21</v>
      </c>
      <c r="D20" s="194" t="s">
        <v>22</v>
      </c>
      <c r="E20" s="196">
        <f>+'Invulstaat P1'!D20</f>
        <v>57</v>
      </c>
      <c r="F20" s="5" t="s">
        <v>67</v>
      </c>
      <c r="G20" s="5" t="s">
        <v>55</v>
      </c>
      <c r="H20" s="337">
        <f>+'Invulstaat P1'!G20</f>
        <v>0</v>
      </c>
      <c r="I20" s="41"/>
      <c r="J20" s="45"/>
      <c r="K20" s="45"/>
      <c r="L20" s="45"/>
      <c r="M20" s="41">
        <f>+'Invulstaat P1'!L20</f>
        <v>0</v>
      </c>
      <c r="N20" s="48"/>
    </row>
    <row r="21" spans="2:14" x14ac:dyDescent="0.25">
      <c r="B21" s="67" t="s">
        <v>23</v>
      </c>
      <c r="D21" s="194" t="s">
        <v>24</v>
      </c>
      <c r="E21" s="196">
        <f>+'Invulstaat P1'!D21</f>
        <v>0</v>
      </c>
      <c r="F21" s="5" t="s">
        <v>67</v>
      </c>
      <c r="G21" s="5" t="s">
        <v>55</v>
      </c>
      <c r="H21" s="337">
        <f>+'Invulstaat P1'!G21</f>
        <v>0</v>
      </c>
      <c r="I21" s="41"/>
      <c r="J21" s="45"/>
      <c r="K21" s="45"/>
      <c r="L21" s="45"/>
      <c r="M21" s="41">
        <f>+'Invulstaat P1'!L21</f>
        <v>0</v>
      </c>
      <c r="N21" s="48"/>
    </row>
    <row r="22" spans="2:14" x14ac:dyDescent="0.25">
      <c r="B22" s="67" t="s">
        <v>25</v>
      </c>
      <c r="D22" s="194" t="s">
        <v>27</v>
      </c>
      <c r="E22" s="63">
        <f>+'Invulstaat P1'!D22</f>
        <v>0</v>
      </c>
      <c r="F22" s="38" t="s">
        <v>66</v>
      </c>
      <c r="G22" s="5" t="s">
        <v>56</v>
      </c>
      <c r="H22" s="337">
        <f>+'Invulstaat P1'!G22</f>
        <v>0</v>
      </c>
      <c r="I22" s="41">
        <f>+'Invulstaat P1'!R22</f>
        <v>0</v>
      </c>
      <c r="J22" s="45">
        <f>+'Invulstaat P1'!W22</f>
        <v>0</v>
      </c>
      <c r="K22" s="45">
        <f>+'Invulstaat P1'!AB22</f>
        <v>0</v>
      </c>
      <c r="L22" s="45"/>
      <c r="M22" s="41">
        <f>+'Invulstaat P1'!L22</f>
        <v>0</v>
      </c>
      <c r="N22" s="48"/>
    </row>
    <row r="23" spans="2:14" ht="25.5" x14ac:dyDescent="0.25">
      <c r="B23" s="67" t="s">
        <v>107</v>
      </c>
      <c r="D23" s="194" t="s">
        <v>93</v>
      </c>
      <c r="E23" s="63">
        <f>+'Invulstaat P1'!D23</f>
        <v>1</v>
      </c>
      <c r="F23" s="38" t="s">
        <v>67</v>
      </c>
      <c r="G23" s="5" t="s">
        <v>54</v>
      </c>
      <c r="H23" s="337">
        <f>+'Invulstaat P1'!G23</f>
        <v>0</v>
      </c>
      <c r="I23" s="41"/>
      <c r="J23" s="45">
        <f>+'Invulstaat P1'!W23</f>
        <v>0</v>
      </c>
      <c r="K23" s="45"/>
      <c r="L23" s="45"/>
      <c r="M23" s="41">
        <f>+'Invulstaat P1'!L23</f>
        <v>0</v>
      </c>
      <c r="N23" s="48"/>
    </row>
    <row r="24" spans="2:14" x14ac:dyDescent="0.25">
      <c r="B24" s="67" t="s">
        <v>26</v>
      </c>
      <c r="D24" s="194" t="s">
        <v>29</v>
      </c>
      <c r="E24" s="197">
        <f>+'Invulstaat P1'!D24</f>
        <v>6</v>
      </c>
      <c r="F24" s="5" t="s">
        <v>67</v>
      </c>
      <c r="G24" s="5" t="s">
        <v>55</v>
      </c>
      <c r="H24" s="337">
        <f>+'Invulstaat P1'!G24</f>
        <v>0</v>
      </c>
      <c r="I24" s="41"/>
      <c r="J24" s="45"/>
      <c r="K24" s="45"/>
      <c r="L24" s="45"/>
      <c r="M24" s="41">
        <f>+'Invulstaat P1'!L24</f>
        <v>0</v>
      </c>
      <c r="N24" s="48"/>
    </row>
    <row r="25" spans="2:14" x14ac:dyDescent="0.25">
      <c r="B25" s="67" t="s">
        <v>28</v>
      </c>
      <c r="D25" s="194" t="s">
        <v>31</v>
      </c>
      <c r="E25" s="197">
        <f>+'Invulstaat P1'!D25</f>
        <v>2</v>
      </c>
      <c r="F25" s="5" t="s">
        <v>67</v>
      </c>
      <c r="G25" s="5" t="s">
        <v>55</v>
      </c>
      <c r="H25" s="337">
        <f>+'Invulstaat P1'!G25</f>
        <v>0</v>
      </c>
      <c r="I25" s="41">
        <f>+'Invulstaat P1'!R25</f>
        <v>0</v>
      </c>
      <c r="J25" s="45">
        <f>+'Invulstaat P1'!W25</f>
        <v>0</v>
      </c>
      <c r="K25" s="45">
        <f>+'Invulstaat P1'!AB25</f>
        <v>0</v>
      </c>
      <c r="L25" s="45"/>
      <c r="M25" s="41">
        <f>+'Invulstaat P1'!L25</f>
        <v>0</v>
      </c>
      <c r="N25" s="48"/>
    </row>
    <row r="26" spans="2:14" x14ac:dyDescent="0.25">
      <c r="B26" s="67" t="s">
        <v>30</v>
      </c>
      <c r="D26" s="194" t="s">
        <v>32</v>
      </c>
      <c r="E26" s="197">
        <f>+'Invulstaat P1'!D26</f>
        <v>41</v>
      </c>
      <c r="F26" s="5" t="s">
        <v>66</v>
      </c>
      <c r="G26" s="5" t="s">
        <v>55</v>
      </c>
      <c r="H26" s="337">
        <f>+'Invulstaat P1'!G26</f>
        <v>0</v>
      </c>
      <c r="I26" s="41">
        <f>+'Invulstaat P1'!R26</f>
        <v>0</v>
      </c>
      <c r="J26" s="45">
        <f>+'Invulstaat P1'!W26</f>
        <v>0</v>
      </c>
      <c r="K26" s="45">
        <f>+'Invulstaat P1'!AB26</f>
        <v>0</v>
      </c>
      <c r="L26" s="45"/>
      <c r="M26" s="41">
        <f>+'Invulstaat P1'!L26</f>
        <v>0</v>
      </c>
      <c r="N26" s="48"/>
    </row>
    <row r="27" spans="2:14" x14ac:dyDescent="0.25">
      <c r="B27" s="60"/>
      <c r="C27" s="51"/>
      <c r="D27" s="198" t="s">
        <v>33</v>
      </c>
      <c r="E27" s="54"/>
      <c r="F27" s="80"/>
      <c r="G27" s="55"/>
      <c r="H27" s="337"/>
      <c r="I27" s="57"/>
      <c r="J27" s="56"/>
      <c r="K27" s="56"/>
      <c r="L27" s="56"/>
      <c r="M27" s="41"/>
      <c r="N27" s="58">
        <f>SUM(M13:M26)</f>
        <v>0</v>
      </c>
    </row>
    <row r="28" spans="2:14" ht="13.5" thickBot="1" x14ac:dyDescent="0.3">
      <c r="B28" s="67"/>
      <c r="D28" s="199"/>
      <c r="E28" s="63"/>
      <c r="F28" s="5"/>
      <c r="G28" s="5"/>
      <c r="H28" s="338"/>
      <c r="I28" s="65"/>
      <c r="M28" s="200"/>
      <c r="N28" s="66"/>
    </row>
    <row r="29" spans="2:14" x14ac:dyDescent="0.25">
      <c r="B29" s="69"/>
      <c r="C29" s="93"/>
      <c r="D29" s="18" t="s">
        <v>34</v>
      </c>
      <c r="E29" s="202"/>
      <c r="F29" s="91"/>
      <c r="G29" s="202"/>
      <c r="H29" s="339"/>
      <c r="I29" s="21"/>
      <c r="J29" s="19"/>
      <c r="K29" s="19"/>
      <c r="L29" s="19"/>
      <c r="M29" s="21"/>
      <c r="N29" s="22"/>
    </row>
    <row r="30" spans="2:14" ht="26.25" thickBot="1" x14ac:dyDescent="0.3">
      <c r="B30" s="73"/>
      <c r="C30" s="124"/>
      <c r="D30" s="30"/>
      <c r="E30" s="193" t="s">
        <v>5</v>
      </c>
      <c r="F30" s="226" t="s">
        <v>117</v>
      </c>
      <c r="G30" s="193" t="s">
        <v>6</v>
      </c>
      <c r="H30" s="340" t="s">
        <v>7</v>
      </c>
      <c r="I30" s="76"/>
      <c r="J30" s="74"/>
      <c r="K30" s="74"/>
      <c r="L30" s="74"/>
      <c r="M30" s="32" t="s">
        <v>8</v>
      </c>
      <c r="N30" s="33"/>
    </row>
    <row r="31" spans="2:14" ht="25.5" x14ac:dyDescent="0.25">
      <c r="B31" s="44" t="s">
        <v>35</v>
      </c>
      <c r="C31" s="34"/>
      <c r="D31" s="194" t="s">
        <v>63</v>
      </c>
      <c r="E31" s="37">
        <f>+'Invulstaat P1'!D31</f>
        <v>4</v>
      </c>
      <c r="F31" s="38" t="s">
        <v>66</v>
      </c>
      <c r="G31" s="38" t="s">
        <v>54</v>
      </c>
      <c r="H31" s="337">
        <f>+'Invulstaat P1'!G31</f>
        <v>0</v>
      </c>
      <c r="I31" s="41"/>
      <c r="J31" s="45"/>
      <c r="K31" s="45"/>
      <c r="L31" s="45"/>
      <c r="M31" s="195">
        <f>+'Invulstaat P1'!L31</f>
        <v>0</v>
      </c>
      <c r="N31" s="48"/>
    </row>
    <row r="32" spans="2:14" x14ac:dyDescent="0.25">
      <c r="B32" s="44" t="s">
        <v>36</v>
      </c>
      <c r="C32" s="34"/>
      <c r="D32" s="194" t="s">
        <v>64</v>
      </c>
      <c r="E32" s="37">
        <f>+'Invulstaat P1'!D32</f>
        <v>4</v>
      </c>
      <c r="F32" s="38" t="s">
        <v>66</v>
      </c>
      <c r="G32" s="38" t="s">
        <v>54</v>
      </c>
      <c r="H32" s="337">
        <f>+'Invulstaat P1'!G32</f>
        <v>0</v>
      </c>
      <c r="I32" s="41"/>
      <c r="J32" s="45"/>
      <c r="K32" s="45"/>
      <c r="L32" s="45"/>
      <c r="M32" s="41">
        <f>+'Invulstaat P1'!L32</f>
        <v>0</v>
      </c>
      <c r="N32" s="48"/>
    </row>
    <row r="33" spans="2:14" x14ac:dyDescent="0.25">
      <c r="B33" s="44" t="s">
        <v>37</v>
      </c>
      <c r="C33" s="34"/>
      <c r="D33" s="194" t="s">
        <v>65</v>
      </c>
      <c r="E33" s="37">
        <f>+'Invulstaat P1'!D33</f>
        <v>4</v>
      </c>
      <c r="F33" s="38" t="s">
        <v>66</v>
      </c>
      <c r="G33" s="38" t="s">
        <v>54</v>
      </c>
      <c r="H33" s="337">
        <f>+'Invulstaat P1'!G33</f>
        <v>0</v>
      </c>
      <c r="I33" s="41"/>
      <c r="J33" s="45"/>
      <c r="K33" s="45"/>
      <c r="L33" s="45"/>
      <c r="M33" s="41">
        <f>+'Invulstaat P1'!L33</f>
        <v>0</v>
      </c>
      <c r="N33" s="48"/>
    </row>
    <row r="34" spans="2:14" ht="38.25" x14ac:dyDescent="0.25">
      <c r="B34" s="44" t="s">
        <v>38</v>
      </c>
      <c r="C34" s="34"/>
      <c r="D34" s="194" t="s">
        <v>109</v>
      </c>
      <c r="E34" s="37">
        <f>+'Invulstaat P1'!D34</f>
        <v>172</v>
      </c>
      <c r="F34" s="38" t="s">
        <v>67</v>
      </c>
      <c r="G34" s="38" t="s">
        <v>54</v>
      </c>
      <c r="H34" s="337">
        <f>+'Invulstaat P1'!G34</f>
        <v>0</v>
      </c>
      <c r="I34" s="41"/>
      <c r="J34" s="45"/>
      <c r="K34" s="45"/>
      <c r="L34" s="45"/>
      <c r="M34" s="41">
        <f>+'Invulstaat P1'!L34</f>
        <v>0</v>
      </c>
      <c r="N34" s="48"/>
    </row>
    <row r="35" spans="2:14" x14ac:dyDescent="0.25">
      <c r="B35" s="44" t="s">
        <v>100</v>
      </c>
      <c r="C35" s="34"/>
      <c r="D35" s="194" t="s">
        <v>103</v>
      </c>
      <c r="E35" s="204"/>
      <c r="F35" s="38" t="s">
        <v>67</v>
      </c>
      <c r="G35" s="38" t="s">
        <v>106</v>
      </c>
      <c r="H35" s="341">
        <f>+'Invulstaat P1'!G35</f>
        <v>0</v>
      </c>
      <c r="I35" s="41"/>
      <c r="J35" s="45"/>
      <c r="K35" s="45"/>
      <c r="L35" s="45"/>
      <c r="M35" s="41">
        <f>+'Invulstaat P1'!L35</f>
        <v>0</v>
      </c>
      <c r="N35" s="48"/>
    </row>
    <row r="36" spans="2:14" x14ac:dyDescent="0.25">
      <c r="B36" s="44" t="s">
        <v>101</v>
      </c>
      <c r="C36" s="34"/>
      <c r="D36" s="194" t="s">
        <v>104</v>
      </c>
      <c r="E36" s="204"/>
      <c r="F36" s="38" t="s">
        <v>67</v>
      </c>
      <c r="G36" s="38" t="s">
        <v>106</v>
      </c>
      <c r="H36" s="341">
        <f>+'Invulstaat P1'!G36</f>
        <v>0</v>
      </c>
      <c r="I36" s="41"/>
      <c r="J36" s="45"/>
      <c r="K36" s="45"/>
      <c r="L36" s="45"/>
      <c r="M36" s="41">
        <f>+'Invulstaat P1'!L36</f>
        <v>0</v>
      </c>
      <c r="N36" s="48"/>
    </row>
    <row r="37" spans="2:14" x14ac:dyDescent="0.25">
      <c r="B37" s="44" t="s">
        <v>102</v>
      </c>
      <c r="C37" s="34"/>
      <c r="D37" s="194" t="s">
        <v>105</v>
      </c>
      <c r="E37" s="204"/>
      <c r="F37" s="38" t="s">
        <v>67</v>
      </c>
      <c r="G37" s="38" t="s">
        <v>106</v>
      </c>
      <c r="H37" s="341">
        <f>+'Invulstaat P1'!G37</f>
        <v>0</v>
      </c>
      <c r="I37" s="41"/>
      <c r="J37" s="45"/>
      <c r="K37" s="45"/>
      <c r="L37" s="45"/>
      <c r="M37" s="41">
        <f>+'Invulstaat P1'!L37</f>
        <v>0</v>
      </c>
      <c r="N37" s="48"/>
    </row>
    <row r="38" spans="2:14" ht="25.5" x14ac:dyDescent="0.25">
      <c r="B38" s="44" t="s">
        <v>110</v>
      </c>
      <c r="C38" s="34"/>
      <c r="D38" s="194" t="s">
        <v>93</v>
      </c>
      <c r="E38" s="205">
        <f>+'Invulstaat P1'!D38</f>
        <v>4</v>
      </c>
      <c r="F38" s="14" t="s">
        <v>67</v>
      </c>
      <c r="G38" s="206" t="s">
        <v>54</v>
      </c>
      <c r="H38" s="337">
        <f>+'Invulstaat P1'!G38</f>
        <v>0</v>
      </c>
      <c r="I38" s="41"/>
      <c r="J38" s="45"/>
      <c r="K38" s="45"/>
      <c r="L38" s="45"/>
      <c r="M38" s="41">
        <f>+'Invulstaat P1'!L38</f>
        <v>0</v>
      </c>
      <c r="N38" s="48"/>
    </row>
    <row r="39" spans="2:14" x14ac:dyDescent="0.25">
      <c r="B39" s="207"/>
      <c r="C39" s="83"/>
      <c r="D39" s="208" t="s">
        <v>39</v>
      </c>
      <c r="E39" s="209"/>
      <c r="F39" s="210"/>
      <c r="G39" s="209"/>
      <c r="H39" s="342"/>
      <c r="I39" s="57"/>
      <c r="J39" s="56"/>
      <c r="K39" s="56"/>
      <c r="L39" s="56"/>
      <c r="M39" s="41"/>
      <c r="N39" s="58">
        <f>SUM(M31:M38)</f>
        <v>0</v>
      </c>
    </row>
    <row r="40" spans="2:14" x14ac:dyDescent="0.25">
      <c r="B40" s="67"/>
      <c r="D40" s="199"/>
      <c r="E40" s="210"/>
      <c r="F40" s="210"/>
      <c r="G40" s="210"/>
      <c r="H40" s="338"/>
      <c r="I40" s="65"/>
      <c r="M40" s="65"/>
      <c r="N40" s="66"/>
    </row>
    <row r="41" spans="2:14" ht="13.5" thickBot="1" x14ac:dyDescent="0.3">
      <c r="B41" s="67"/>
      <c r="D41" s="199"/>
      <c r="E41" s="210"/>
      <c r="F41" s="210"/>
      <c r="G41" s="210"/>
      <c r="H41" s="338"/>
      <c r="I41" s="200"/>
      <c r="J41" s="124"/>
      <c r="K41" s="124"/>
      <c r="L41" s="211"/>
      <c r="M41" s="65"/>
      <c r="N41" s="66"/>
    </row>
    <row r="42" spans="2:14" x14ac:dyDescent="0.25">
      <c r="B42" s="69"/>
      <c r="C42" s="93"/>
      <c r="D42" s="201"/>
      <c r="E42" s="91"/>
      <c r="F42" s="91"/>
      <c r="G42" s="91"/>
      <c r="H42" s="343"/>
      <c r="I42" s="212" t="s">
        <v>68</v>
      </c>
      <c r="J42" s="213" t="s">
        <v>69</v>
      </c>
      <c r="K42" s="213" t="s">
        <v>70</v>
      </c>
      <c r="L42" s="214" t="s">
        <v>71</v>
      </c>
      <c r="M42" s="92"/>
      <c r="N42" s="94"/>
    </row>
    <row r="43" spans="2:14" x14ac:dyDescent="0.25">
      <c r="B43" s="67"/>
      <c r="D43" s="27" t="s">
        <v>95</v>
      </c>
      <c r="E43" s="210"/>
      <c r="F43" s="210"/>
      <c r="G43" s="210"/>
      <c r="H43" s="344"/>
      <c r="I43" s="215"/>
      <c r="J43" s="216">
        <f>+'Invulstaat P1'!I44</f>
        <v>0</v>
      </c>
      <c r="K43" s="216">
        <f>+'Invulstaat P1'!J44</f>
        <v>0</v>
      </c>
      <c r="L43" s="216">
        <f>+'Invulstaat P1'!K44</f>
        <v>0</v>
      </c>
      <c r="M43" s="65"/>
      <c r="N43" s="66"/>
    </row>
    <row r="44" spans="2:14" hidden="1" x14ac:dyDescent="0.25">
      <c r="B44" s="96"/>
      <c r="C44" s="98"/>
      <c r="D44" s="97" t="s">
        <v>96</v>
      </c>
      <c r="E44" s="217"/>
      <c r="F44" s="217"/>
      <c r="G44" s="217"/>
      <c r="H44" s="345"/>
      <c r="I44" s="218">
        <v>1</v>
      </c>
      <c r="J44" s="219">
        <f>TRUNC(+J43/5*100)/100*5</f>
        <v>0</v>
      </c>
      <c r="K44" s="219">
        <f>IF(K43&gt;J44,J44,TRUNC(+K43/5*100)/100*5)</f>
        <v>0</v>
      </c>
      <c r="L44" s="219">
        <f>IF(L43&gt;K44,K44,TRUNC(+L43/5*100)/100*5)</f>
        <v>0</v>
      </c>
      <c r="M44" s="102"/>
      <c r="N44" s="103"/>
    </row>
    <row r="45" spans="2:14" ht="39" hidden="1" thickBot="1" x14ac:dyDescent="0.3">
      <c r="B45" s="29" t="s">
        <v>4</v>
      </c>
      <c r="C45" s="31"/>
      <c r="D45" s="76" t="s">
        <v>91</v>
      </c>
      <c r="E45" s="118" t="s">
        <v>76</v>
      </c>
      <c r="F45" s="203"/>
      <c r="G45" s="193" t="s">
        <v>6</v>
      </c>
      <c r="H45" s="340" t="s">
        <v>62</v>
      </c>
      <c r="I45" s="220" t="s">
        <v>72</v>
      </c>
      <c r="J45" s="221" t="s">
        <v>73</v>
      </c>
      <c r="K45" s="221" t="s">
        <v>75</v>
      </c>
      <c r="L45" s="221" t="s">
        <v>74</v>
      </c>
      <c r="M45" s="32" t="s">
        <v>8</v>
      </c>
      <c r="N45" s="33"/>
    </row>
    <row r="46" spans="2:14" ht="25.5" x14ac:dyDescent="0.25">
      <c r="B46" s="44" t="s">
        <v>40</v>
      </c>
      <c r="C46" s="34"/>
      <c r="D46" s="194" t="s">
        <v>143</v>
      </c>
      <c r="E46" s="37">
        <v>10</v>
      </c>
      <c r="F46" s="38" t="s">
        <v>67</v>
      </c>
      <c r="G46" s="34" t="s">
        <v>55</v>
      </c>
      <c r="H46" s="337">
        <f>+H18</f>
        <v>0</v>
      </c>
      <c r="I46" s="222">
        <f>+'Invulstaat P1'!H46</f>
        <v>0</v>
      </c>
      <c r="J46" s="223">
        <f>+'Invulstaat P1'!I46</f>
        <v>0</v>
      </c>
      <c r="K46" s="223">
        <f>+'Invulstaat P1'!J46</f>
        <v>0</v>
      </c>
      <c r="L46" s="223">
        <f>+'Invulstaat P1'!K46</f>
        <v>0</v>
      </c>
      <c r="M46" s="41">
        <f>SUM(I46:L46)</f>
        <v>0</v>
      </c>
      <c r="N46" s="48"/>
    </row>
    <row r="47" spans="2:14" ht="25.5" x14ac:dyDescent="0.25">
      <c r="B47" s="44" t="s">
        <v>41</v>
      </c>
      <c r="C47" s="34"/>
      <c r="D47" s="194" t="s">
        <v>94</v>
      </c>
      <c r="E47" s="37">
        <v>10</v>
      </c>
      <c r="F47" s="38" t="s">
        <v>67</v>
      </c>
      <c r="G47" s="34" t="s">
        <v>55</v>
      </c>
      <c r="H47" s="337">
        <f>+H19</f>
        <v>0</v>
      </c>
      <c r="I47" s="222">
        <f>+'Invulstaat P1'!H47</f>
        <v>0</v>
      </c>
      <c r="J47" s="223">
        <f>+'Invulstaat P1'!I47</f>
        <v>0</v>
      </c>
      <c r="K47" s="223">
        <f>+'Invulstaat P1'!J47</f>
        <v>0</v>
      </c>
      <c r="L47" s="223">
        <f>+'Invulstaat P1'!K47</f>
        <v>0</v>
      </c>
      <c r="M47" s="41">
        <f>SUM(I47:L47)</f>
        <v>0</v>
      </c>
      <c r="N47" s="48"/>
    </row>
    <row r="48" spans="2:14" x14ac:dyDescent="0.25">
      <c r="B48" s="44" t="s">
        <v>42</v>
      </c>
      <c r="C48" s="34"/>
      <c r="D48" s="194" t="s">
        <v>99</v>
      </c>
      <c r="E48" s="37">
        <v>10</v>
      </c>
      <c r="F48" s="38" t="s">
        <v>67</v>
      </c>
      <c r="G48" s="34" t="s">
        <v>55</v>
      </c>
      <c r="H48" s="337">
        <f>+H20</f>
        <v>0</v>
      </c>
      <c r="I48" s="222">
        <f>+'Invulstaat P1'!H48</f>
        <v>0</v>
      </c>
      <c r="J48" s="223">
        <f>+'Invulstaat P1'!I48</f>
        <v>0</v>
      </c>
      <c r="K48" s="223">
        <f>+'Invulstaat P1'!J48</f>
        <v>0</v>
      </c>
      <c r="L48" s="223">
        <f>+'Invulstaat P1'!K48</f>
        <v>0</v>
      </c>
      <c r="M48" s="41">
        <f>SUM(I48:L48)</f>
        <v>0</v>
      </c>
      <c r="N48" s="48"/>
    </row>
    <row r="49" spans="2:14" ht="13.5" thickBot="1" x14ac:dyDescent="0.3">
      <c r="B49" s="67"/>
      <c r="D49" s="199"/>
      <c r="E49" s="210"/>
      <c r="F49" s="210"/>
      <c r="G49" s="210"/>
      <c r="H49" s="338"/>
      <c r="I49" s="120"/>
      <c r="J49" s="64"/>
      <c r="K49" s="64"/>
      <c r="L49" s="64"/>
      <c r="M49" s="41"/>
      <c r="N49" s="58">
        <f>SUM(M46:M48)</f>
        <v>0</v>
      </c>
    </row>
    <row r="50" spans="2:14" ht="13.5" thickBot="1" x14ac:dyDescent="0.3">
      <c r="B50" s="69"/>
      <c r="C50" s="93"/>
      <c r="D50" s="18"/>
      <c r="E50" s="91"/>
      <c r="F50" s="91"/>
      <c r="G50" s="91"/>
      <c r="H50" s="343"/>
      <c r="I50" s="114"/>
      <c r="J50" s="91"/>
      <c r="K50" s="91"/>
      <c r="L50" s="91"/>
      <c r="M50" s="126"/>
      <c r="N50" s="72"/>
    </row>
    <row r="51" spans="2:14" x14ac:dyDescent="0.25">
      <c r="B51" s="69"/>
      <c r="C51" s="93"/>
      <c r="D51" s="18"/>
      <c r="E51" s="91"/>
      <c r="F51" s="91"/>
      <c r="G51" s="202"/>
      <c r="H51" s="346"/>
      <c r="I51" s="225"/>
      <c r="J51" s="224"/>
      <c r="K51" s="224"/>
      <c r="L51" s="224"/>
      <c r="M51" s="133"/>
      <c r="N51" s="71"/>
    </row>
    <row r="52" spans="2:14" ht="13.5" thickBot="1" x14ac:dyDescent="0.3">
      <c r="B52" s="29" t="s">
        <v>4</v>
      </c>
      <c r="C52" s="31"/>
      <c r="D52" s="76" t="s">
        <v>128</v>
      </c>
      <c r="E52" s="226" t="s">
        <v>92</v>
      </c>
      <c r="F52" s="203"/>
      <c r="G52" s="203" t="s">
        <v>6</v>
      </c>
      <c r="H52" s="347"/>
      <c r="I52" s="154"/>
      <c r="J52" s="123"/>
      <c r="K52" s="123"/>
      <c r="L52" s="123"/>
      <c r="M52" s="154"/>
      <c r="N52" s="79"/>
    </row>
    <row r="53" spans="2:14" x14ac:dyDescent="0.25">
      <c r="B53" s="69" t="s">
        <v>43</v>
      </c>
      <c r="C53" s="93"/>
      <c r="D53" s="201" t="s">
        <v>44</v>
      </c>
      <c r="E53" s="227">
        <v>80</v>
      </c>
      <c r="F53" s="91" t="s">
        <v>67</v>
      </c>
      <c r="G53" s="91" t="s">
        <v>55</v>
      </c>
      <c r="H53" s="348">
        <f>+'Invulstaat P1'!G53</f>
        <v>0</v>
      </c>
      <c r="I53" s="126"/>
      <c r="J53" s="95"/>
      <c r="K53" s="95"/>
      <c r="L53" s="95"/>
      <c r="M53" s="126">
        <f>+'Invulstaat P1'!L53</f>
        <v>0</v>
      </c>
      <c r="N53" s="72"/>
    </row>
    <row r="54" spans="2:14" x14ac:dyDescent="0.25">
      <c r="B54" s="67"/>
      <c r="D54" s="27"/>
      <c r="E54" s="5"/>
      <c r="F54" s="210"/>
      <c r="G54" s="210"/>
      <c r="H54" s="338"/>
      <c r="I54" s="114"/>
      <c r="J54" s="64"/>
      <c r="K54" s="64"/>
      <c r="L54" s="64"/>
      <c r="M54" s="114"/>
      <c r="N54" s="68">
        <f>SUM(M53)</f>
        <v>0</v>
      </c>
    </row>
    <row r="55" spans="2:14" ht="13.5" thickBot="1" x14ac:dyDescent="0.3">
      <c r="B55" s="29"/>
      <c r="C55" s="31"/>
      <c r="D55" s="76"/>
      <c r="E55" s="118"/>
      <c r="F55" s="203"/>
      <c r="G55" s="193"/>
      <c r="H55" s="340"/>
      <c r="I55" s="120"/>
      <c r="J55" s="75"/>
      <c r="K55" s="75"/>
      <c r="L55" s="75"/>
      <c r="M55" s="121"/>
      <c r="N55" s="78"/>
    </row>
    <row r="56" spans="2:14" x14ac:dyDescent="0.25">
      <c r="B56" s="67"/>
      <c r="D56" s="199" t="s">
        <v>45</v>
      </c>
      <c r="E56" s="37"/>
      <c r="F56" s="210"/>
      <c r="G56" s="210"/>
      <c r="H56" s="338"/>
      <c r="I56" s="114"/>
      <c r="J56" s="64"/>
      <c r="K56" s="64"/>
      <c r="L56" s="64"/>
      <c r="M56" s="114"/>
      <c r="N56" s="68"/>
    </row>
    <row r="57" spans="2:14" x14ac:dyDescent="0.25">
      <c r="B57" s="67" t="s">
        <v>4</v>
      </c>
      <c r="D57" s="199"/>
      <c r="E57" s="210" t="s">
        <v>5</v>
      </c>
      <c r="F57" s="210"/>
      <c r="G57" s="210" t="s">
        <v>6</v>
      </c>
      <c r="H57" s="338"/>
      <c r="I57" s="114"/>
      <c r="J57" s="64"/>
      <c r="K57" s="64"/>
      <c r="L57" s="64"/>
      <c r="M57" s="114"/>
      <c r="N57" s="68"/>
    </row>
    <row r="58" spans="2:14" x14ac:dyDescent="0.25">
      <c r="B58" s="67" t="s">
        <v>46</v>
      </c>
      <c r="D58" s="199" t="s">
        <v>47</v>
      </c>
      <c r="E58" s="63">
        <v>40</v>
      </c>
      <c r="F58" s="210" t="s">
        <v>67</v>
      </c>
      <c r="G58" s="210" t="s">
        <v>61</v>
      </c>
      <c r="H58" s="338">
        <f>+'Invulstaat P1'!G58</f>
        <v>0</v>
      </c>
      <c r="I58" s="114"/>
      <c r="J58" s="64"/>
      <c r="K58" s="64"/>
      <c r="L58" s="64"/>
      <c r="M58" s="114">
        <f>+'Invulstaat P1'!L58</f>
        <v>0</v>
      </c>
      <c r="N58" s="68"/>
    </row>
    <row r="59" spans="2:14" x14ac:dyDescent="0.25">
      <c r="B59" s="67" t="s">
        <v>48</v>
      </c>
      <c r="D59" s="199" t="s">
        <v>49</v>
      </c>
      <c r="E59" s="63">
        <v>10</v>
      </c>
      <c r="F59" s="210" t="s">
        <v>67</v>
      </c>
      <c r="G59" s="210" t="s">
        <v>61</v>
      </c>
      <c r="H59" s="338">
        <f>+'Invulstaat P1'!G59</f>
        <v>0</v>
      </c>
      <c r="I59" s="114"/>
      <c r="J59" s="64"/>
      <c r="K59" s="64"/>
      <c r="L59" s="64"/>
      <c r="M59" s="114">
        <f>+'Invulstaat P1'!L59</f>
        <v>0</v>
      </c>
      <c r="N59" s="68"/>
    </row>
    <row r="60" spans="2:14" x14ac:dyDescent="0.25">
      <c r="B60" s="67" t="s">
        <v>50</v>
      </c>
      <c r="D60" s="199" t="s">
        <v>51</v>
      </c>
      <c r="E60" s="63">
        <v>40</v>
      </c>
      <c r="F60" s="210" t="s">
        <v>67</v>
      </c>
      <c r="G60" s="210" t="s">
        <v>61</v>
      </c>
      <c r="H60" s="349">
        <f>+'Invulstaat P1'!G60</f>
        <v>0</v>
      </c>
      <c r="I60" s="229"/>
      <c r="J60" s="228"/>
      <c r="K60" s="228"/>
      <c r="L60" s="228"/>
      <c r="M60" s="114">
        <f>+'Invulstaat P1'!L60</f>
        <v>0</v>
      </c>
      <c r="N60" s="68"/>
    </row>
    <row r="61" spans="2:14" x14ac:dyDescent="0.25">
      <c r="B61" s="67" t="s">
        <v>52</v>
      </c>
      <c r="D61" s="199" t="s">
        <v>53</v>
      </c>
      <c r="E61" s="63">
        <v>20</v>
      </c>
      <c r="F61" s="210"/>
      <c r="G61" s="210" t="s">
        <v>54</v>
      </c>
      <c r="H61" s="338">
        <f>+'Invulstaat P1'!G61</f>
        <v>0</v>
      </c>
      <c r="I61" s="114"/>
      <c r="J61" s="64"/>
      <c r="K61" s="64"/>
      <c r="L61" s="64"/>
      <c r="M61" s="114">
        <f>+'Invulstaat P1'!L61</f>
        <v>0</v>
      </c>
      <c r="N61" s="68"/>
    </row>
    <row r="62" spans="2:14" x14ac:dyDescent="0.25">
      <c r="B62" s="67"/>
      <c r="D62" s="199"/>
      <c r="E62" s="63"/>
      <c r="F62" s="210"/>
      <c r="G62" s="210"/>
      <c r="H62" s="338"/>
      <c r="I62" s="114"/>
      <c r="J62" s="64"/>
      <c r="K62" s="64"/>
      <c r="L62" s="64"/>
      <c r="M62" s="114"/>
      <c r="N62" s="68">
        <f>SUM(M58:M61)</f>
        <v>0</v>
      </c>
    </row>
    <row r="63" spans="2:14" ht="13.5" thickBot="1" x14ac:dyDescent="0.3">
      <c r="B63" s="73"/>
      <c r="C63" s="124"/>
      <c r="D63" s="230"/>
      <c r="E63" s="231"/>
      <c r="F63" s="203"/>
      <c r="G63" s="203"/>
      <c r="H63" s="347"/>
      <c r="I63" s="154"/>
      <c r="J63" s="123"/>
      <c r="K63" s="123"/>
      <c r="L63" s="123"/>
      <c r="M63" s="154"/>
      <c r="N63" s="79"/>
    </row>
    <row r="64" spans="2:14" ht="13.5" thickBot="1" x14ac:dyDescent="0.3">
      <c r="B64" s="67"/>
      <c r="D64" s="27" t="s">
        <v>123</v>
      </c>
      <c r="E64" s="232"/>
      <c r="F64" s="209"/>
      <c r="G64" s="209"/>
      <c r="H64" s="350"/>
      <c r="I64" s="234"/>
      <c r="J64" s="233"/>
      <c r="K64" s="233"/>
      <c r="L64" s="233"/>
      <c r="M64" s="234"/>
      <c r="N64" s="115">
        <f>SUM(N10:N62)</f>
        <v>0</v>
      </c>
    </row>
    <row r="65" spans="2:14" x14ac:dyDescent="0.25">
      <c r="B65" s="69"/>
      <c r="C65" s="93"/>
      <c r="D65" s="201"/>
      <c r="E65" s="91"/>
      <c r="F65" s="91"/>
      <c r="G65" s="91"/>
      <c r="H65" s="348"/>
      <c r="I65" s="126"/>
      <c r="J65" s="95"/>
      <c r="K65" s="95"/>
      <c r="L65" s="95"/>
      <c r="M65" s="126"/>
      <c r="N65" s="72"/>
    </row>
    <row r="66" spans="2:14" ht="15" customHeight="1" x14ac:dyDescent="0.25">
      <c r="B66" s="67"/>
      <c r="D66" s="199"/>
      <c r="E66" s="210"/>
      <c r="F66" s="210"/>
      <c r="G66" s="210"/>
      <c r="H66" s="338"/>
      <c r="I66" s="114"/>
      <c r="J66" s="64"/>
      <c r="K66" s="64"/>
      <c r="L66" s="64"/>
      <c r="M66" s="114"/>
      <c r="N66" s="115"/>
    </row>
    <row r="67" spans="2:14" x14ac:dyDescent="0.25">
      <c r="B67" s="67"/>
      <c r="D67" s="199" t="s">
        <v>121</v>
      </c>
      <c r="E67" s="210"/>
      <c r="F67" s="210"/>
      <c r="G67" s="210"/>
      <c r="H67" s="338"/>
      <c r="I67" s="114"/>
      <c r="J67" s="64"/>
      <c r="K67" s="64"/>
      <c r="L67" s="64"/>
      <c r="M67" s="114"/>
      <c r="N67" s="68">
        <f>+'Invulstaat P1'!M70</f>
        <v>0</v>
      </c>
    </row>
    <row r="68" spans="2:14" x14ac:dyDescent="0.25">
      <c r="B68" s="96"/>
      <c r="C68" s="98"/>
      <c r="D68" s="235"/>
      <c r="E68" s="217"/>
      <c r="F68" s="217"/>
      <c r="G68" s="217"/>
      <c r="H68" s="351"/>
      <c r="I68" s="149"/>
      <c r="J68" s="101"/>
      <c r="K68" s="101"/>
      <c r="L68" s="101"/>
      <c r="M68" s="149"/>
      <c r="N68" s="151"/>
    </row>
    <row r="69" spans="2:14" ht="15" x14ac:dyDescent="0.25">
      <c r="B69" s="67"/>
      <c r="D69" s="354" t="s">
        <v>181</v>
      </c>
      <c r="E69" s="210"/>
      <c r="F69" s="210"/>
      <c r="G69" s="5"/>
      <c r="H69" s="338"/>
      <c r="I69" s="114"/>
      <c r="J69" s="143"/>
      <c r="K69" s="144"/>
      <c r="L69" s="144"/>
      <c r="M69" s="114"/>
      <c r="N69" s="356">
        <f>+N64+N67</f>
        <v>0</v>
      </c>
    </row>
    <row r="70" spans="2:14" ht="15" x14ac:dyDescent="0.25">
      <c r="B70" s="236"/>
      <c r="C70" s="250"/>
      <c r="D70" s="237"/>
      <c r="E70" s="238"/>
      <c r="F70" s="238"/>
      <c r="G70" s="239"/>
      <c r="H70" s="352"/>
      <c r="I70" s="241"/>
      <c r="J70" s="242"/>
      <c r="K70" s="243"/>
      <c r="L70" s="243"/>
      <c r="M70" s="241"/>
      <c r="N70" s="66"/>
    </row>
    <row r="71" spans="2:14" ht="15.75" thickBot="1" x14ac:dyDescent="0.3">
      <c r="B71" s="244"/>
      <c r="C71" s="329"/>
      <c r="D71" s="245"/>
      <c r="E71" s="246"/>
      <c r="F71" s="246"/>
      <c r="G71" s="246"/>
      <c r="H71" s="353"/>
      <c r="I71" s="247"/>
      <c r="J71" s="248"/>
      <c r="K71" s="248"/>
      <c r="L71" s="248"/>
      <c r="M71" s="247"/>
      <c r="N71" s="249"/>
    </row>
    <row r="72" spans="2:14" ht="15" x14ac:dyDescent="0.25">
      <c r="B72" s="250"/>
      <c r="C72" s="250"/>
      <c r="D72" s="251"/>
      <c r="E72" s="238"/>
      <c r="F72" s="238"/>
      <c r="G72" s="238"/>
      <c r="H72" s="240"/>
      <c r="I72" s="250"/>
      <c r="J72" s="250"/>
      <c r="K72" s="250"/>
      <c r="L72" s="250"/>
      <c r="M72" s="250"/>
      <c r="N72" s="250"/>
    </row>
    <row r="73" spans="2:14" ht="15" x14ac:dyDescent="0.25">
      <c r="J73" s="250"/>
      <c r="K73" s="250"/>
      <c r="L73" s="250"/>
      <c r="M73" s="250"/>
      <c r="N73" s="250"/>
    </row>
    <row r="74" spans="2:14" ht="15" x14ac:dyDescent="0.25">
      <c r="J74" s="250"/>
      <c r="K74" s="250"/>
      <c r="L74" s="250"/>
      <c r="M74" s="252"/>
      <c r="N74" s="240"/>
    </row>
    <row r="75" spans="2:14" ht="25.5" x14ac:dyDescent="0.25">
      <c r="B75" s="283" t="s">
        <v>168</v>
      </c>
      <c r="C75" s="330" t="s">
        <v>154</v>
      </c>
      <c r="D75" s="360" t="s">
        <v>173</v>
      </c>
      <c r="E75" s="361"/>
      <c r="F75" s="361"/>
      <c r="G75" s="361"/>
      <c r="H75" s="361"/>
      <c r="I75" s="362"/>
      <c r="L75" s="142"/>
      <c r="M75" s="254"/>
    </row>
    <row r="76" spans="2:14" x14ac:dyDescent="0.25">
      <c r="B76" s="363" t="s">
        <v>169</v>
      </c>
      <c r="C76" s="331" t="s">
        <v>154</v>
      </c>
      <c r="D76" s="364"/>
      <c r="E76" s="365"/>
      <c r="F76" s="365"/>
      <c r="G76" s="365"/>
      <c r="H76" s="365"/>
      <c r="I76" s="366"/>
      <c r="L76" s="142"/>
      <c r="M76" s="254"/>
    </row>
    <row r="77" spans="2:14" x14ac:dyDescent="0.25">
      <c r="B77" s="363"/>
      <c r="C77" s="331"/>
      <c r="D77" s="364"/>
      <c r="E77" s="365"/>
      <c r="F77" s="365"/>
      <c r="G77" s="365"/>
      <c r="H77" s="365"/>
      <c r="I77" s="366"/>
      <c r="L77" s="142"/>
      <c r="M77" s="254"/>
    </row>
    <row r="78" spans="2:14" ht="39.75" customHeight="1" x14ac:dyDescent="0.25">
      <c r="B78" s="363"/>
      <c r="C78" s="331"/>
      <c r="D78" s="364"/>
      <c r="E78" s="365"/>
      <c r="F78" s="365"/>
      <c r="G78" s="365"/>
      <c r="H78" s="365"/>
      <c r="I78" s="366"/>
      <c r="L78" s="142"/>
      <c r="M78" s="254"/>
    </row>
    <row r="79" spans="2:14" x14ac:dyDescent="0.25">
      <c r="B79" s="285" t="s">
        <v>179</v>
      </c>
      <c r="C79" s="331" t="s">
        <v>154</v>
      </c>
      <c r="D79" s="367" t="s">
        <v>173</v>
      </c>
      <c r="E79" s="368"/>
      <c r="F79" s="368"/>
      <c r="G79" s="368"/>
      <c r="H79" s="368"/>
      <c r="I79" s="369"/>
      <c r="M79" s="142"/>
      <c r="N79" s="254"/>
    </row>
    <row r="80" spans="2:14" x14ac:dyDescent="0.25">
      <c r="B80" s="287" t="s">
        <v>180</v>
      </c>
      <c r="C80" s="332" t="s">
        <v>154</v>
      </c>
      <c r="D80" s="370" t="s">
        <v>173</v>
      </c>
      <c r="E80" s="371"/>
      <c r="F80" s="371"/>
      <c r="G80" s="371"/>
      <c r="H80" s="371"/>
      <c r="I80" s="372"/>
    </row>
    <row r="81" spans="4:8" x14ac:dyDescent="0.25">
      <c r="D81" s="253"/>
      <c r="E81" s="210"/>
      <c r="F81" s="5"/>
      <c r="G81" s="210"/>
      <c r="H81" s="64"/>
    </row>
    <row r="82" spans="4:8" x14ac:dyDescent="0.25">
      <c r="D82" s="253"/>
      <c r="E82" s="210"/>
      <c r="F82" s="5"/>
      <c r="G82" s="210"/>
      <c r="H82" s="64"/>
    </row>
    <row r="83" spans="4:8" x14ac:dyDescent="0.25">
      <c r="D83" s="253"/>
      <c r="E83" s="210"/>
      <c r="F83" s="5"/>
      <c r="G83" s="210"/>
      <c r="H83" s="64"/>
    </row>
    <row r="84" spans="4:8" x14ac:dyDescent="0.25">
      <c r="D84" s="253"/>
      <c r="E84" s="210"/>
      <c r="F84" s="5"/>
      <c r="G84" s="210"/>
      <c r="H84" s="64"/>
    </row>
    <row r="85" spans="4:8" x14ac:dyDescent="0.25">
      <c r="D85" s="253"/>
      <c r="E85" s="210"/>
      <c r="F85" s="5"/>
      <c r="G85" s="210"/>
      <c r="H85" s="64"/>
    </row>
    <row r="86" spans="4:8" x14ac:dyDescent="0.25">
      <c r="D86" s="253"/>
      <c r="E86" s="210"/>
      <c r="F86" s="5"/>
      <c r="G86" s="210"/>
      <c r="H86" s="64"/>
    </row>
    <row r="87" spans="4:8" x14ac:dyDescent="0.25">
      <c r="D87" s="253"/>
      <c r="E87" s="210"/>
      <c r="F87" s="5"/>
      <c r="G87" s="210"/>
      <c r="H87" s="64"/>
    </row>
    <row r="88" spans="4:8" x14ac:dyDescent="0.25">
      <c r="D88" s="253"/>
      <c r="E88" s="210"/>
      <c r="F88" s="5"/>
      <c r="G88" s="210"/>
      <c r="H88" s="64"/>
    </row>
    <row r="89" spans="4:8" x14ac:dyDescent="0.25">
      <c r="D89" s="253"/>
      <c r="E89" s="210"/>
      <c r="F89" s="5"/>
      <c r="G89" s="210"/>
      <c r="H89" s="64"/>
    </row>
    <row r="90" spans="4:8" x14ac:dyDescent="0.25">
      <c r="D90" s="253"/>
      <c r="E90" s="210"/>
      <c r="F90" s="5"/>
      <c r="G90" s="210"/>
      <c r="H90" s="64"/>
    </row>
    <row r="91" spans="4:8" x14ac:dyDescent="0.25">
      <c r="D91" s="253"/>
      <c r="E91" s="210"/>
      <c r="F91" s="5"/>
      <c r="G91" s="210"/>
      <c r="H91" s="64"/>
    </row>
    <row r="92" spans="4:8" x14ac:dyDescent="0.25">
      <c r="D92" s="253"/>
      <c r="E92" s="210"/>
      <c r="F92" s="5"/>
      <c r="G92" s="210"/>
      <c r="H92" s="64"/>
    </row>
    <row r="93" spans="4:8" x14ac:dyDescent="0.25">
      <c r="D93" s="253"/>
      <c r="E93" s="210"/>
      <c r="F93" s="5"/>
      <c r="G93" s="210"/>
      <c r="H93" s="64"/>
    </row>
    <row r="94" spans="4:8" x14ac:dyDescent="0.25">
      <c r="D94" s="253"/>
      <c r="E94" s="210"/>
      <c r="F94" s="5"/>
      <c r="G94" s="210"/>
      <c r="H94" s="64"/>
    </row>
    <row r="95" spans="4:8" x14ac:dyDescent="0.25">
      <c r="D95" s="253"/>
      <c r="E95" s="210"/>
      <c r="F95" s="5"/>
      <c r="G95" s="210"/>
      <c r="H95" s="64"/>
    </row>
    <row r="96" spans="4:8" x14ac:dyDescent="0.25">
      <c r="D96" s="253"/>
      <c r="E96" s="210"/>
      <c r="F96" s="5"/>
      <c r="G96" s="210"/>
      <c r="H96" s="64"/>
    </row>
    <row r="97" spans="4:31" x14ac:dyDescent="0.25">
      <c r="D97" s="253"/>
      <c r="E97" s="210"/>
      <c r="F97" s="5"/>
      <c r="G97" s="210"/>
      <c r="H97" s="64"/>
    </row>
    <row r="98" spans="4:31" x14ac:dyDescent="0.25">
      <c r="D98" s="253"/>
      <c r="E98" s="210"/>
      <c r="F98" s="5"/>
      <c r="G98" s="210"/>
    </row>
    <row r="99" spans="4:31" x14ac:dyDescent="0.25">
      <c r="D99" s="253"/>
      <c r="E99" s="210"/>
      <c r="F99" s="210"/>
      <c r="G99" s="210"/>
    </row>
    <row r="100" spans="4:31" x14ac:dyDescent="0.25">
      <c r="D100" s="253"/>
      <c r="E100" s="210"/>
      <c r="F100" s="210"/>
      <c r="G100" s="210"/>
    </row>
    <row r="101" spans="4:31" x14ac:dyDescent="0.25">
      <c r="D101" s="253"/>
      <c r="E101" s="210"/>
      <c r="F101" s="210"/>
      <c r="G101" s="210"/>
    </row>
    <row r="102" spans="4:31" x14ac:dyDescent="0.25">
      <c r="D102" s="253"/>
      <c r="E102" s="209"/>
      <c r="F102" s="209"/>
      <c r="G102" s="209"/>
      <c r="H102" s="16"/>
      <c r="I102" s="16"/>
      <c r="J102" s="16"/>
      <c r="K102" s="16"/>
      <c r="L102" s="16"/>
      <c r="M102" s="16"/>
      <c r="N102" s="16"/>
      <c r="O102" s="16"/>
    </row>
    <row r="103" spans="4:31" x14ac:dyDescent="0.25">
      <c r="D103" s="253"/>
      <c r="E103" s="209"/>
      <c r="F103" s="209"/>
      <c r="G103" s="209"/>
      <c r="H103" s="16"/>
      <c r="I103" s="16"/>
      <c r="J103" s="16"/>
      <c r="K103" s="16"/>
      <c r="L103" s="16"/>
      <c r="M103" s="16"/>
      <c r="N103" s="16"/>
      <c r="O103" s="16"/>
    </row>
    <row r="104" spans="4:31" x14ac:dyDescent="0.25">
      <c r="D104" s="253"/>
      <c r="E104" s="209"/>
      <c r="F104" s="209"/>
      <c r="G104" s="209"/>
      <c r="H104" s="16"/>
      <c r="I104" s="16"/>
      <c r="J104" s="16"/>
      <c r="K104" s="16"/>
      <c r="L104" s="16"/>
      <c r="M104" s="16"/>
      <c r="N104" s="16"/>
      <c r="O104" s="16"/>
    </row>
    <row r="105" spans="4:31" x14ac:dyDescent="0.25">
      <c r="D105" s="253"/>
      <c r="E105" s="209"/>
      <c r="F105" s="209"/>
      <c r="G105" s="209"/>
      <c r="H105" s="16"/>
      <c r="I105" s="16"/>
      <c r="J105" s="16"/>
      <c r="K105" s="16"/>
      <c r="L105" s="16"/>
      <c r="M105" s="16"/>
      <c r="N105" s="16"/>
      <c r="O105" s="16"/>
    </row>
    <row r="106" spans="4:31" x14ac:dyDescent="0.25">
      <c r="D106" s="255"/>
      <c r="E106" s="210"/>
      <c r="F106" s="210"/>
      <c r="G106" s="256"/>
      <c r="H106" s="127"/>
      <c r="I106" s="127"/>
      <c r="J106" s="127"/>
      <c r="K106" s="127"/>
      <c r="L106" s="127"/>
      <c r="M106" s="127"/>
      <c r="N106" s="127"/>
      <c r="O106" s="127"/>
      <c r="T106" s="127"/>
      <c r="U106" s="129"/>
      <c r="Y106" s="127"/>
      <c r="Z106" s="129"/>
      <c r="AD106" s="127"/>
      <c r="AE106" s="129"/>
    </row>
    <row r="107" spans="4:31" x14ac:dyDescent="0.25">
      <c r="D107" s="255"/>
      <c r="E107" s="210"/>
      <c r="F107" s="210"/>
      <c r="G107" s="256"/>
      <c r="H107" s="127"/>
      <c r="I107" s="127"/>
      <c r="J107" s="127"/>
      <c r="K107" s="257"/>
      <c r="L107" s="127"/>
      <c r="M107" s="127"/>
      <c r="N107" s="127"/>
      <c r="O107" s="127"/>
      <c r="U107" s="127"/>
      <c r="Z107" s="127"/>
      <c r="AE107" s="127"/>
    </row>
    <row r="108" spans="4:31" x14ac:dyDescent="0.25">
      <c r="D108" s="255"/>
      <c r="E108" s="210"/>
      <c r="F108" s="210"/>
      <c r="G108" s="256"/>
      <c r="H108" s="127"/>
      <c r="I108" s="127"/>
      <c r="J108" s="127"/>
      <c r="K108" s="257"/>
      <c r="L108" s="127"/>
      <c r="M108" s="258"/>
      <c r="N108" s="129"/>
      <c r="O108" s="127"/>
      <c r="T108" s="127"/>
      <c r="U108" s="129"/>
      <c r="Y108" s="127"/>
      <c r="Z108" s="129"/>
      <c r="AD108" s="127"/>
      <c r="AE108" s="129"/>
    </row>
    <row r="109" spans="4:31" x14ac:dyDescent="0.25">
      <c r="D109" s="255"/>
      <c r="E109" s="210"/>
      <c r="F109" s="210"/>
      <c r="G109" s="256"/>
      <c r="H109" s="127"/>
      <c r="I109" s="127"/>
      <c r="J109" s="127"/>
      <c r="O109" s="127"/>
      <c r="T109" s="127"/>
      <c r="U109" s="129"/>
      <c r="Y109" s="127"/>
      <c r="Z109" s="129"/>
      <c r="AD109" s="127"/>
      <c r="AE109" s="129"/>
    </row>
    <row r="110" spans="4:31" x14ac:dyDescent="0.25">
      <c r="D110" s="255"/>
      <c r="E110" s="210"/>
      <c r="F110" s="210"/>
      <c r="G110" s="256"/>
      <c r="H110" s="127"/>
      <c r="I110" s="127"/>
      <c r="J110" s="127"/>
      <c r="K110" s="16"/>
      <c r="N110" s="127"/>
      <c r="O110" s="127"/>
      <c r="T110" s="127"/>
      <c r="U110" s="129"/>
      <c r="Y110" s="127"/>
      <c r="Z110" s="129"/>
      <c r="AD110" s="127"/>
      <c r="AE110" s="129"/>
    </row>
    <row r="111" spans="4:31" x14ac:dyDescent="0.25">
      <c r="D111" s="255"/>
      <c r="E111" s="210"/>
      <c r="F111" s="210"/>
      <c r="G111" s="256"/>
      <c r="H111" s="127"/>
      <c r="I111" s="127"/>
      <c r="J111" s="127"/>
      <c r="L111" s="127"/>
      <c r="M111" s="127"/>
      <c r="N111" s="127"/>
      <c r="O111" s="127"/>
      <c r="T111" s="127"/>
      <c r="U111" s="129"/>
      <c r="Y111" s="127"/>
      <c r="Z111" s="129"/>
      <c r="AD111" s="127"/>
      <c r="AE111" s="129"/>
    </row>
    <row r="112" spans="4:31" x14ac:dyDescent="0.25">
      <c r="D112" s="255"/>
      <c r="E112" s="210"/>
      <c r="F112" s="210"/>
      <c r="G112" s="210"/>
      <c r="K112" s="16"/>
      <c r="M112" s="127"/>
      <c r="N112" s="259"/>
      <c r="U112" s="127"/>
      <c r="Z112" s="127"/>
      <c r="AE112" s="127"/>
    </row>
    <row r="113" spans="2:14" x14ac:dyDescent="0.25">
      <c r="D113" s="253"/>
      <c r="E113" s="210"/>
      <c r="F113" s="210"/>
      <c r="G113" s="210"/>
      <c r="K113" s="16"/>
      <c r="N113" s="259"/>
    </row>
    <row r="114" spans="2:14" x14ac:dyDescent="0.25">
      <c r="D114" s="253"/>
      <c r="E114" s="210"/>
      <c r="F114" s="210"/>
      <c r="G114" s="210"/>
      <c r="K114" s="16"/>
      <c r="N114" s="260"/>
    </row>
    <row r="115" spans="2:14" x14ac:dyDescent="0.25">
      <c r="D115" s="253"/>
      <c r="E115" s="210"/>
      <c r="F115" s="210"/>
      <c r="G115" s="210"/>
    </row>
    <row r="116" spans="2:14" x14ac:dyDescent="0.25">
      <c r="D116" s="253"/>
      <c r="E116" s="210"/>
      <c r="F116" s="210"/>
      <c r="G116" s="210"/>
    </row>
    <row r="117" spans="2:14" x14ac:dyDescent="0.25">
      <c r="D117" s="253"/>
      <c r="E117" s="210"/>
      <c r="F117" s="210"/>
      <c r="G117" s="210"/>
    </row>
    <row r="118" spans="2:14" x14ac:dyDescent="0.25">
      <c r="D118" s="26"/>
      <c r="E118" s="210"/>
      <c r="F118" s="210"/>
      <c r="G118" s="5"/>
      <c r="J118" s="261"/>
      <c r="K118" s="261"/>
      <c r="L118" s="261"/>
    </row>
    <row r="119" spans="2:14" x14ac:dyDescent="0.25">
      <c r="D119" s="26"/>
      <c r="E119" s="210"/>
      <c r="F119" s="210"/>
      <c r="G119" s="5"/>
      <c r="I119" s="142"/>
      <c r="J119" s="262"/>
      <c r="K119" s="263"/>
      <c r="L119" s="263"/>
    </row>
    <row r="120" spans="2:14" x14ac:dyDescent="0.25">
      <c r="B120" s="16"/>
      <c r="C120" s="16"/>
      <c r="D120" s="26"/>
      <c r="E120" s="264"/>
      <c r="F120" s="209"/>
      <c r="G120" s="209"/>
      <c r="H120" s="26"/>
      <c r="I120" s="26"/>
      <c r="J120" s="26"/>
      <c r="K120" s="26"/>
      <c r="L120" s="26"/>
      <c r="M120" s="16"/>
      <c r="N120" s="16"/>
    </row>
    <row r="121" spans="2:14" x14ac:dyDescent="0.25">
      <c r="B121" s="34"/>
      <c r="C121" s="34"/>
      <c r="D121" s="265"/>
      <c r="E121" s="37"/>
      <c r="F121" s="266"/>
      <c r="G121" s="266"/>
      <c r="H121" s="40"/>
      <c r="I121" s="40"/>
      <c r="J121" s="40"/>
      <c r="K121" s="40"/>
      <c r="L121" s="40"/>
      <c r="M121" s="40"/>
      <c r="N121" s="40"/>
    </row>
    <row r="122" spans="2:14" x14ac:dyDescent="0.25">
      <c r="B122" s="34"/>
      <c r="C122" s="34"/>
      <c r="D122" s="265"/>
      <c r="E122" s="37"/>
      <c r="F122" s="266"/>
      <c r="G122" s="266"/>
      <c r="H122" s="40"/>
      <c r="I122" s="40"/>
      <c r="J122" s="40"/>
      <c r="K122" s="40"/>
      <c r="L122" s="40"/>
      <c r="M122" s="40"/>
      <c r="N122" s="40"/>
    </row>
    <row r="123" spans="2:14" x14ac:dyDescent="0.25">
      <c r="B123" s="34"/>
      <c r="C123" s="34"/>
      <c r="D123" s="265"/>
      <c r="E123" s="37"/>
      <c r="F123" s="266"/>
      <c r="G123" s="266"/>
      <c r="H123" s="40"/>
      <c r="I123" s="40"/>
      <c r="J123" s="40"/>
      <c r="K123" s="40"/>
      <c r="L123" s="40"/>
      <c r="M123" s="40"/>
      <c r="N123" s="34"/>
    </row>
    <row r="124" spans="2:14" x14ac:dyDescent="0.25">
      <c r="D124" s="253"/>
      <c r="E124" s="210"/>
      <c r="F124" s="210"/>
      <c r="G124" s="210"/>
      <c r="N124" s="127"/>
    </row>
    <row r="125" spans="2:14" x14ac:dyDescent="0.25">
      <c r="D125" s="26"/>
      <c r="E125" s="210"/>
      <c r="F125" s="210"/>
      <c r="G125" s="210"/>
      <c r="I125" s="142"/>
      <c r="J125" s="142"/>
      <c r="K125" s="142"/>
      <c r="L125" s="142"/>
    </row>
    <row r="126" spans="2:14" x14ac:dyDescent="0.25">
      <c r="B126" s="16"/>
      <c r="C126" s="16"/>
      <c r="D126" s="26"/>
      <c r="E126" s="264"/>
      <c r="F126" s="209"/>
      <c r="G126" s="209"/>
      <c r="H126" s="26"/>
      <c r="I126" s="26"/>
      <c r="J126" s="26"/>
      <c r="K126" s="26"/>
      <c r="L126" s="26"/>
      <c r="M126" s="16"/>
      <c r="N126" s="16"/>
    </row>
    <row r="127" spans="2:14" x14ac:dyDescent="0.25">
      <c r="D127" s="253"/>
      <c r="E127" s="210"/>
      <c r="F127" s="210"/>
      <c r="G127" s="210"/>
      <c r="N127" s="127"/>
    </row>
    <row r="128" spans="2:14" x14ac:dyDescent="0.25">
      <c r="D128" s="253"/>
      <c r="E128" s="210"/>
      <c r="F128" s="210"/>
      <c r="G128" s="210"/>
      <c r="M128" s="127"/>
    </row>
    <row r="129" spans="2:14" x14ac:dyDescent="0.25">
      <c r="D129" s="26"/>
      <c r="E129" s="210"/>
      <c r="F129" s="210"/>
      <c r="G129" s="210"/>
      <c r="I129" s="142"/>
      <c r="J129" s="142"/>
      <c r="K129" s="142"/>
      <c r="L129" s="142"/>
    </row>
    <row r="130" spans="2:14" x14ac:dyDescent="0.25">
      <c r="B130" s="16"/>
      <c r="C130" s="16"/>
      <c r="D130" s="26"/>
      <c r="E130" s="264"/>
      <c r="F130" s="209"/>
      <c r="G130" s="209"/>
      <c r="H130" s="26"/>
      <c r="I130" s="26"/>
      <c r="J130" s="26"/>
      <c r="K130" s="26"/>
      <c r="L130" s="26"/>
      <c r="M130" s="16"/>
      <c r="N130" s="16"/>
    </row>
    <row r="131" spans="2:14" x14ac:dyDescent="0.25">
      <c r="D131" s="253"/>
      <c r="E131" s="37"/>
      <c r="F131" s="210"/>
      <c r="G131" s="210"/>
      <c r="H131" s="127"/>
      <c r="I131" s="127"/>
      <c r="J131" s="127"/>
      <c r="K131" s="127"/>
      <c r="L131" s="127"/>
      <c r="M131" s="127"/>
      <c r="N131" s="127"/>
    </row>
    <row r="132" spans="2:14" x14ac:dyDescent="0.25">
      <c r="D132" s="253"/>
      <c r="E132" s="210"/>
      <c r="F132" s="210"/>
      <c r="G132" s="210"/>
      <c r="H132" s="127"/>
      <c r="I132" s="127"/>
      <c r="J132" s="127"/>
      <c r="K132" s="127"/>
      <c r="L132" s="127"/>
      <c r="N132" s="127"/>
    </row>
    <row r="133" spans="2:14" x14ac:dyDescent="0.25">
      <c r="D133" s="253"/>
      <c r="E133" s="210"/>
      <c r="F133" s="210"/>
      <c r="G133" s="210"/>
      <c r="H133" s="127"/>
      <c r="I133" s="127"/>
      <c r="J133" s="127"/>
      <c r="K133" s="127"/>
      <c r="L133" s="127"/>
      <c r="M133" s="127"/>
      <c r="N133" s="127"/>
    </row>
    <row r="134" spans="2:14" x14ac:dyDescent="0.25">
      <c r="D134" s="26"/>
      <c r="E134" s="209"/>
      <c r="F134" s="209"/>
      <c r="G134" s="209"/>
      <c r="H134" s="134"/>
      <c r="I134" s="134"/>
      <c r="J134" s="134"/>
      <c r="K134" s="134"/>
      <c r="L134" s="134"/>
      <c r="M134" s="134"/>
      <c r="N134" s="134"/>
    </row>
    <row r="135" spans="2:14" x14ac:dyDescent="0.25">
      <c r="B135" s="16"/>
      <c r="C135" s="16"/>
      <c r="D135" s="26"/>
      <c r="E135" s="209"/>
      <c r="F135" s="209"/>
      <c r="G135" s="209"/>
      <c r="H135" s="26"/>
      <c r="I135" s="26"/>
      <c r="J135" s="26"/>
      <c r="K135" s="26"/>
      <c r="L135" s="26"/>
      <c r="M135" s="16"/>
      <c r="N135" s="16"/>
    </row>
    <row r="136" spans="2:14" x14ac:dyDescent="0.25">
      <c r="D136" s="253"/>
      <c r="E136" s="63"/>
      <c r="F136" s="210"/>
      <c r="G136" s="210"/>
      <c r="H136" s="127"/>
      <c r="I136" s="127"/>
      <c r="J136" s="127"/>
      <c r="K136" s="127"/>
      <c r="L136" s="127"/>
      <c r="M136" s="127"/>
      <c r="N136" s="127"/>
    </row>
    <row r="137" spans="2:14" x14ac:dyDescent="0.25">
      <c r="D137" s="253"/>
      <c r="E137" s="63"/>
      <c r="F137" s="210"/>
      <c r="G137" s="210"/>
      <c r="H137" s="127"/>
      <c r="I137" s="127"/>
      <c r="J137" s="127"/>
      <c r="K137" s="127"/>
      <c r="L137" s="127"/>
      <c r="M137" s="127"/>
      <c r="N137" s="127"/>
    </row>
    <row r="138" spans="2:14" x14ac:dyDescent="0.25">
      <c r="D138" s="253"/>
      <c r="E138" s="63"/>
      <c r="F138" s="210"/>
      <c r="G138" s="210"/>
      <c r="H138" s="127"/>
      <c r="I138" s="127"/>
      <c r="J138" s="127"/>
      <c r="K138" s="127"/>
      <c r="L138" s="127"/>
      <c r="M138" s="127"/>
      <c r="N138" s="127"/>
    </row>
    <row r="139" spans="2:14" x14ac:dyDescent="0.25">
      <c r="D139" s="253"/>
      <c r="E139" s="63"/>
      <c r="F139" s="210"/>
      <c r="G139" s="210"/>
      <c r="H139" s="127"/>
      <c r="I139" s="127"/>
      <c r="J139" s="127"/>
      <c r="K139" s="127"/>
      <c r="L139" s="127"/>
      <c r="M139" s="127"/>
      <c r="N139" s="127"/>
    </row>
    <row r="140" spans="2:14" x14ac:dyDescent="0.25">
      <c r="D140" s="253"/>
      <c r="E140" s="210"/>
      <c r="F140" s="210"/>
      <c r="G140" s="210"/>
      <c r="N140" s="127"/>
    </row>
    <row r="141" spans="2:14" x14ac:dyDescent="0.25">
      <c r="D141" s="253"/>
      <c r="E141" s="210"/>
      <c r="F141" s="210"/>
      <c r="G141" s="210"/>
    </row>
    <row r="142" spans="2:14" x14ac:dyDescent="0.25">
      <c r="D142" s="253"/>
      <c r="E142" s="210"/>
      <c r="F142" s="210"/>
      <c r="G142" s="210"/>
    </row>
    <row r="143" spans="2:14" x14ac:dyDescent="0.25">
      <c r="D143" s="253"/>
      <c r="E143" s="210"/>
      <c r="F143" s="210"/>
      <c r="G143" s="210"/>
      <c r="N143" s="134"/>
    </row>
    <row r="144" spans="2:14" x14ac:dyDescent="0.25">
      <c r="D144" s="253"/>
      <c r="E144" s="210"/>
      <c r="F144" s="210"/>
      <c r="G144" s="210"/>
    </row>
    <row r="145" spans="4:14" x14ac:dyDescent="0.25">
      <c r="D145" s="253"/>
      <c r="E145" s="210"/>
      <c r="F145" s="210"/>
      <c r="G145" s="210"/>
    </row>
    <row r="146" spans="4:14" x14ac:dyDescent="0.25">
      <c r="D146" s="253"/>
      <c r="E146" s="210"/>
      <c r="F146" s="210"/>
      <c r="G146" s="210"/>
    </row>
    <row r="147" spans="4:14" x14ac:dyDescent="0.25">
      <c r="D147" s="253"/>
      <c r="E147" s="210"/>
      <c r="F147" s="210"/>
      <c r="G147" s="210"/>
      <c r="M147" s="142"/>
      <c r="N147" s="127"/>
    </row>
    <row r="148" spans="4:14" x14ac:dyDescent="0.25">
      <c r="D148" s="253"/>
      <c r="E148" s="210"/>
      <c r="F148" s="210"/>
      <c r="G148" s="210"/>
      <c r="M148" s="142"/>
      <c r="N148" s="267"/>
    </row>
    <row r="149" spans="4:14" x14ac:dyDescent="0.25">
      <c r="D149" s="253"/>
      <c r="E149" s="210"/>
      <c r="F149" s="210"/>
      <c r="G149" s="210"/>
      <c r="M149" s="142"/>
      <c r="N149" s="267"/>
    </row>
    <row r="150" spans="4:14" x14ac:dyDescent="0.25">
      <c r="D150" s="253"/>
      <c r="E150" s="210"/>
      <c r="F150" s="210"/>
      <c r="G150" s="210"/>
      <c r="M150" s="142"/>
      <c r="N150" s="267"/>
    </row>
    <row r="151" spans="4:14" x14ac:dyDescent="0.25">
      <c r="D151" s="253"/>
      <c r="E151" s="210"/>
      <c r="F151" s="210"/>
      <c r="G151" s="210"/>
      <c r="M151" s="142"/>
      <c r="N151" s="267"/>
    </row>
    <row r="152" spans="4:14" x14ac:dyDescent="0.25">
      <c r="D152" s="253"/>
      <c r="E152" s="210"/>
      <c r="F152" s="210"/>
      <c r="G152" s="210"/>
      <c r="M152" s="142"/>
      <c r="N152" s="267"/>
    </row>
    <row r="153" spans="4:14" x14ac:dyDescent="0.25">
      <c r="D153" s="253"/>
      <c r="E153" s="210"/>
      <c r="F153" s="210"/>
      <c r="G153" s="210"/>
    </row>
    <row r="154" spans="4:14" x14ac:dyDescent="0.25">
      <c r="D154" s="253"/>
      <c r="E154" s="210"/>
      <c r="F154" s="5"/>
      <c r="G154" s="210"/>
    </row>
    <row r="155" spans="4:14" x14ac:dyDescent="0.25">
      <c r="D155" s="253"/>
      <c r="E155" s="210"/>
      <c r="F155" s="5"/>
      <c r="G155" s="210"/>
    </row>
    <row r="156" spans="4:14" x14ac:dyDescent="0.25">
      <c r="D156" s="253"/>
      <c r="E156" s="210"/>
      <c r="F156" s="5"/>
      <c r="G156" s="210"/>
    </row>
    <row r="157" spans="4:14" x14ac:dyDescent="0.25">
      <c r="D157" s="253"/>
      <c r="E157" s="210"/>
      <c r="F157" s="5"/>
      <c r="G157" s="210"/>
    </row>
    <row r="158" spans="4:14" x14ac:dyDescent="0.25">
      <c r="D158" s="253"/>
      <c r="E158" s="210"/>
      <c r="F158" s="5"/>
      <c r="G158" s="210"/>
    </row>
    <row r="159" spans="4:14" x14ac:dyDescent="0.25">
      <c r="D159" s="253"/>
      <c r="E159" s="210"/>
      <c r="F159" s="5"/>
      <c r="G159" s="210"/>
    </row>
    <row r="160" spans="4:14" x14ac:dyDescent="0.25">
      <c r="D160" s="253"/>
      <c r="E160" s="210"/>
      <c r="F160" s="5"/>
      <c r="G160" s="210"/>
    </row>
    <row r="161" spans="2:14" x14ac:dyDescent="0.25">
      <c r="B161" s="16"/>
      <c r="C161" s="16"/>
      <c r="D161" s="26"/>
      <c r="E161" s="188"/>
      <c r="F161" s="188"/>
      <c r="G161" s="188"/>
      <c r="H161" s="188"/>
      <c r="I161" s="16"/>
      <c r="J161" s="16"/>
      <c r="K161" s="16"/>
      <c r="L161" s="16"/>
      <c r="M161" s="16"/>
      <c r="N161" s="16"/>
    </row>
    <row r="162" spans="2:14" x14ac:dyDescent="0.25">
      <c r="B162" s="16"/>
      <c r="C162" s="16"/>
      <c r="D162" s="268"/>
      <c r="E162" s="188"/>
      <c r="F162" s="188"/>
      <c r="G162" s="188"/>
      <c r="H162" s="188"/>
      <c r="I162" s="26"/>
      <c r="J162" s="26"/>
      <c r="K162" s="26"/>
      <c r="L162" s="26"/>
      <c r="M162" s="16"/>
      <c r="N162" s="16"/>
    </row>
    <row r="163" spans="2:14" x14ac:dyDescent="0.25">
      <c r="B163" s="16"/>
      <c r="C163" s="16"/>
      <c r="D163" s="268"/>
      <c r="E163" s="209"/>
      <c r="F163" s="209"/>
      <c r="G163" s="209"/>
      <c r="H163" s="16"/>
      <c r="I163" s="16"/>
      <c r="J163" s="16"/>
      <c r="K163" s="16"/>
      <c r="L163" s="16"/>
      <c r="M163" s="16"/>
      <c r="N163" s="16"/>
    </row>
    <row r="164" spans="2:14" x14ac:dyDescent="0.25">
      <c r="B164" s="34"/>
      <c r="C164" s="34"/>
      <c r="D164" s="265"/>
      <c r="E164" s="37"/>
      <c r="F164" s="38"/>
      <c r="G164" s="38"/>
      <c r="H164" s="40"/>
      <c r="I164" s="40"/>
      <c r="J164" s="40"/>
      <c r="K164" s="40"/>
      <c r="L164" s="40"/>
      <c r="M164" s="40"/>
      <c r="N164" s="40"/>
    </row>
    <row r="165" spans="2:14" x14ac:dyDescent="0.25">
      <c r="B165" s="34"/>
      <c r="C165" s="34"/>
      <c r="D165" s="265"/>
      <c r="E165" s="37"/>
      <c r="F165" s="49"/>
      <c r="G165" s="38"/>
      <c r="H165" s="40"/>
      <c r="I165" s="40"/>
      <c r="J165" s="40"/>
      <c r="K165" s="40"/>
      <c r="L165" s="40"/>
      <c r="M165" s="40"/>
      <c r="N165" s="40"/>
    </row>
    <row r="166" spans="2:14" x14ac:dyDescent="0.25">
      <c r="B166" s="34"/>
      <c r="C166" s="34"/>
      <c r="D166" s="265"/>
      <c r="E166" s="37"/>
      <c r="F166" s="49"/>
      <c r="G166" s="38"/>
      <c r="H166" s="40"/>
      <c r="I166" s="40"/>
      <c r="J166" s="40"/>
      <c r="K166" s="40"/>
      <c r="L166" s="40"/>
      <c r="M166" s="40"/>
      <c r="N166" s="40"/>
    </row>
    <row r="167" spans="2:14" x14ac:dyDescent="0.25">
      <c r="B167" s="34"/>
      <c r="C167" s="34"/>
      <c r="D167" s="265"/>
      <c r="E167" s="37"/>
      <c r="F167" s="49"/>
      <c r="G167" s="38"/>
      <c r="H167" s="40"/>
      <c r="I167" s="40"/>
      <c r="J167" s="40"/>
      <c r="K167" s="40"/>
      <c r="L167" s="40"/>
      <c r="M167" s="40"/>
      <c r="N167" s="40"/>
    </row>
    <row r="168" spans="2:14" x14ac:dyDescent="0.25">
      <c r="B168" s="34"/>
      <c r="C168" s="34"/>
      <c r="D168" s="265"/>
      <c r="E168" s="37"/>
      <c r="F168" s="49"/>
      <c r="G168" s="38"/>
      <c r="H168" s="40"/>
      <c r="I168" s="45"/>
      <c r="J168" s="45"/>
      <c r="K168" s="45"/>
      <c r="L168" s="45"/>
      <c r="M168" s="40"/>
      <c r="N168" s="45"/>
    </row>
    <row r="169" spans="2:14" x14ac:dyDescent="0.25">
      <c r="B169" s="34"/>
      <c r="C169" s="34"/>
      <c r="D169" s="265"/>
      <c r="E169" s="37"/>
      <c r="F169" s="49"/>
      <c r="G169" s="38"/>
      <c r="H169" s="40"/>
      <c r="I169" s="45"/>
      <c r="J169" s="40"/>
      <c r="K169" s="40"/>
      <c r="L169" s="40"/>
      <c r="M169" s="40"/>
      <c r="N169" s="45"/>
    </row>
    <row r="170" spans="2:14" x14ac:dyDescent="0.25">
      <c r="B170" s="34"/>
      <c r="C170" s="34"/>
      <c r="D170" s="265"/>
      <c r="E170" s="37"/>
      <c r="F170" s="49"/>
      <c r="G170" s="38"/>
      <c r="H170" s="45"/>
      <c r="I170" s="45"/>
      <c r="J170" s="45"/>
      <c r="K170" s="45"/>
      <c r="L170" s="45"/>
      <c r="M170" s="40"/>
      <c r="N170" s="45"/>
    </row>
    <row r="171" spans="2:14" x14ac:dyDescent="0.25">
      <c r="B171" s="34"/>
      <c r="C171" s="34"/>
      <c r="D171" s="265"/>
      <c r="E171" s="37"/>
      <c r="F171" s="49"/>
      <c r="G171" s="38"/>
      <c r="H171" s="45"/>
      <c r="I171" s="45"/>
      <c r="J171" s="40"/>
      <c r="K171" s="40"/>
      <c r="L171" s="40"/>
      <c r="M171" s="40"/>
      <c r="N171" s="45"/>
    </row>
    <row r="172" spans="2:14" x14ac:dyDescent="0.25">
      <c r="B172" s="34"/>
      <c r="C172" s="34"/>
      <c r="D172" s="265"/>
      <c r="E172" s="37"/>
      <c r="F172" s="49"/>
      <c r="G172" s="38"/>
      <c r="H172" s="45"/>
      <c r="I172" s="45"/>
      <c r="J172" s="45"/>
      <c r="K172" s="45"/>
      <c r="L172" s="45"/>
      <c r="M172" s="40"/>
      <c r="N172" s="45"/>
    </row>
    <row r="173" spans="2:14" x14ac:dyDescent="0.25">
      <c r="B173" s="34"/>
      <c r="C173" s="34"/>
      <c r="D173" s="265"/>
      <c r="E173" s="37"/>
      <c r="F173" s="49"/>
      <c r="G173" s="38"/>
      <c r="H173" s="45"/>
      <c r="I173" s="45"/>
      <c r="J173" s="45"/>
      <c r="K173" s="45"/>
      <c r="L173" s="45"/>
      <c r="M173" s="40"/>
      <c r="N173" s="45"/>
    </row>
    <row r="174" spans="2:14" x14ac:dyDescent="0.25">
      <c r="B174" s="34"/>
      <c r="C174" s="34"/>
      <c r="D174" s="265"/>
      <c r="E174" s="37"/>
      <c r="F174" s="49"/>
      <c r="G174" s="38"/>
      <c r="H174" s="45"/>
      <c r="I174" s="45"/>
      <c r="J174" s="45"/>
      <c r="K174" s="45"/>
      <c r="L174" s="45"/>
      <c r="M174" s="40"/>
      <c r="N174" s="45"/>
    </row>
    <row r="175" spans="2:14" x14ac:dyDescent="0.25">
      <c r="B175" s="34"/>
      <c r="C175" s="34"/>
      <c r="D175" s="265"/>
      <c r="E175" s="37"/>
      <c r="F175" s="49"/>
      <c r="G175" s="38"/>
      <c r="H175" s="40"/>
      <c r="I175" s="45"/>
      <c r="J175" s="45"/>
      <c r="K175" s="45"/>
      <c r="L175" s="45"/>
      <c r="M175" s="40"/>
      <c r="N175" s="45"/>
    </row>
    <row r="176" spans="2:14" x14ac:dyDescent="0.25">
      <c r="B176" s="34"/>
      <c r="C176" s="34"/>
      <c r="D176" s="265"/>
      <c r="E176" s="37"/>
      <c r="F176" s="49"/>
      <c r="G176" s="38"/>
      <c r="H176" s="45"/>
      <c r="I176" s="45"/>
      <c r="J176" s="45"/>
      <c r="K176" s="45"/>
      <c r="L176" s="45"/>
      <c r="M176" s="40"/>
      <c r="N176" s="45"/>
    </row>
    <row r="177" spans="2:14" x14ac:dyDescent="0.25">
      <c r="B177" s="34"/>
      <c r="C177" s="34"/>
      <c r="D177" s="265"/>
      <c r="E177" s="37"/>
      <c r="F177" s="38"/>
      <c r="G177" s="38"/>
      <c r="H177" s="45"/>
      <c r="I177" s="45"/>
      <c r="J177" s="45"/>
      <c r="K177" s="45"/>
      <c r="L177" s="45"/>
      <c r="M177" s="40"/>
      <c r="N177" s="45"/>
    </row>
    <row r="178" spans="2:14" x14ac:dyDescent="0.25">
      <c r="B178" s="51"/>
      <c r="C178" s="51"/>
      <c r="D178" s="269"/>
      <c r="E178" s="54"/>
      <c r="F178" s="55"/>
      <c r="G178" s="55"/>
      <c r="H178" s="51"/>
      <c r="I178" s="51"/>
      <c r="J178" s="51"/>
      <c r="K178" s="51"/>
      <c r="L178" s="51"/>
      <c r="M178" s="51"/>
      <c r="N178" s="51"/>
    </row>
    <row r="179" spans="2:14" x14ac:dyDescent="0.25">
      <c r="D179" s="253"/>
      <c r="E179" s="63"/>
      <c r="F179" s="5"/>
      <c r="G179" s="5"/>
    </row>
    <row r="180" spans="2:14" x14ac:dyDescent="0.25">
      <c r="D180" s="253"/>
      <c r="E180" s="209"/>
      <c r="F180" s="188"/>
      <c r="G180" s="188"/>
      <c r="H180" s="16"/>
      <c r="I180" s="16"/>
      <c r="J180" s="16"/>
      <c r="K180" s="16"/>
      <c r="L180" s="16"/>
      <c r="M180" s="16"/>
      <c r="N180" s="16"/>
    </row>
    <row r="181" spans="2:14" x14ac:dyDescent="0.25">
      <c r="D181" s="268"/>
      <c r="E181" s="209"/>
      <c r="F181" s="188"/>
      <c r="G181" s="188"/>
      <c r="H181" s="26"/>
      <c r="I181" s="26"/>
      <c r="J181" s="26"/>
      <c r="K181" s="26"/>
      <c r="L181" s="26"/>
      <c r="M181" s="16"/>
      <c r="N181" s="16"/>
    </row>
    <row r="182" spans="2:14" x14ac:dyDescent="0.25">
      <c r="B182" s="34"/>
      <c r="C182" s="34"/>
      <c r="D182" s="265"/>
      <c r="E182" s="37"/>
      <c r="F182" s="38"/>
      <c r="G182" s="38"/>
      <c r="H182" s="270"/>
      <c r="I182" s="270"/>
      <c r="J182" s="270"/>
      <c r="K182" s="270"/>
      <c r="L182" s="270"/>
      <c r="M182" s="40"/>
      <c r="N182" s="270"/>
    </row>
    <row r="183" spans="2:14" x14ac:dyDescent="0.25">
      <c r="B183" s="34"/>
      <c r="C183" s="34"/>
      <c r="D183" s="265"/>
      <c r="E183" s="37"/>
      <c r="F183" s="38"/>
      <c r="G183" s="38"/>
      <c r="H183" s="270"/>
      <c r="I183" s="270"/>
      <c r="J183" s="270"/>
      <c r="K183" s="270"/>
      <c r="L183" s="270"/>
      <c r="M183" s="40"/>
      <c r="N183" s="270"/>
    </row>
    <row r="184" spans="2:14" x14ac:dyDescent="0.25">
      <c r="B184" s="34"/>
      <c r="C184" s="34"/>
      <c r="D184" s="265"/>
      <c r="E184" s="37"/>
      <c r="F184" s="38"/>
      <c r="G184" s="38"/>
      <c r="H184" s="40"/>
      <c r="I184" s="40"/>
      <c r="J184" s="40"/>
      <c r="K184" s="40"/>
      <c r="L184" s="40"/>
      <c r="M184" s="40"/>
      <c r="N184" s="40"/>
    </row>
    <row r="185" spans="2:14" x14ac:dyDescent="0.25">
      <c r="B185" s="34"/>
      <c r="C185" s="34"/>
      <c r="D185" s="265"/>
      <c r="E185" s="37"/>
      <c r="F185" s="38"/>
      <c r="G185" s="38"/>
      <c r="H185" s="40"/>
      <c r="I185" s="45"/>
      <c r="J185" s="45"/>
      <c r="K185" s="45"/>
      <c r="L185" s="45"/>
      <c r="M185" s="40"/>
      <c r="N185" s="45"/>
    </row>
    <row r="186" spans="2:14" x14ac:dyDescent="0.25">
      <c r="B186" s="34"/>
      <c r="C186" s="34"/>
      <c r="D186" s="265"/>
      <c r="E186" s="37"/>
      <c r="F186" s="38"/>
      <c r="G186" s="38"/>
      <c r="H186" s="271"/>
      <c r="I186" s="45"/>
      <c r="J186" s="45"/>
      <c r="K186" s="45"/>
      <c r="L186" s="45"/>
      <c r="M186" s="40"/>
      <c r="N186" s="45"/>
    </row>
    <row r="187" spans="2:14" x14ac:dyDescent="0.25">
      <c r="B187" s="34"/>
      <c r="C187" s="34"/>
      <c r="D187" s="265"/>
      <c r="E187" s="37"/>
      <c r="F187" s="38"/>
      <c r="G187" s="38"/>
      <c r="H187" s="271"/>
      <c r="I187" s="45"/>
      <c r="J187" s="45"/>
      <c r="K187" s="45"/>
      <c r="L187" s="45"/>
      <c r="M187" s="40"/>
      <c r="N187" s="45"/>
    </row>
    <row r="188" spans="2:14" x14ac:dyDescent="0.25">
      <c r="B188" s="34"/>
      <c r="C188" s="34"/>
      <c r="D188" s="265"/>
      <c r="E188" s="37"/>
      <c r="F188" s="38"/>
      <c r="G188" s="38"/>
      <c r="H188" s="271"/>
      <c r="I188" s="45"/>
      <c r="J188" s="45"/>
      <c r="K188" s="45"/>
      <c r="L188" s="45"/>
      <c r="M188" s="40"/>
      <c r="N188" s="45"/>
    </row>
    <row r="189" spans="2:14" x14ac:dyDescent="0.25">
      <c r="B189" s="34"/>
      <c r="C189" s="34"/>
      <c r="D189" s="265"/>
      <c r="E189" s="37"/>
      <c r="F189" s="38"/>
      <c r="G189" s="38"/>
      <c r="H189" s="40"/>
      <c r="I189" s="45"/>
      <c r="J189" s="45"/>
      <c r="K189" s="45"/>
      <c r="L189" s="45"/>
      <c r="M189" s="40"/>
      <c r="N189" s="45"/>
    </row>
    <row r="190" spans="2:14" x14ac:dyDescent="0.25">
      <c r="B190" s="83"/>
      <c r="C190" s="83"/>
      <c r="D190" s="272"/>
      <c r="E190" s="273"/>
      <c r="F190" s="49"/>
      <c r="G190" s="49"/>
      <c r="H190" s="83"/>
      <c r="I190" s="83"/>
      <c r="J190" s="83"/>
      <c r="K190" s="83"/>
      <c r="L190" s="83"/>
      <c r="M190" s="83"/>
      <c r="N190" s="51"/>
    </row>
    <row r="191" spans="2:14" x14ac:dyDescent="0.25">
      <c r="D191" s="253"/>
      <c r="E191" s="210"/>
      <c r="F191" s="210"/>
      <c r="G191" s="210"/>
    </row>
    <row r="192" spans="2:14" x14ac:dyDescent="0.25">
      <c r="D192" s="253"/>
      <c r="E192" s="210"/>
      <c r="F192" s="210"/>
      <c r="G192" s="210"/>
    </row>
    <row r="193" spans="2:14" x14ac:dyDescent="0.25">
      <c r="D193" s="253"/>
      <c r="E193" s="210"/>
      <c r="F193" s="210"/>
      <c r="G193" s="210"/>
    </row>
    <row r="194" spans="2:14" x14ac:dyDescent="0.25">
      <c r="D194" s="26"/>
      <c r="E194" s="210"/>
      <c r="F194" s="210"/>
      <c r="G194" s="5"/>
      <c r="J194" s="261"/>
      <c r="K194" s="261"/>
      <c r="L194" s="261"/>
    </row>
    <row r="195" spans="2:14" x14ac:dyDescent="0.25">
      <c r="D195" s="26"/>
      <c r="E195" s="210"/>
      <c r="F195" s="210"/>
      <c r="G195" s="5"/>
      <c r="I195" s="142"/>
      <c r="J195" s="262"/>
      <c r="K195" s="263"/>
      <c r="L195" s="263"/>
    </row>
    <row r="196" spans="2:14" x14ac:dyDescent="0.25">
      <c r="B196" s="16"/>
      <c r="C196" s="16"/>
      <c r="D196" s="26"/>
      <c r="E196" s="264"/>
      <c r="F196" s="209"/>
      <c r="G196" s="209"/>
      <c r="H196" s="26"/>
      <c r="I196" s="26"/>
      <c r="J196" s="26"/>
      <c r="K196" s="26"/>
      <c r="L196" s="26"/>
      <c r="M196" s="16"/>
      <c r="N196" s="16"/>
    </row>
    <row r="197" spans="2:14" x14ac:dyDescent="0.25">
      <c r="B197" s="34"/>
      <c r="C197" s="34"/>
      <c r="D197" s="265"/>
      <c r="E197" s="37"/>
      <c r="F197" s="266"/>
      <c r="G197" s="266"/>
      <c r="H197" s="40"/>
      <c r="I197" s="40"/>
      <c r="J197" s="40"/>
      <c r="K197" s="40"/>
      <c r="L197" s="40"/>
      <c r="M197" s="40"/>
      <c r="N197" s="40"/>
    </row>
    <row r="198" spans="2:14" x14ac:dyDescent="0.25">
      <c r="B198" s="34"/>
      <c r="C198" s="34"/>
      <c r="D198" s="265"/>
      <c r="E198" s="37"/>
      <c r="F198" s="266"/>
      <c r="G198" s="266"/>
      <c r="H198" s="40"/>
      <c r="I198" s="40"/>
      <c r="J198" s="40"/>
      <c r="K198" s="40"/>
      <c r="L198" s="40"/>
      <c r="M198" s="40"/>
      <c r="N198" s="40"/>
    </row>
    <row r="199" spans="2:14" x14ac:dyDescent="0.25">
      <c r="B199" s="34"/>
      <c r="C199" s="34"/>
      <c r="D199" s="265"/>
      <c r="E199" s="37"/>
      <c r="F199" s="266"/>
      <c r="G199" s="266"/>
      <c r="H199" s="40"/>
      <c r="I199" s="40"/>
      <c r="J199" s="40"/>
      <c r="K199" s="40"/>
      <c r="L199" s="40"/>
      <c r="M199" s="40"/>
      <c r="N199" s="34"/>
    </row>
    <row r="200" spans="2:14" x14ac:dyDescent="0.25">
      <c r="D200" s="253"/>
      <c r="E200" s="210"/>
      <c r="F200" s="210"/>
      <c r="G200" s="210"/>
      <c r="N200" s="127"/>
    </row>
    <row r="201" spans="2:14" x14ac:dyDescent="0.25">
      <c r="D201" s="26"/>
      <c r="E201" s="210"/>
      <c r="F201" s="210"/>
      <c r="G201" s="210"/>
      <c r="I201" s="142"/>
      <c r="J201" s="142"/>
      <c r="K201" s="142"/>
      <c r="L201" s="142"/>
    </row>
    <row r="202" spans="2:14" x14ac:dyDescent="0.25">
      <c r="B202" s="16"/>
      <c r="C202" s="16"/>
      <c r="D202" s="26"/>
      <c r="E202" s="264"/>
      <c r="F202" s="209"/>
      <c r="G202" s="209"/>
      <c r="H202" s="26"/>
      <c r="I202" s="26"/>
      <c r="J202" s="26"/>
      <c r="K202" s="26"/>
      <c r="L202" s="26"/>
      <c r="M202" s="16"/>
      <c r="N202" s="16"/>
    </row>
    <row r="203" spans="2:14" x14ac:dyDescent="0.25">
      <c r="D203" s="253"/>
      <c r="E203" s="210"/>
      <c r="F203" s="210"/>
      <c r="G203" s="210"/>
      <c r="N203" s="127"/>
    </row>
    <row r="204" spans="2:14" x14ac:dyDescent="0.25">
      <c r="D204" s="253"/>
      <c r="E204" s="210"/>
      <c r="F204" s="210"/>
      <c r="G204" s="210"/>
      <c r="M204" s="127"/>
    </row>
    <row r="205" spans="2:14" x14ac:dyDescent="0.25">
      <c r="D205" s="26"/>
      <c r="E205" s="210"/>
      <c r="F205" s="210"/>
      <c r="G205" s="210"/>
      <c r="I205" s="142"/>
      <c r="J205" s="142"/>
      <c r="K205" s="142"/>
      <c r="L205" s="142"/>
    </row>
    <row r="206" spans="2:14" x14ac:dyDescent="0.25">
      <c r="B206" s="16"/>
      <c r="C206" s="16"/>
      <c r="D206" s="26"/>
      <c r="E206" s="264"/>
      <c r="F206" s="209"/>
      <c r="G206" s="209"/>
      <c r="H206" s="26"/>
      <c r="I206" s="26"/>
      <c r="J206" s="26"/>
      <c r="K206" s="26"/>
      <c r="L206" s="26"/>
      <c r="M206" s="16"/>
      <c r="N206" s="16"/>
    </row>
    <row r="207" spans="2:14" x14ac:dyDescent="0.25">
      <c r="D207" s="253"/>
      <c r="E207" s="37"/>
      <c r="F207" s="210"/>
      <c r="G207" s="210"/>
      <c r="H207" s="127"/>
      <c r="I207" s="127"/>
      <c r="J207" s="127"/>
      <c r="K207" s="127"/>
      <c r="L207" s="127"/>
      <c r="M207" s="127"/>
      <c r="N207" s="127"/>
    </row>
    <row r="208" spans="2:14" x14ac:dyDescent="0.25">
      <c r="D208" s="253"/>
      <c r="E208" s="210"/>
      <c r="F208" s="210"/>
      <c r="G208" s="210"/>
      <c r="H208" s="127"/>
      <c r="I208" s="127"/>
      <c r="J208" s="127"/>
      <c r="K208" s="127"/>
      <c r="L208" s="127"/>
      <c r="N208" s="127"/>
    </row>
    <row r="209" spans="2:14" x14ac:dyDescent="0.25">
      <c r="D209" s="253"/>
      <c r="E209" s="210"/>
      <c r="F209" s="210"/>
      <c r="G209" s="210"/>
      <c r="H209" s="127"/>
      <c r="I209" s="127"/>
      <c r="J209" s="127"/>
      <c r="K209" s="127"/>
      <c r="L209" s="127"/>
      <c r="M209" s="127"/>
      <c r="N209" s="127"/>
    </row>
    <row r="210" spans="2:14" x14ac:dyDescent="0.25">
      <c r="D210" s="26"/>
      <c r="E210" s="209"/>
      <c r="F210" s="209"/>
      <c r="G210" s="209"/>
      <c r="H210" s="134"/>
      <c r="I210" s="134"/>
      <c r="J210" s="134"/>
      <c r="K210" s="134"/>
      <c r="L210" s="134"/>
      <c r="M210" s="134"/>
      <c r="N210" s="134"/>
    </row>
    <row r="211" spans="2:14" x14ac:dyDescent="0.25">
      <c r="B211" s="16"/>
      <c r="C211" s="16"/>
      <c r="D211" s="26"/>
      <c r="E211" s="209"/>
      <c r="F211" s="209"/>
      <c r="G211" s="209"/>
      <c r="H211" s="26"/>
      <c r="I211" s="26"/>
      <c r="J211" s="26"/>
      <c r="K211" s="26"/>
      <c r="L211" s="26"/>
      <c r="M211" s="16"/>
      <c r="N211" s="16"/>
    </row>
    <row r="212" spans="2:14" x14ac:dyDescent="0.25">
      <c r="D212" s="253"/>
      <c r="E212" s="63"/>
      <c r="F212" s="210"/>
      <c r="G212" s="210"/>
      <c r="H212" s="127"/>
      <c r="I212" s="127"/>
      <c r="J212" s="127"/>
      <c r="K212" s="127"/>
      <c r="L212" s="127"/>
      <c r="M212" s="127"/>
      <c r="N212" s="127"/>
    </row>
    <row r="213" spans="2:14" x14ac:dyDescent="0.25">
      <c r="D213" s="253"/>
      <c r="E213" s="63"/>
      <c r="F213" s="210"/>
      <c r="G213" s="210"/>
      <c r="H213" s="127"/>
      <c r="I213" s="127"/>
      <c r="J213" s="127"/>
      <c r="K213" s="127"/>
      <c r="L213" s="127"/>
      <c r="M213" s="127"/>
      <c r="N213" s="127"/>
    </row>
    <row r="214" spans="2:14" x14ac:dyDescent="0.25">
      <c r="D214" s="253"/>
      <c r="E214" s="63"/>
      <c r="F214" s="210"/>
      <c r="G214" s="210"/>
      <c r="H214" s="127"/>
      <c r="I214" s="127"/>
      <c r="J214" s="127"/>
      <c r="K214" s="127"/>
      <c r="L214" s="127"/>
      <c r="M214" s="127"/>
      <c r="N214" s="127"/>
    </row>
    <row r="215" spans="2:14" x14ac:dyDescent="0.25">
      <c r="D215" s="253"/>
      <c r="E215" s="63"/>
      <c r="F215" s="210"/>
      <c r="G215" s="210"/>
      <c r="H215" s="127"/>
      <c r="I215" s="127"/>
      <c r="J215" s="127"/>
      <c r="K215" s="127"/>
      <c r="L215" s="127"/>
      <c r="M215" s="127"/>
      <c r="N215" s="127"/>
    </row>
    <row r="216" spans="2:14" x14ac:dyDescent="0.25">
      <c r="D216" s="253"/>
      <c r="E216" s="210"/>
      <c r="F216" s="210"/>
      <c r="G216" s="210"/>
      <c r="N216" s="127"/>
    </row>
    <row r="217" spans="2:14" x14ac:dyDescent="0.25">
      <c r="D217" s="253"/>
      <c r="E217" s="210"/>
      <c r="F217" s="210"/>
      <c r="G217" s="210"/>
    </row>
    <row r="218" spans="2:14" x14ac:dyDescent="0.25">
      <c r="D218" s="253"/>
      <c r="E218" s="210"/>
      <c r="F218" s="210"/>
      <c r="G218" s="210"/>
    </row>
    <row r="219" spans="2:14" x14ac:dyDescent="0.25">
      <c r="D219" s="253"/>
      <c r="E219" s="210"/>
      <c r="F219" s="210"/>
      <c r="G219" s="210"/>
      <c r="N219" s="134"/>
    </row>
    <row r="220" spans="2:14" x14ac:dyDescent="0.25">
      <c r="D220" s="253"/>
      <c r="E220" s="210"/>
      <c r="F220" s="210"/>
      <c r="G220" s="210"/>
    </row>
    <row r="221" spans="2:14" x14ac:dyDescent="0.25">
      <c r="D221" s="253"/>
      <c r="E221" s="210"/>
      <c r="F221" s="210"/>
      <c r="G221" s="210"/>
    </row>
    <row r="222" spans="2:14" x14ac:dyDescent="0.25">
      <c r="D222" s="253"/>
      <c r="E222" s="210"/>
      <c r="F222" s="210"/>
      <c r="G222" s="210"/>
    </row>
    <row r="223" spans="2:14" x14ac:dyDescent="0.25">
      <c r="D223" s="253"/>
      <c r="E223" s="210"/>
      <c r="F223" s="210"/>
      <c r="G223" s="210"/>
      <c r="M223" s="142"/>
      <c r="N223" s="127"/>
    </row>
    <row r="224" spans="2:14" x14ac:dyDescent="0.25">
      <c r="D224" s="253"/>
      <c r="E224" s="210"/>
      <c r="F224" s="210"/>
      <c r="G224" s="210"/>
      <c r="M224" s="142"/>
      <c r="N224" s="267"/>
    </row>
    <row r="225" spans="2:14" x14ac:dyDescent="0.25">
      <c r="D225" s="253"/>
      <c r="E225" s="210"/>
      <c r="F225" s="210"/>
      <c r="G225" s="210"/>
      <c r="M225" s="142"/>
      <c r="N225" s="267"/>
    </row>
    <row r="226" spans="2:14" x14ac:dyDescent="0.25">
      <c r="D226" s="253"/>
      <c r="E226" s="210"/>
      <c r="F226" s="210"/>
      <c r="G226" s="210"/>
      <c r="M226" s="142"/>
      <c r="N226" s="267"/>
    </row>
    <row r="227" spans="2:14" x14ac:dyDescent="0.25">
      <c r="D227" s="253"/>
      <c r="E227" s="210"/>
      <c r="F227" s="210"/>
      <c r="G227" s="210"/>
      <c r="M227" s="142"/>
      <c r="N227" s="267"/>
    </row>
    <row r="228" spans="2:14" x14ac:dyDescent="0.25">
      <c r="D228" s="253"/>
      <c r="E228" s="210"/>
      <c r="F228" s="210"/>
      <c r="G228" s="210"/>
      <c r="M228" s="142"/>
      <c r="N228" s="267"/>
    </row>
    <row r="229" spans="2:14" x14ac:dyDescent="0.25">
      <c r="D229" s="253"/>
      <c r="E229" s="210"/>
      <c r="F229" s="210"/>
      <c r="G229" s="210"/>
    </row>
    <row r="230" spans="2:14" x14ac:dyDescent="0.25">
      <c r="D230" s="253"/>
      <c r="E230" s="210"/>
      <c r="F230" s="5"/>
      <c r="G230" s="210"/>
    </row>
    <row r="231" spans="2:14" x14ac:dyDescent="0.25">
      <c r="D231" s="253"/>
      <c r="E231" s="210"/>
      <c r="F231" s="5"/>
      <c r="G231" s="210"/>
    </row>
    <row r="232" spans="2:14" x14ac:dyDescent="0.25">
      <c r="D232" s="253"/>
      <c r="E232" s="210"/>
      <c r="F232" s="5"/>
      <c r="G232" s="210"/>
    </row>
    <row r="233" spans="2:14" x14ac:dyDescent="0.25">
      <c r="D233" s="253"/>
      <c r="E233" s="210"/>
      <c r="F233" s="5"/>
      <c r="G233" s="210"/>
    </row>
    <row r="234" spans="2:14" x14ac:dyDescent="0.25">
      <c r="D234" s="253"/>
      <c r="E234" s="210"/>
      <c r="F234" s="5"/>
      <c r="G234" s="210"/>
    </row>
    <row r="235" spans="2:14" x14ac:dyDescent="0.25">
      <c r="D235" s="253"/>
      <c r="E235" s="210"/>
      <c r="F235" s="5"/>
      <c r="G235" s="210"/>
    </row>
    <row r="236" spans="2:14" x14ac:dyDescent="0.25">
      <c r="D236" s="253"/>
      <c r="E236" s="210"/>
      <c r="F236" s="5"/>
      <c r="G236" s="210"/>
    </row>
    <row r="237" spans="2:14" x14ac:dyDescent="0.25">
      <c r="B237" s="16"/>
      <c r="C237" s="16"/>
      <c r="D237" s="26"/>
      <c r="E237" s="188"/>
      <c r="F237" s="188"/>
      <c r="G237" s="188"/>
      <c r="H237" s="188"/>
      <c r="I237" s="16"/>
      <c r="J237" s="16"/>
      <c r="K237" s="16"/>
      <c r="L237" s="16"/>
      <c r="M237" s="16"/>
      <c r="N237" s="16"/>
    </row>
    <row r="238" spans="2:14" x14ac:dyDescent="0.25">
      <c r="B238" s="16"/>
      <c r="C238" s="16"/>
      <c r="D238" s="268"/>
      <c r="E238" s="188"/>
      <c r="F238" s="188"/>
      <c r="G238" s="188"/>
      <c r="H238" s="188"/>
      <c r="I238" s="26"/>
      <c r="J238" s="26"/>
      <c r="K238" s="26"/>
      <c r="L238" s="26"/>
      <c r="M238" s="16"/>
      <c r="N238" s="16"/>
    </row>
    <row r="239" spans="2:14" x14ac:dyDescent="0.25">
      <c r="B239" s="16"/>
      <c r="C239" s="16"/>
      <c r="D239" s="268"/>
      <c r="E239" s="209"/>
      <c r="F239" s="209"/>
      <c r="G239" s="209"/>
      <c r="H239" s="16"/>
      <c r="I239" s="16"/>
      <c r="J239" s="16"/>
      <c r="K239" s="16"/>
      <c r="L239" s="16"/>
      <c r="M239" s="16"/>
      <c r="N239" s="16"/>
    </row>
    <row r="240" spans="2:14" x14ac:dyDescent="0.25">
      <c r="B240" s="34"/>
      <c r="C240" s="34"/>
      <c r="D240" s="265"/>
      <c r="E240" s="37"/>
      <c r="F240" s="38"/>
      <c r="G240" s="38"/>
      <c r="H240" s="40"/>
      <c r="I240" s="40"/>
      <c r="J240" s="40"/>
      <c r="K240" s="40"/>
      <c r="L240" s="40"/>
      <c r="M240" s="40"/>
      <c r="N240" s="40"/>
    </row>
    <row r="241" spans="2:14" x14ac:dyDescent="0.25">
      <c r="B241" s="34"/>
      <c r="C241" s="34"/>
      <c r="D241" s="265"/>
      <c r="E241" s="37"/>
      <c r="F241" s="49"/>
      <c r="G241" s="38"/>
      <c r="H241" s="40"/>
      <c r="I241" s="40"/>
      <c r="J241" s="40"/>
      <c r="K241" s="40"/>
      <c r="L241" s="40"/>
      <c r="M241" s="40"/>
      <c r="N241" s="40"/>
    </row>
    <row r="242" spans="2:14" x14ac:dyDescent="0.25">
      <c r="B242" s="34"/>
      <c r="C242" s="34"/>
      <c r="D242" s="265"/>
      <c r="E242" s="37"/>
      <c r="F242" s="49"/>
      <c r="G242" s="38"/>
      <c r="H242" s="40"/>
      <c r="I242" s="40"/>
      <c r="J242" s="40"/>
      <c r="K242" s="40"/>
      <c r="L242" s="40"/>
      <c r="M242" s="40"/>
      <c r="N242" s="40"/>
    </row>
    <row r="243" spans="2:14" x14ac:dyDescent="0.25">
      <c r="B243" s="34"/>
      <c r="C243" s="34"/>
      <c r="D243" s="265"/>
      <c r="E243" s="37"/>
      <c r="F243" s="49"/>
      <c r="G243" s="38"/>
      <c r="H243" s="40"/>
      <c r="I243" s="40"/>
      <c r="J243" s="40"/>
      <c r="K243" s="40"/>
      <c r="L243" s="40"/>
      <c r="M243" s="40"/>
      <c r="N243" s="40"/>
    </row>
    <row r="244" spans="2:14" x14ac:dyDescent="0.25">
      <c r="B244" s="34"/>
      <c r="C244" s="34"/>
      <c r="D244" s="265"/>
      <c r="E244" s="37"/>
      <c r="F244" s="49"/>
      <c r="G244" s="38"/>
      <c r="H244" s="40"/>
      <c r="I244" s="45"/>
      <c r="J244" s="45"/>
      <c r="K244" s="45"/>
      <c r="L244" s="45"/>
      <c r="M244" s="40"/>
      <c r="N244" s="45"/>
    </row>
    <row r="245" spans="2:14" x14ac:dyDescent="0.25">
      <c r="B245" s="34"/>
      <c r="C245" s="34"/>
      <c r="D245" s="265"/>
      <c r="E245" s="37"/>
      <c r="F245" s="49"/>
      <c r="G245" s="38"/>
      <c r="H245" s="40"/>
      <c r="I245" s="45"/>
      <c r="J245" s="40"/>
      <c r="K245" s="40"/>
      <c r="L245" s="40"/>
      <c r="M245" s="40"/>
      <c r="N245" s="45"/>
    </row>
    <row r="246" spans="2:14" x14ac:dyDescent="0.25">
      <c r="B246" s="34"/>
      <c r="C246" s="34"/>
      <c r="D246" s="265"/>
      <c r="E246" s="37"/>
      <c r="F246" s="49"/>
      <c r="G246" s="38"/>
      <c r="H246" s="45"/>
      <c r="I246" s="45"/>
      <c r="J246" s="45"/>
      <c r="K246" s="45"/>
      <c r="L246" s="45"/>
      <c r="M246" s="40"/>
      <c r="N246" s="45"/>
    </row>
    <row r="247" spans="2:14" x14ac:dyDescent="0.25">
      <c r="B247" s="34"/>
      <c r="C247" s="34"/>
      <c r="D247" s="265"/>
      <c r="E247" s="37"/>
      <c r="F247" s="49"/>
      <c r="G247" s="38"/>
      <c r="H247" s="45"/>
      <c r="I247" s="45"/>
      <c r="J247" s="40"/>
      <c r="K247" s="40"/>
      <c r="L247" s="40"/>
      <c r="M247" s="40"/>
      <c r="N247" s="45"/>
    </row>
    <row r="248" spans="2:14" x14ac:dyDescent="0.25">
      <c r="B248" s="34"/>
      <c r="C248" s="34"/>
      <c r="D248" s="265"/>
      <c r="E248" s="37"/>
      <c r="F248" s="49"/>
      <c r="G248" s="38"/>
      <c r="H248" s="45"/>
      <c r="I248" s="45"/>
      <c r="J248" s="45"/>
      <c r="K248" s="45"/>
      <c r="L248" s="45"/>
      <c r="M248" s="40"/>
      <c r="N248" s="45"/>
    </row>
    <row r="249" spans="2:14" x14ac:dyDescent="0.25">
      <c r="B249" s="34"/>
      <c r="C249" s="34"/>
      <c r="D249" s="265"/>
      <c r="E249" s="37"/>
      <c r="F249" s="49"/>
      <c r="G249" s="38"/>
      <c r="H249" s="45"/>
      <c r="I249" s="45"/>
      <c r="J249" s="45"/>
      <c r="K249" s="45"/>
      <c r="L249" s="45"/>
      <c r="M249" s="40"/>
      <c r="N249" s="45"/>
    </row>
    <row r="250" spans="2:14" x14ac:dyDescent="0.25">
      <c r="B250" s="34"/>
      <c r="C250" s="34"/>
      <c r="D250" s="265"/>
      <c r="E250" s="37"/>
      <c r="F250" s="49"/>
      <c r="G250" s="38"/>
      <c r="H250" s="45"/>
      <c r="I250" s="45"/>
      <c r="J250" s="45"/>
      <c r="K250" s="45"/>
      <c r="L250" s="45"/>
      <c r="M250" s="40"/>
      <c r="N250" s="45"/>
    </row>
    <row r="251" spans="2:14" x14ac:dyDescent="0.25">
      <c r="B251" s="34"/>
      <c r="C251" s="34"/>
      <c r="D251" s="265"/>
      <c r="E251" s="37"/>
      <c r="F251" s="49"/>
      <c r="G251" s="38"/>
      <c r="H251" s="40"/>
      <c r="I251" s="45"/>
      <c r="J251" s="45"/>
      <c r="K251" s="45"/>
      <c r="L251" s="45"/>
      <c r="M251" s="40"/>
      <c r="N251" s="45"/>
    </row>
    <row r="252" spans="2:14" x14ac:dyDescent="0.25">
      <c r="B252" s="34"/>
      <c r="C252" s="34"/>
      <c r="D252" s="265"/>
      <c r="E252" s="37"/>
      <c r="F252" s="49"/>
      <c r="G252" s="38"/>
      <c r="H252" s="45"/>
      <c r="I252" s="45"/>
      <c r="J252" s="45"/>
      <c r="K252" s="45"/>
      <c r="L252" s="45"/>
      <c r="M252" s="40"/>
      <c r="N252" s="45"/>
    </row>
    <row r="253" spans="2:14" x14ac:dyDescent="0.25">
      <c r="B253" s="34"/>
      <c r="C253" s="34"/>
      <c r="D253" s="265"/>
      <c r="E253" s="37"/>
      <c r="F253" s="38"/>
      <c r="G253" s="38"/>
      <c r="H253" s="45"/>
      <c r="I253" s="45"/>
      <c r="J253" s="45"/>
      <c r="K253" s="45"/>
      <c r="L253" s="45"/>
      <c r="M253" s="40"/>
      <c r="N253" s="45"/>
    </row>
    <row r="254" spans="2:14" x14ac:dyDescent="0.25">
      <c r="B254" s="51"/>
      <c r="C254" s="51"/>
      <c r="D254" s="269"/>
      <c r="E254" s="54"/>
      <c r="F254" s="55"/>
      <c r="G254" s="55"/>
      <c r="H254" s="51"/>
      <c r="I254" s="51"/>
      <c r="J254" s="51"/>
      <c r="K254" s="51"/>
      <c r="L254" s="51"/>
      <c r="M254" s="51"/>
      <c r="N254" s="51"/>
    </row>
    <row r="255" spans="2:14" x14ac:dyDescent="0.25">
      <c r="D255" s="253"/>
      <c r="E255" s="63"/>
      <c r="F255" s="5"/>
      <c r="G255" s="5"/>
    </row>
    <row r="256" spans="2:14" x14ac:dyDescent="0.25">
      <c r="D256" s="253"/>
      <c r="E256" s="209"/>
      <c r="F256" s="188"/>
      <c r="G256" s="188"/>
      <c r="H256" s="16"/>
      <c r="I256" s="16"/>
      <c r="J256" s="16"/>
      <c r="K256" s="16"/>
      <c r="L256" s="16"/>
      <c r="M256" s="16"/>
      <c r="N256" s="16"/>
    </row>
    <row r="257" spans="2:14" x14ac:dyDescent="0.25">
      <c r="D257" s="268"/>
      <c r="E257" s="209"/>
      <c r="F257" s="188"/>
      <c r="G257" s="188"/>
      <c r="H257" s="26"/>
      <c r="I257" s="26"/>
      <c r="J257" s="26"/>
      <c r="K257" s="26"/>
      <c r="L257" s="26"/>
      <c r="M257" s="16"/>
      <c r="N257" s="16"/>
    </row>
    <row r="258" spans="2:14" x14ac:dyDescent="0.25">
      <c r="B258" s="34"/>
      <c r="C258" s="34"/>
      <c r="D258" s="265"/>
      <c r="E258" s="37"/>
      <c r="F258" s="38"/>
      <c r="G258" s="38"/>
      <c r="H258" s="270"/>
      <c r="I258" s="270"/>
      <c r="J258" s="270"/>
      <c r="K258" s="270"/>
      <c r="L258" s="270"/>
      <c r="M258" s="40"/>
      <c r="N258" s="270"/>
    </row>
    <row r="259" spans="2:14" x14ac:dyDescent="0.25">
      <c r="B259" s="34"/>
      <c r="C259" s="34"/>
      <c r="D259" s="265"/>
      <c r="E259" s="37"/>
      <c r="F259" s="38"/>
      <c r="G259" s="38"/>
      <c r="H259" s="270"/>
      <c r="I259" s="270"/>
      <c r="J259" s="270"/>
      <c r="K259" s="270"/>
      <c r="L259" s="270"/>
      <c r="M259" s="40"/>
      <c r="N259" s="270"/>
    </row>
    <row r="260" spans="2:14" x14ac:dyDescent="0.25">
      <c r="B260" s="34"/>
      <c r="C260" s="34"/>
      <c r="D260" s="265"/>
      <c r="E260" s="37"/>
      <c r="F260" s="38"/>
      <c r="G260" s="38"/>
      <c r="H260" s="40"/>
      <c r="I260" s="40"/>
      <c r="J260" s="40"/>
      <c r="K260" s="40"/>
      <c r="L260" s="40"/>
      <c r="M260" s="40"/>
      <c r="N260" s="40"/>
    </row>
    <row r="261" spans="2:14" x14ac:dyDescent="0.25">
      <c r="B261" s="34"/>
      <c r="C261" s="34"/>
      <c r="D261" s="265"/>
      <c r="E261" s="37"/>
      <c r="F261" s="38"/>
      <c r="G261" s="38"/>
      <c r="H261" s="40"/>
      <c r="I261" s="45"/>
      <c r="J261" s="45"/>
      <c r="K261" s="45"/>
      <c r="L261" s="45"/>
      <c r="M261" s="40"/>
      <c r="N261" s="45"/>
    </row>
    <row r="262" spans="2:14" x14ac:dyDescent="0.25">
      <c r="B262" s="34"/>
      <c r="C262" s="34"/>
      <c r="D262" s="265"/>
      <c r="E262" s="37"/>
      <c r="F262" s="38"/>
      <c r="G262" s="38"/>
      <c r="H262" s="271"/>
      <c r="I262" s="45"/>
      <c r="J262" s="45"/>
      <c r="K262" s="45"/>
      <c r="L262" s="45"/>
      <c r="M262" s="40"/>
      <c r="N262" s="45"/>
    </row>
    <row r="263" spans="2:14" x14ac:dyDescent="0.25">
      <c r="B263" s="34"/>
      <c r="C263" s="34"/>
      <c r="D263" s="265"/>
      <c r="E263" s="37"/>
      <c r="F263" s="38"/>
      <c r="G263" s="38"/>
      <c r="H263" s="271"/>
      <c r="I263" s="45"/>
      <c r="J263" s="45"/>
      <c r="K263" s="45"/>
      <c r="L263" s="45"/>
      <c r="M263" s="40"/>
      <c r="N263" s="45"/>
    </row>
    <row r="264" spans="2:14" x14ac:dyDescent="0.25">
      <c r="B264" s="34"/>
      <c r="C264" s="34"/>
      <c r="D264" s="265"/>
      <c r="E264" s="37"/>
      <c r="F264" s="38"/>
      <c r="G264" s="38"/>
      <c r="H264" s="271"/>
      <c r="I264" s="45"/>
      <c r="J264" s="45"/>
      <c r="K264" s="45"/>
      <c r="L264" s="45"/>
      <c r="M264" s="40"/>
      <c r="N264" s="45"/>
    </row>
    <row r="265" spans="2:14" x14ac:dyDescent="0.25">
      <c r="B265" s="34"/>
      <c r="C265" s="34"/>
      <c r="D265" s="265"/>
      <c r="E265" s="37"/>
      <c r="F265" s="38"/>
      <c r="G265" s="38"/>
      <c r="H265" s="40"/>
      <c r="I265" s="45"/>
      <c r="J265" s="45"/>
      <c r="K265" s="45"/>
      <c r="L265" s="45"/>
      <c r="M265" s="40"/>
      <c r="N265" s="45"/>
    </row>
    <row r="266" spans="2:14" x14ac:dyDescent="0.25">
      <c r="B266" s="83"/>
      <c r="C266" s="83"/>
      <c r="D266" s="272"/>
      <c r="E266" s="273"/>
      <c r="F266" s="49"/>
      <c r="G266" s="49"/>
      <c r="H266" s="83"/>
      <c r="I266" s="83"/>
      <c r="J266" s="83"/>
      <c r="K266" s="83"/>
      <c r="L266" s="83"/>
      <c r="M266" s="83"/>
      <c r="N266" s="51"/>
    </row>
    <row r="267" spans="2:14" x14ac:dyDescent="0.25">
      <c r="D267" s="253"/>
      <c r="E267" s="210"/>
      <c r="F267" s="210"/>
      <c r="G267" s="210"/>
    </row>
    <row r="268" spans="2:14" x14ac:dyDescent="0.25">
      <c r="D268" s="253"/>
      <c r="E268" s="210"/>
      <c r="F268" s="210"/>
      <c r="G268" s="210"/>
    </row>
    <row r="269" spans="2:14" x14ac:dyDescent="0.25">
      <c r="D269" s="253"/>
      <c r="E269" s="210"/>
      <c r="F269" s="210"/>
      <c r="G269" s="210"/>
    </row>
    <row r="270" spans="2:14" x14ac:dyDescent="0.25">
      <c r="D270" s="26"/>
      <c r="E270" s="210"/>
      <c r="F270" s="210"/>
      <c r="G270" s="5"/>
      <c r="J270" s="261"/>
      <c r="K270" s="261"/>
      <c r="L270" s="261"/>
    </row>
    <row r="271" spans="2:14" x14ac:dyDescent="0.25">
      <c r="D271" s="26"/>
      <c r="E271" s="210"/>
      <c r="F271" s="210"/>
      <c r="G271" s="5"/>
      <c r="I271" s="142"/>
      <c r="J271" s="262"/>
      <c r="K271" s="263"/>
      <c r="L271" s="263"/>
    </row>
    <row r="272" spans="2:14" x14ac:dyDescent="0.25">
      <c r="B272" s="16"/>
      <c r="C272" s="16"/>
      <c r="D272" s="26"/>
      <c r="E272" s="264"/>
      <c r="F272" s="209"/>
      <c r="G272" s="209"/>
      <c r="H272" s="26"/>
      <c r="I272" s="26"/>
      <c r="J272" s="26"/>
      <c r="K272" s="26"/>
      <c r="L272" s="26"/>
      <c r="M272" s="16"/>
      <c r="N272" s="16"/>
    </row>
    <row r="273" spans="2:14" x14ac:dyDescent="0.25">
      <c r="B273" s="34"/>
      <c r="C273" s="34"/>
      <c r="D273" s="265"/>
      <c r="E273" s="37"/>
      <c r="F273" s="266"/>
      <c r="G273" s="266"/>
      <c r="H273" s="40"/>
      <c r="I273" s="40"/>
      <c r="J273" s="40"/>
      <c r="K273" s="40"/>
      <c r="L273" s="40"/>
      <c r="M273" s="40"/>
      <c r="N273" s="40"/>
    </row>
    <row r="274" spans="2:14" x14ac:dyDescent="0.25">
      <c r="B274" s="34"/>
      <c r="C274" s="34"/>
      <c r="D274" s="265"/>
      <c r="E274" s="37"/>
      <c r="F274" s="266"/>
      <c r="G274" s="266"/>
      <c r="H274" s="40"/>
      <c r="I274" s="40"/>
      <c r="J274" s="40"/>
      <c r="K274" s="40"/>
      <c r="L274" s="40"/>
      <c r="M274" s="40"/>
      <c r="N274" s="40"/>
    </row>
    <row r="275" spans="2:14" x14ac:dyDescent="0.25">
      <c r="B275" s="34"/>
      <c r="C275" s="34"/>
      <c r="D275" s="265"/>
      <c r="E275" s="37"/>
      <c r="F275" s="266"/>
      <c r="G275" s="266"/>
      <c r="H275" s="40"/>
      <c r="I275" s="40"/>
      <c r="J275" s="40"/>
      <c r="K275" s="40"/>
      <c r="L275" s="40"/>
      <c r="M275" s="40"/>
      <c r="N275" s="34"/>
    </row>
    <row r="276" spans="2:14" x14ac:dyDescent="0.25">
      <c r="D276" s="253"/>
      <c r="E276" s="210"/>
      <c r="F276" s="210"/>
      <c r="G276" s="210"/>
      <c r="N276" s="127"/>
    </row>
    <row r="277" spans="2:14" x14ac:dyDescent="0.25">
      <c r="D277" s="26"/>
      <c r="E277" s="210"/>
      <c r="F277" s="210"/>
      <c r="G277" s="210"/>
      <c r="I277" s="142"/>
      <c r="J277" s="142"/>
      <c r="K277" s="142"/>
      <c r="L277" s="142"/>
    </row>
    <row r="278" spans="2:14" x14ac:dyDescent="0.25">
      <c r="B278" s="16"/>
      <c r="C278" s="16"/>
      <c r="D278" s="26"/>
      <c r="E278" s="264"/>
      <c r="F278" s="209"/>
      <c r="G278" s="209"/>
      <c r="H278" s="26"/>
      <c r="I278" s="26"/>
      <c r="J278" s="26"/>
      <c r="K278" s="26"/>
      <c r="L278" s="26"/>
      <c r="M278" s="16"/>
      <c r="N278" s="16"/>
    </row>
    <row r="279" spans="2:14" x14ac:dyDescent="0.25">
      <c r="D279" s="253"/>
      <c r="E279" s="210"/>
      <c r="F279" s="210"/>
      <c r="G279" s="210"/>
      <c r="N279" s="127"/>
    </row>
    <row r="280" spans="2:14" x14ac:dyDescent="0.25">
      <c r="D280" s="253"/>
      <c r="E280" s="210"/>
      <c r="F280" s="210"/>
      <c r="G280" s="210"/>
      <c r="M280" s="127"/>
    </row>
    <row r="281" spans="2:14" x14ac:dyDescent="0.25">
      <c r="D281" s="26"/>
      <c r="E281" s="210"/>
      <c r="F281" s="210"/>
      <c r="G281" s="210"/>
      <c r="I281" s="142"/>
      <c r="J281" s="142"/>
      <c r="K281" s="142"/>
      <c r="L281" s="142"/>
    </row>
    <row r="282" spans="2:14" x14ac:dyDescent="0.25">
      <c r="B282" s="16"/>
      <c r="C282" s="16"/>
      <c r="D282" s="26"/>
      <c r="E282" s="264"/>
      <c r="F282" s="209"/>
      <c r="G282" s="209"/>
      <c r="H282" s="26"/>
      <c r="I282" s="26"/>
      <c r="J282" s="26"/>
      <c r="K282" s="26"/>
      <c r="L282" s="26"/>
      <c r="M282" s="16"/>
      <c r="N282" s="16"/>
    </row>
    <row r="283" spans="2:14" x14ac:dyDescent="0.25">
      <c r="D283" s="253"/>
      <c r="E283" s="37"/>
      <c r="F283" s="210"/>
      <c r="G283" s="210"/>
      <c r="H283" s="127"/>
      <c r="I283" s="127"/>
      <c r="J283" s="127"/>
      <c r="K283" s="127"/>
      <c r="L283" s="127"/>
      <c r="M283" s="127"/>
      <c r="N283" s="127"/>
    </row>
    <row r="284" spans="2:14" x14ac:dyDescent="0.25">
      <c r="D284" s="253"/>
      <c r="E284" s="210"/>
      <c r="F284" s="210"/>
      <c r="G284" s="210"/>
      <c r="H284" s="127"/>
      <c r="I284" s="127"/>
      <c r="J284" s="127"/>
      <c r="K284" s="127"/>
      <c r="L284" s="127"/>
      <c r="N284" s="127"/>
    </row>
    <row r="285" spans="2:14" x14ac:dyDescent="0.25">
      <c r="D285" s="253"/>
      <c r="E285" s="210"/>
      <c r="F285" s="210"/>
      <c r="G285" s="210"/>
      <c r="H285" s="127"/>
      <c r="I285" s="127"/>
      <c r="J285" s="127"/>
      <c r="K285" s="127"/>
      <c r="L285" s="127"/>
      <c r="M285" s="127"/>
      <c r="N285" s="127"/>
    </row>
    <row r="286" spans="2:14" x14ac:dyDescent="0.25">
      <c r="D286" s="26"/>
      <c r="E286" s="209"/>
      <c r="F286" s="209"/>
      <c r="G286" s="209"/>
      <c r="H286" s="134"/>
      <c r="I286" s="134"/>
      <c r="J286" s="134"/>
      <c r="K286" s="134"/>
      <c r="L286" s="134"/>
      <c r="M286" s="134"/>
      <c r="N286" s="134"/>
    </row>
    <row r="287" spans="2:14" x14ac:dyDescent="0.25">
      <c r="B287" s="16"/>
      <c r="C287" s="16"/>
      <c r="D287" s="26"/>
      <c r="E287" s="209"/>
      <c r="F287" s="209"/>
      <c r="G287" s="209"/>
      <c r="H287" s="26"/>
      <c r="I287" s="26"/>
      <c r="J287" s="26"/>
      <c r="K287" s="26"/>
      <c r="L287" s="26"/>
      <c r="M287" s="16"/>
      <c r="N287" s="16"/>
    </row>
    <row r="288" spans="2:14" x14ac:dyDescent="0.25">
      <c r="D288" s="253"/>
      <c r="E288" s="63"/>
      <c r="F288" s="210"/>
      <c r="G288" s="210"/>
      <c r="H288" s="127"/>
      <c r="I288" s="127"/>
      <c r="J288" s="127"/>
      <c r="K288" s="127"/>
      <c r="L288" s="127"/>
      <c r="M288" s="127"/>
      <c r="N288" s="127"/>
    </row>
  </sheetData>
  <sheetProtection formatColumns="0"/>
  <mergeCells count="5">
    <mergeCell ref="D75:I75"/>
    <mergeCell ref="B76:B78"/>
    <mergeCell ref="D76:I78"/>
    <mergeCell ref="D79:I79"/>
    <mergeCell ref="D80:I8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424B-CDBB-4B2C-808B-23B411B936A7}">
  <dimension ref="B1:J49"/>
  <sheetViews>
    <sheetView workbookViewId="0">
      <selection activeCell="F39" sqref="F39"/>
    </sheetView>
  </sheetViews>
  <sheetFormatPr defaultRowHeight="12.75" x14ac:dyDescent="0.25"/>
  <cols>
    <col min="1" max="1" width="1.28515625" style="282" customWidth="1"/>
    <col min="2" max="2" width="14.42578125" style="282" customWidth="1"/>
    <col min="3" max="3" width="2.28515625" style="282" customWidth="1"/>
    <col min="4" max="4" width="9.140625" style="282"/>
    <col min="5" max="5" width="11.42578125" style="282" customWidth="1"/>
    <col min="6" max="6" width="15.42578125" style="282" customWidth="1"/>
    <col min="7" max="7" width="6.42578125" style="282" customWidth="1"/>
    <col min="8" max="8" width="7.28515625" style="282" customWidth="1"/>
    <col min="9" max="9" width="8.42578125" style="282" customWidth="1"/>
    <col min="10" max="16384" width="9.140625" style="282"/>
  </cols>
  <sheetData>
    <row r="1" spans="2:9" x14ac:dyDescent="0.25">
      <c r="B1" s="282" t="s">
        <v>146</v>
      </c>
    </row>
    <row r="2" spans="2:9" x14ac:dyDescent="0.25">
      <c r="B2" s="282" t="s">
        <v>145</v>
      </c>
    </row>
    <row r="7" spans="2:9" x14ac:dyDescent="0.25">
      <c r="B7" s="16" t="s">
        <v>149</v>
      </c>
      <c r="D7" s="16" t="s">
        <v>147</v>
      </c>
    </row>
    <row r="9" spans="2:9" x14ac:dyDescent="0.25">
      <c r="B9" s="16" t="s">
        <v>148</v>
      </c>
    </row>
    <row r="10" spans="2:9" ht="6" customHeight="1" x14ac:dyDescent="0.25"/>
    <row r="11" spans="2:9" ht="27.75" customHeight="1" x14ac:dyDescent="0.25">
      <c r="B11" s="283" t="s">
        <v>150</v>
      </c>
      <c r="C11" s="284" t="s">
        <v>154</v>
      </c>
      <c r="D11" s="373" t="s">
        <v>173</v>
      </c>
      <c r="E11" s="374"/>
      <c r="F11" s="374"/>
      <c r="G11" s="374"/>
      <c r="H11" s="374"/>
      <c r="I11" s="375"/>
    </row>
    <row r="12" spans="2:9" ht="27.75" customHeight="1" x14ac:dyDescent="0.25">
      <c r="B12" s="285" t="s">
        <v>151</v>
      </c>
      <c r="C12" s="286" t="s">
        <v>154</v>
      </c>
      <c r="D12" s="376" t="s">
        <v>173</v>
      </c>
      <c r="E12" s="377"/>
      <c r="F12" s="377"/>
      <c r="G12" s="377"/>
      <c r="H12" s="377"/>
      <c r="I12" s="378"/>
    </row>
    <row r="13" spans="2:9" ht="27.75" customHeight="1" x14ac:dyDescent="0.25">
      <c r="B13" s="285" t="s">
        <v>152</v>
      </c>
      <c r="C13" s="286" t="s">
        <v>154</v>
      </c>
      <c r="D13" s="376" t="s">
        <v>173</v>
      </c>
      <c r="E13" s="377"/>
      <c r="F13" s="377"/>
      <c r="G13" s="377"/>
      <c r="H13" s="377"/>
      <c r="I13" s="378"/>
    </row>
    <row r="14" spans="2:9" ht="27.75" customHeight="1" x14ac:dyDescent="0.25">
      <c r="B14" s="287" t="s">
        <v>153</v>
      </c>
      <c r="C14" s="288" t="s">
        <v>154</v>
      </c>
      <c r="D14" s="379" t="s">
        <v>173</v>
      </c>
      <c r="E14" s="380"/>
      <c r="F14" s="380"/>
      <c r="G14" s="380"/>
      <c r="H14" s="380"/>
      <c r="I14" s="381"/>
    </row>
    <row r="16" spans="2:9" x14ac:dyDescent="0.25">
      <c r="B16" s="282" t="s">
        <v>155</v>
      </c>
    </row>
    <row r="17" spans="2:10" x14ac:dyDescent="0.25">
      <c r="B17" s="282" t="s">
        <v>156</v>
      </c>
    </row>
    <row r="18" spans="2:10" ht="7.5" customHeight="1" x14ac:dyDescent="0.25"/>
    <row r="19" spans="2:10" x14ac:dyDescent="0.25">
      <c r="B19" s="282" t="s">
        <v>161</v>
      </c>
    </row>
    <row r="20" spans="2:10" ht="6" customHeight="1" x14ac:dyDescent="0.25"/>
    <row r="21" spans="2:10" x14ac:dyDescent="0.25">
      <c r="B21" s="383">
        <f>+'Inschrijfstaat P1'!N64</f>
        <v>0</v>
      </c>
      <c r="C21" s="383"/>
      <c r="D21" s="383"/>
      <c r="E21" s="282" t="s">
        <v>157</v>
      </c>
    </row>
    <row r="22" spans="2:10" ht="29.25" customHeight="1" x14ac:dyDescent="0.25">
      <c r="B22" s="384" t="s">
        <v>176</v>
      </c>
      <c r="C22" s="384"/>
      <c r="D22" s="384"/>
      <c r="E22" s="384"/>
      <c r="F22" s="384"/>
      <c r="G22" s="384"/>
      <c r="H22" s="384"/>
      <c r="I22" s="384"/>
      <c r="J22" s="282" t="s">
        <v>162</v>
      </c>
    </row>
    <row r="23" spans="2:10" ht="15" customHeight="1" x14ac:dyDescent="0.25">
      <c r="B23" s="357" t="s">
        <v>182</v>
      </c>
      <c r="C23" s="355"/>
      <c r="D23" s="355"/>
      <c r="E23" s="355"/>
      <c r="F23" s="355"/>
      <c r="G23" s="355"/>
      <c r="H23" s="355"/>
      <c r="I23" s="355"/>
    </row>
    <row r="25" spans="2:10" x14ac:dyDescent="0.25">
      <c r="B25" s="282" t="s">
        <v>160</v>
      </c>
    </row>
    <row r="26" spans="2:10" x14ac:dyDescent="0.25">
      <c r="B26" s="383">
        <f>+'Invulstaat P1'!G66</f>
        <v>0</v>
      </c>
      <c r="C26" s="383"/>
      <c r="D26" s="383"/>
      <c r="E26" s="282" t="s">
        <v>157</v>
      </c>
    </row>
    <row r="27" spans="2:10" s="294" customFormat="1" ht="28.5" customHeight="1" x14ac:dyDescent="0.25">
      <c r="B27" s="384" t="s">
        <v>176</v>
      </c>
      <c r="C27" s="384"/>
      <c r="D27" s="384"/>
      <c r="E27" s="384"/>
      <c r="F27" s="384"/>
      <c r="G27" s="384"/>
      <c r="H27" s="384"/>
      <c r="I27" s="384"/>
      <c r="J27" s="294" t="s">
        <v>162</v>
      </c>
    </row>
    <row r="28" spans="2:10" ht="7.5" customHeight="1" x14ac:dyDescent="0.25"/>
    <row r="29" spans="2:10" x14ac:dyDescent="0.25">
      <c r="B29" s="282" t="s">
        <v>175</v>
      </c>
    </row>
    <row r="30" spans="2:10" ht="5.25" customHeight="1" x14ac:dyDescent="0.25"/>
    <row r="31" spans="2:10" x14ac:dyDescent="0.25">
      <c r="B31" s="282" t="s">
        <v>164</v>
      </c>
      <c r="D31" s="282" t="s">
        <v>165</v>
      </c>
      <c r="F31" s="282" t="s">
        <v>166</v>
      </c>
    </row>
    <row r="32" spans="2:10" x14ac:dyDescent="0.25">
      <c r="B32" s="282" t="s">
        <v>68</v>
      </c>
      <c r="D32" s="289">
        <f>+'Invulstaat P1'!H44</f>
        <v>1</v>
      </c>
      <c r="E32" s="282" t="s">
        <v>163</v>
      </c>
    </row>
    <row r="33" spans="2:10" x14ac:dyDescent="0.25">
      <c r="B33" s="282" t="s">
        <v>69</v>
      </c>
      <c r="D33" s="289">
        <f>+'Invulstaat P1'!I44</f>
        <v>0</v>
      </c>
      <c r="E33" s="282" t="s">
        <v>163</v>
      </c>
      <c r="F33" s="290">
        <f>+'Invulstaat P1'!I70</f>
        <v>0</v>
      </c>
    </row>
    <row r="34" spans="2:10" x14ac:dyDescent="0.25">
      <c r="B34" s="282" t="s">
        <v>70</v>
      </c>
      <c r="D34" s="289">
        <f>+'Invulstaat P1'!J44</f>
        <v>0</v>
      </c>
      <c r="E34" s="282" t="s">
        <v>163</v>
      </c>
      <c r="F34" s="290">
        <f>+'Invulstaat P1'!J70</f>
        <v>0</v>
      </c>
    </row>
    <row r="35" spans="2:10" x14ac:dyDescent="0.25">
      <c r="B35" s="282" t="s">
        <v>71</v>
      </c>
      <c r="D35" s="289">
        <f>+'Invulstaat P1'!K44</f>
        <v>0</v>
      </c>
      <c r="E35" s="282" t="s">
        <v>163</v>
      </c>
      <c r="F35" s="290">
        <f>+'Invulstaat P1'!K70</f>
        <v>0</v>
      </c>
    </row>
    <row r="36" spans="2:10" x14ac:dyDescent="0.25">
      <c r="B36" s="282" t="s">
        <v>8</v>
      </c>
      <c r="F36" s="290">
        <f>SUM(F33:F35)</f>
        <v>0</v>
      </c>
    </row>
    <row r="37" spans="2:10" ht="7.5" customHeight="1" x14ac:dyDescent="0.25"/>
    <row r="38" spans="2:10" x14ac:dyDescent="0.25">
      <c r="B38" s="282" t="s">
        <v>174</v>
      </c>
      <c r="F38" s="293">
        <f>+B21+F36</f>
        <v>0</v>
      </c>
    </row>
    <row r="39" spans="2:10" ht="4.5" customHeight="1" x14ac:dyDescent="0.25"/>
    <row r="40" spans="2:10" x14ac:dyDescent="0.25">
      <c r="B40" s="282" t="s">
        <v>167</v>
      </c>
    </row>
    <row r="41" spans="2:10" ht="28.5" customHeight="1" x14ac:dyDescent="0.25">
      <c r="B41" s="382" t="s">
        <v>170</v>
      </c>
      <c r="C41" s="382"/>
      <c r="D41" s="382"/>
      <c r="E41" s="382"/>
      <c r="F41" s="382"/>
      <c r="G41" s="382"/>
      <c r="H41" s="382"/>
      <c r="I41" s="382"/>
      <c r="J41" s="382"/>
    </row>
    <row r="42" spans="2:10" ht="28.5" customHeight="1" x14ac:dyDescent="0.25">
      <c r="B42" s="382" t="s">
        <v>177</v>
      </c>
      <c r="C42" s="382"/>
      <c r="D42" s="382"/>
      <c r="E42" s="382"/>
      <c r="F42" s="382"/>
      <c r="G42" s="382"/>
      <c r="H42" s="382"/>
      <c r="I42" s="382"/>
      <c r="J42" s="382"/>
    </row>
    <row r="43" spans="2:10" ht="28.5" customHeight="1" x14ac:dyDescent="0.25">
      <c r="B43" s="382" t="s">
        <v>171</v>
      </c>
      <c r="C43" s="382"/>
      <c r="D43" s="382"/>
      <c r="E43" s="382"/>
      <c r="F43" s="382"/>
      <c r="G43" s="382"/>
      <c r="H43" s="382"/>
      <c r="I43" s="382"/>
      <c r="J43" s="382"/>
    </row>
    <row r="44" spans="2:10" ht="28.5" customHeight="1" x14ac:dyDescent="0.25">
      <c r="B44" s="382" t="s">
        <v>172</v>
      </c>
      <c r="C44" s="382"/>
      <c r="D44" s="382"/>
      <c r="E44" s="382"/>
      <c r="F44" s="382"/>
      <c r="G44" s="382"/>
      <c r="H44" s="382"/>
      <c r="I44" s="382"/>
      <c r="J44" s="382"/>
    </row>
    <row r="45" spans="2:10" ht="6" customHeight="1" x14ac:dyDescent="0.25"/>
    <row r="46" spans="2:10" ht="17.25" customHeight="1" x14ac:dyDescent="0.25">
      <c r="B46" s="283" t="s">
        <v>168</v>
      </c>
      <c r="C46" s="291" t="s">
        <v>154</v>
      </c>
      <c r="D46" s="360" t="s">
        <v>173</v>
      </c>
      <c r="E46" s="361"/>
      <c r="F46" s="361"/>
      <c r="G46" s="361"/>
      <c r="H46" s="361"/>
      <c r="I46" s="362"/>
    </row>
    <row r="47" spans="2:10" x14ac:dyDescent="0.25">
      <c r="B47" s="363" t="s">
        <v>169</v>
      </c>
      <c r="C47" s="386" t="s">
        <v>154</v>
      </c>
      <c r="D47" s="364"/>
      <c r="E47" s="365"/>
      <c r="F47" s="365"/>
      <c r="G47" s="365"/>
      <c r="H47" s="365"/>
      <c r="I47" s="366"/>
      <c r="J47" s="292"/>
    </row>
    <row r="48" spans="2:10" x14ac:dyDescent="0.25">
      <c r="B48" s="363"/>
      <c r="C48" s="386"/>
      <c r="D48" s="364"/>
      <c r="E48" s="365"/>
      <c r="F48" s="365"/>
      <c r="G48" s="365"/>
      <c r="H48" s="365"/>
      <c r="I48" s="366"/>
      <c r="J48" s="292"/>
    </row>
    <row r="49" spans="2:10" x14ac:dyDescent="0.25">
      <c r="B49" s="385"/>
      <c r="C49" s="387"/>
      <c r="D49" s="388"/>
      <c r="E49" s="389"/>
      <c r="F49" s="389"/>
      <c r="G49" s="389"/>
      <c r="H49" s="389"/>
      <c r="I49" s="390"/>
      <c r="J49" s="292"/>
    </row>
  </sheetData>
  <sheetProtection formatCells="0" formatColumns="0" formatRows="0"/>
  <mergeCells count="16">
    <mergeCell ref="B44:J44"/>
    <mergeCell ref="B47:B49"/>
    <mergeCell ref="C47:C49"/>
    <mergeCell ref="D46:I46"/>
    <mergeCell ref="D47:I49"/>
    <mergeCell ref="D11:I11"/>
    <mergeCell ref="D12:I12"/>
    <mergeCell ref="D13:I13"/>
    <mergeCell ref="D14:I14"/>
    <mergeCell ref="B43:J43"/>
    <mergeCell ref="B21:D21"/>
    <mergeCell ref="B22:I22"/>
    <mergeCell ref="B26:D26"/>
    <mergeCell ref="B27:I27"/>
    <mergeCell ref="B41:J41"/>
    <mergeCell ref="B42:J42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0EEB-D3B9-4293-B9F5-A428A805D0C5}">
  <dimension ref="B4:N41"/>
  <sheetViews>
    <sheetView workbookViewId="0">
      <selection activeCell="Q16" sqref="Q16"/>
    </sheetView>
  </sheetViews>
  <sheetFormatPr defaultRowHeight="12.75" x14ac:dyDescent="0.2"/>
  <cols>
    <col min="1" max="1" width="9.140625" style="281"/>
    <col min="2" max="2" width="11.28515625" style="281" bestFit="1" customWidth="1"/>
    <col min="3" max="3" width="47" style="281" bestFit="1" customWidth="1"/>
    <col min="4" max="4" width="15" style="281" bestFit="1" customWidth="1"/>
    <col min="5" max="5" width="21.5703125" style="281" bestFit="1" customWidth="1"/>
    <col min="6" max="6" width="9.140625" style="281"/>
    <col min="7" max="7" width="9.28515625" style="281" bestFit="1" customWidth="1"/>
    <col min="8" max="8" width="14.28515625" style="281" bestFit="1" customWidth="1"/>
    <col min="9" max="9" width="2.7109375" style="281" customWidth="1"/>
    <col min="10" max="10" width="13" style="281" customWidth="1"/>
    <col min="11" max="11" width="2" style="281" customWidth="1"/>
    <col min="12" max="12" width="13" style="281" customWidth="1"/>
    <col min="13" max="13" width="2.140625" style="281" customWidth="1"/>
    <col min="14" max="14" width="13" style="281" customWidth="1"/>
    <col min="15" max="16384" width="9.140625" style="281"/>
  </cols>
  <sheetData>
    <row r="4" spans="2:14" ht="13.5" thickBot="1" x14ac:dyDescent="0.25"/>
    <row r="5" spans="2:14" ht="13.5" thickBot="1" x14ac:dyDescent="0.25">
      <c r="B5" s="295"/>
      <c r="C5" s="296"/>
      <c r="D5" s="296"/>
      <c r="E5" s="296"/>
      <c r="F5" s="296"/>
      <c r="G5" s="296"/>
      <c r="H5" s="297" t="s">
        <v>178</v>
      </c>
      <c r="I5" s="281" t="str">
        <f>IF('Invulstaat P1'!I71="","",+'Invulstaat P1'!I71)</f>
        <v/>
      </c>
      <c r="J5" s="295" t="s">
        <v>2</v>
      </c>
      <c r="K5" s="296"/>
      <c r="L5" s="296" t="s">
        <v>3</v>
      </c>
      <c r="M5" s="296"/>
      <c r="N5" s="297" t="s">
        <v>57</v>
      </c>
    </row>
    <row r="6" spans="2:14" x14ac:dyDescent="0.2">
      <c r="B6" s="298" t="s">
        <v>124</v>
      </c>
      <c r="C6" s="299" t="s">
        <v>1</v>
      </c>
      <c r="G6" s="300"/>
      <c r="H6" s="301">
        <f>+'Invulstaat P1'!M27</f>
        <v>0</v>
      </c>
      <c r="I6" s="281" t="str">
        <f>IF('Invulstaat P1'!I72="","",+'Invulstaat P1'!I72)</f>
        <v/>
      </c>
      <c r="J6" s="302">
        <f>+'Invulstaat P1'!T27</f>
        <v>0</v>
      </c>
      <c r="K6" s="303"/>
      <c r="L6" s="304">
        <f>+'Invulstaat P1'!Y27</f>
        <v>0</v>
      </c>
      <c r="M6" s="303"/>
      <c r="N6" s="305">
        <f>+'Invulstaat P1'!AD27</f>
        <v>0</v>
      </c>
    </row>
    <row r="7" spans="2:14" x14ac:dyDescent="0.2">
      <c r="B7" s="298"/>
      <c r="C7" s="299"/>
      <c r="G7" s="300"/>
      <c r="H7" s="306"/>
      <c r="I7" s="281" t="str">
        <f>IF('Invulstaat P1'!I73="","",+'Invulstaat P1'!I73)</f>
        <v/>
      </c>
      <c r="J7" s="298"/>
      <c r="N7" s="306"/>
    </row>
    <row r="8" spans="2:14" x14ac:dyDescent="0.2">
      <c r="B8" s="298"/>
      <c r="C8" s="299"/>
      <c r="G8" s="300"/>
      <c r="H8" s="306"/>
      <c r="I8" s="281" t="str">
        <f>IF('Invulstaat P1'!I74="","",+'Invulstaat P1'!I74)</f>
        <v/>
      </c>
      <c r="J8" s="298"/>
      <c r="N8" s="306"/>
    </row>
    <row r="9" spans="2:14" x14ac:dyDescent="0.2">
      <c r="B9" s="298" t="str">
        <f>IF('Invulstaat P1'!B75="","",+'Invulstaat P1'!B75)</f>
        <v/>
      </c>
      <c r="C9" s="299" t="str">
        <f>IF('Invulstaat P1'!C75="","",+'Invulstaat P1'!C75)</f>
        <v>Betalingsschema totaal</v>
      </c>
      <c r="D9" s="281" t="str">
        <f>IF('Invulstaat P1'!D75="","",+'Invulstaat P1'!D75)</f>
        <v>installatie</v>
      </c>
      <c r="E9" s="281" t="str">
        <f>IF('Invulstaat P1'!E75="","",+'Invulstaat P1'!E75)</f>
        <v/>
      </c>
      <c r="F9" s="281" t="str">
        <f>IF('Invulstaat P1'!F75="","",+'Invulstaat P1'!F75)</f>
        <v/>
      </c>
      <c r="G9" s="300" t="str">
        <f>IF('Invulstaat P1'!L75="","",+'Invulstaat P1'!L75)</f>
        <v/>
      </c>
      <c r="H9" s="306" t="str">
        <f>IF('Invulstaat P1'!M75="","",+'Invulstaat P1'!M75)</f>
        <v/>
      </c>
      <c r="I9" s="281" t="str">
        <f>IF('Invulstaat P1'!I75="","",+'Invulstaat P1'!I75)</f>
        <v/>
      </c>
      <c r="J9" s="298" t="str">
        <f>IF('Invulstaat P1'!J75="","",+'Invulstaat P1'!J75)</f>
        <v/>
      </c>
      <c r="K9" s="281" t="str">
        <f>IF('Invulstaat P1'!K75="","",+'Invulstaat P1'!K75)</f>
        <v/>
      </c>
      <c r="N9" s="306" t="str">
        <f>IF('Invulstaat P1'!N75="","",+'Invulstaat P1'!N75)</f>
        <v/>
      </c>
    </row>
    <row r="10" spans="2:14" x14ac:dyDescent="0.2">
      <c r="B10" s="298" t="str">
        <f>IF('Invulstaat P1'!B76="","",+'Invulstaat P1'!B76)</f>
        <v/>
      </c>
      <c r="C10" s="299" t="str">
        <f>IF('Invulstaat P1'!C76="","",+'Invulstaat P1'!C76)</f>
        <v>bij 50% gereed installatie (deelnemer)</v>
      </c>
      <c r="D10" s="281" t="str">
        <f>IF('Invulstaat P1'!D76="","",+'Invulstaat P1'!D76)</f>
        <v>1.1 t/m 1.13</v>
      </c>
      <c r="E10" s="281" t="str">
        <f>IF('Invulstaat P1'!E76="","",+'Invulstaat P1'!E76)</f>
        <v/>
      </c>
      <c r="F10" s="281" t="str">
        <f>IF('Invulstaat P1'!F76="","",+'Invulstaat P1'!F76)</f>
        <v/>
      </c>
      <c r="G10" s="307">
        <f>IF('Invulstaat P1'!L76="","",+'Invulstaat P1'!L76)</f>
        <v>0.25</v>
      </c>
      <c r="H10" s="301">
        <f>IF('Invulstaat P1'!M76="","",+'Invulstaat P1'!M76)</f>
        <v>0</v>
      </c>
      <c r="I10" s="281" t="str">
        <f>IF('Invulstaat P1'!I76="","",+'Invulstaat P1'!I76)</f>
        <v/>
      </c>
      <c r="J10" s="308">
        <f>+'Invulstaat P1'!T76</f>
        <v>0</v>
      </c>
      <c r="K10" s="281" t="str">
        <f>IF('Invulstaat P1'!K76="","",+'Invulstaat P1'!K76)</f>
        <v/>
      </c>
      <c r="L10" s="309">
        <f>+'Invulstaat P1'!Y76</f>
        <v>0</v>
      </c>
      <c r="N10" s="301">
        <f>+'Invulstaat P1'!AD76</f>
        <v>0</v>
      </c>
    </row>
    <row r="11" spans="2:14" x14ac:dyDescent="0.2">
      <c r="B11" s="298" t="str">
        <f>IF('Invulstaat P1'!B77="","",+'Invulstaat P1'!B77)</f>
        <v/>
      </c>
      <c r="C11" s="299" t="str">
        <f>IF('Invulstaat P1'!C77="","",+'Invulstaat P1'!C77)</f>
        <v>bij 100% gereed installatie (deelnemer)</v>
      </c>
      <c r="D11" s="281" t="str">
        <f>IF('Invulstaat P1'!D77="","",+'Invulstaat P1'!D77)</f>
        <v>1.1 t/m 1.13</v>
      </c>
      <c r="E11" s="281" t="str">
        <f>IF('Invulstaat P1'!E77="","",+'Invulstaat P1'!E77)</f>
        <v/>
      </c>
      <c r="F11" s="281" t="str">
        <f>IF('Invulstaat P1'!F77="","",+'Invulstaat P1'!F77)</f>
        <v/>
      </c>
      <c r="G11" s="307">
        <f>IF('Invulstaat P1'!L77="","",+'Invulstaat P1'!L77)</f>
        <v>0.25</v>
      </c>
      <c r="H11" s="301">
        <f>IF('Invulstaat P1'!M77="","",+'Invulstaat P1'!M77)</f>
        <v>0</v>
      </c>
      <c r="I11" s="281" t="str">
        <f>IF('Invulstaat P1'!I77="","",+'Invulstaat P1'!I77)</f>
        <v/>
      </c>
      <c r="J11" s="308">
        <f>+'Invulstaat P1'!T77</f>
        <v>0</v>
      </c>
      <c r="K11" s="281" t="str">
        <f>IF('Invulstaat P1'!K77="","",+'Invulstaat P1'!K77)</f>
        <v/>
      </c>
      <c r="L11" s="309">
        <f>+'Invulstaat P1'!Y77</f>
        <v>0</v>
      </c>
      <c r="N11" s="301">
        <f>+'Invulstaat P1'!AD77</f>
        <v>0</v>
      </c>
    </row>
    <row r="12" spans="2:14" x14ac:dyDescent="0.2">
      <c r="B12" s="298" t="str">
        <f>IF('Invulstaat P1'!B78="","",+'Invulstaat P1'!B78)</f>
        <v/>
      </c>
      <c r="C12" s="299" t="str">
        <f>IF('Invulstaat P1'!C78="","",+'Invulstaat P1'!C78)</f>
        <v>bij storingsvrij doorlopen testperiode 6 weken</v>
      </c>
      <c r="D12" s="281" t="str">
        <f>IF('Invulstaat P1'!D78="","",+'Invulstaat P1'!D78)</f>
        <v>1.1 t/m 1.13</v>
      </c>
      <c r="E12" s="281" t="str">
        <f>IF('Invulstaat P1'!E78="","",+'Invulstaat P1'!E78)</f>
        <v/>
      </c>
      <c r="F12" s="281" t="str">
        <f>IF('Invulstaat P1'!F78="","",+'Invulstaat P1'!F78)</f>
        <v/>
      </c>
      <c r="G12" s="307">
        <f>IF('Invulstaat P1'!L78="","",+'Invulstaat P1'!L78)</f>
        <v>0.2</v>
      </c>
      <c r="H12" s="301">
        <f>IF('Invulstaat P1'!M78="","",+'Invulstaat P1'!M78)</f>
        <v>0</v>
      </c>
      <c r="I12" s="281" t="str">
        <f>IF('Invulstaat P1'!I78="","",+'Invulstaat P1'!I78)</f>
        <v/>
      </c>
      <c r="J12" s="308">
        <f>+'Invulstaat P1'!T78</f>
        <v>0</v>
      </c>
      <c r="K12" s="281" t="str">
        <f>IF('Invulstaat P1'!K78="","",+'Invulstaat P1'!K78)</f>
        <v/>
      </c>
      <c r="L12" s="309">
        <f>+'Invulstaat P1'!Y78</f>
        <v>0</v>
      </c>
      <c r="N12" s="301">
        <f>+'Invulstaat P1'!AD78</f>
        <v>0</v>
      </c>
    </row>
    <row r="13" spans="2:14" x14ac:dyDescent="0.2">
      <c r="B13" s="298" t="str">
        <f>IF('Invulstaat P1'!B79="","",+'Invulstaat P1'!B79)</f>
        <v/>
      </c>
      <c r="C13" s="299" t="str">
        <f>IF('Invulstaat P1'!C79="","",+'Invulstaat P1'!C79)</f>
        <v>einde van jaar 1</v>
      </c>
      <c r="D13" s="281" t="str">
        <f>IF('Invulstaat P1'!D79="","",+'Invulstaat P1'!D79)</f>
        <v>1.1 t/m 1.13</v>
      </c>
      <c r="E13" s="281" t="str">
        <f>IF('Invulstaat P1'!E79="","",+'Invulstaat P1'!E79)</f>
        <v/>
      </c>
      <c r="F13" s="281" t="str">
        <f>IF('Invulstaat P1'!F79="","",+'Invulstaat P1'!F79)</f>
        <v/>
      </c>
      <c r="G13" s="307">
        <f>IF('Invulstaat P1'!L79="","",+'Invulstaat P1'!L79)</f>
        <v>0.1</v>
      </c>
      <c r="H13" s="301">
        <f>IF('Invulstaat P1'!M79="","",+'Invulstaat P1'!M79)</f>
        <v>0</v>
      </c>
      <c r="I13" s="281" t="str">
        <f>IF('Invulstaat P1'!I79="","",+'Invulstaat P1'!I79)</f>
        <v/>
      </c>
      <c r="J13" s="308">
        <f>+'Invulstaat P1'!T79</f>
        <v>0</v>
      </c>
      <c r="K13" s="281" t="str">
        <f>IF('Invulstaat P1'!K79="","",+'Invulstaat P1'!K79)</f>
        <v/>
      </c>
      <c r="L13" s="309">
        <f>+'Invulstaat P1'!Y79</f>
        <v>0</v>
      </c>
      <c r="N13" s="301">
        <f>+'Invulstaat P1'!AD79</f>
        <v>0</v>
      </c>
    </row>
    <row r="14" spans="2:14" x14ac:dyDescent="0.2">
      <c r="B14" s="298" t="str">
        <f>IF('Invulstaat P1'!B80="","",+'Invulstaat P1'!B80)</f>
        <v/>
      </c>
      <c r="C14" s="299" t="str">
        <f>IF('Invulstaat P1'!C80="","",+'Invulstaat P1'!C80)</f>
        <v>einde van jaar 2</v>
      </c>
      <c r="D14" s="281" t="str">
        <f>IF('Invulstaat P1'!D80="","",+'Invulstaat P1'!D80)</f>
        <v>1.1 t/m 1.13</v>
      </c>
      <c r="E14" s="281" t="str">
        <f>IF('Invulstaat P1'!E80="","",+'Invulstaat P1'!E80)</f>
        <v/>
      </c>
      <c r="F14" s="281" t="str">
        <f>IF('Invulstaat P1'!F80="","",+'Invulstaat P1'!F80)</f>
        <v/>
      </c>
      <c r="G14" s="307">
        <f>IF('Invulstaat P1'!L80="","",+'Invulstaat P1'!L80)</f>
        <v>0.1</v>
      </c>
      <c r="H14" s="301">
        <f>IF('Invulstaat P1'!M80="","",+'Invulstaat P1'!M80)</f>
        <v>0</v>
      </c>
      <c r="I14" s="281" t="str">
        <f>IF('Invulstaat P1'!I80="","",+'Invulstaat P1'!I80)</f>
        <v/>
      </c>
      <c r="J14" s="308">
        <f>+'Invulstaat P1'!T80</f>
        <v>0</v>
      </c>
      <c r="K14" s="281" t="str">
        <f>IF('Invulstaat P1'!K80="","",+'Invulstaat P1'!K80)</f>
        <v/>
      </c>
      <c r="L14" s="309">
        <f>+'Invulstaat P1'!Y80</f>
        <v>0</v>
      </c>
      <c r="N14" s="301">
        <f>+'Invulstaat P1'!AD80</f>
        <v>0</v>
      </c>
    </row>
    <row r="15" spans="2:14" x14ac:dyDescent="0.2">
      <c r="B15" s="310" t="str">
        <f>IF('Invulstaat P1'!B81="","",+'Invulstaat P1'!B81)</f>
        <v/>
      </c>
      <c r="C15" s="311" t="str">
        <f>IF('Invulstaat P1'!C81="","",+'Invulstaat P1'!C81)</f>
        <v>einde van jaar 3</v>
      </c>
      <c r="D15" s="312" t="str">
        <f>IF('Invulstaat P1'!D81="","",+'Invulstaat P1'!D81)</f>
        <v>1.1 t/m 1.13</v>
      </c>
      <c r="E15" s="312" t="str">
        <f>IF('Invulstaat P1'!E81="","",+'Invulstaat P1'!E81)</f>
        <v/>
      </c>
      <c r="F15" s="312" t="str">
        <f>IF('Invulstaat P1'!F81="","",+'Invulstaat P1'!F81)</f>
        <v/>
      </c>
      <c r="G15" s="313">
        <f>IF('Invulstaat P1'!L81="","",+'Invulstaat P1'!L81)</f>
        <v>0.1</v>
      </c>
      <c r="H15" s="314">
        <f>IF('Invulstaat P1'!M81="","",+'Invulstaat P1'!M81)</f>
        <v>0</v>
      </c>
      <c r="I15" s="281" t="str">
        <f>IF('Invulstaat P1'!I81="","",+'Invulstaat P1'!I81)</f>
        <v/>
      </c>
      <c r="J15" s="315">
        <f>+'Invulstaat P1'!T81</f>
        <v>0</v>
      </c>
      <c r="K15" s="312" t="str">
        <f>IF('Invulstaat P1'!K81="","",+'Invulstaat P1'!K81)</f>
        <v/>
      </c>
      <c r="L15" s="316">
        <f>+'Invulstaat P1'!Y81</f>
        <v>0</v>
      </c>
      <c r="M15" s="312"/>
      <c r="N15" s="314">
        <f>+'Invulstaat P1'!AD81</f>
        <v>0</v>
      </c>
    </row>
    <row r="16" spans="2:14" x14ac:dyDescent="0.2">
      <c r="B16" s="298" t="str">
        <f>IF('Invulstaat P1'!B82="","",+'Invulstaat P1'!B82)</f>
        <v/>
      </c>
      <c r="C16" s="299" t="str">
        <f>IF('Invulstaat P1'!C82="","",+'Invulstaat P1'!C82)</f>
        <v/>
      </c>
      <c r="D16" s="281" t="str">
        <f>IF('Invulstaat P1'!D82="","",+'Invulstaat P1'!D82)</f>
        <v/>
      </c>
      <c r="E16" s="281" t="str">
        <f>IF('Invulstaat P1'!E82="","",+'Invulstaat P1'!E82)</f>
        <v/>
      </c>
      <c r="F16" s="281" t="str">
        <f>IF('Invulstaat P1'!F82="","",+'Invulstaat P1'!F82)</f>
        <v/>
      </c>
      <c r="G16" s="300" t="str">
        <f>IF('Invulstaat P1'!G82="","",+'Invulstaat P1'!G82)</f>
        <v/>
      </c>
      <c r="H16" s="306" t="str">
        <f>IF('Invulstaat P1'!H82="","",+'Invulstaat P1'!H82)</f>
        <v/>
      </c>
      <c r="I16" s="281" t="str">
        <f>IF('Invulstaat P1'!I82="","",+'Invulstaat P1'!I82)</f>
        <v/>
      </c>
      <c r="J16" s="298" t="str">
        <f>IF('Invulstaat P1'!J82="","",+'Invulstaat P1'!J82)</f>
        <v/>
      </c>
      <c r="K16" s="281" t="str">
        <f>IF('Invulstaat P1'!K82="","",+'Invulstaat P1'!K82)</f>
        <v/>
      </c>
      <c r="L16" s="281" t="str">
        <f>IF('Invulstaat P1'!L82="","",+'Invulstaat P1'!L82)</f>
        <v/>
      </c>
      <c r="M16" s="281" t="str">
        <f>IF('Invulstaat P1'!M82="","",+'Invulstaat P1'!M82)</f>
        <v/>
      </c>
      <c r="N16" s="306" t="str">
        <f>IF('Invulstaat P1'!N82="","",+'Invulstaat P1'!N82)</f>
        <v/>
      </c>
    </row>
    <row r="17" spans="2:14" x14ac:dyDescent="0.2">
      <c r="B17" s="298" t="str">
        <f>IF('Invulstaat P1'!B83="","",+'Invulstaat P1'!B83)</f>
        <v>jaar 1</v>
      </c>
      <c r="C17" s="299" t="str">
        <f>IF('Invulstaat P1'!C83="","",+'Invulstaat P1'!C83)</f>
        <v>onderhoud en beheer  naar rato van gerealiseerd</v>
      </c>
      <c r="D17" s="281" t="str">
        <f>IF('Invulstaat P1'!D83="","",+'Invulstaat P1'!D83)</f>
        <v>2,1 t/m 2.5</v>
      </c>
      <c r="E17" s="281" t="str">
        <f>IF('Invulstaat P1'!E83="","",+'Invulstaat P1'!E83)</f>
        <v>werkelijk gerealiseerd</v>
      </c>
      <c r="F17" s="281" t="str">
        <f>IF('Invulstaat P1'!F83="","",+'Invulstaat P1'!F83)</f>
        <v/>
      </c>
      <c r="G17" s="300" t="str">
        <f>IF('Invulstaat P1'!G83="","",+'Invulstaat P1'!G83)</f>
        <v/>
      </c>
      <c r="H17" s="306" t="str">
        <f>IF('Invulstaat P1'!H83="","",+'Invulstaat P1'!H83)</f>
        <v/>
      </c>
      <c r="I17" s="281" t="str">
        <f>IF('Invulstaat P1'!I83="","",+'Invulstaat P1'!I83)</f>
        <v/>
      </c>
      <c r="J17" s="298" t="str">
        <f>IF('Invulstaat P1'!J83="","",+'Invulstaat P1'!J83)</f>
        <v/>
      </c>
      <c r="K17" s="281" t="str">
        <f>IF('Invulstaat P1'!K83="","",+'Invulstaat P1'!K83)</f>
        <v/>
      </c>
      <c r="L17" s="281" t="str">
        <f>IF('Invulstaat P1'!L83="","",+'Invulstaat P1'!L83)</f>
        <v/>
      </c>
      <c r="M17" s="281" t="str">
        <f>IF('Invulstaat P1'!M83="","",+'Invulstaat P1'!M83)</f>
        <v/>
      </c>
      <c r="N17" s="306" t="str">
        <f>IF('Invulstaat P1'!N83="","",+'Invulstaat P1'!N83)</f>
        <v/>
      </c>
    </row>
    <row r="18" spans="2:14" x14ac:dyDescent="0.2">
      <c r="B18" s="298" t="str">
        <f>IF('Invulstaat P1'!B84="","",+'Invulstaat P1'!B84)</f>
        <v xml:space="preserve">per </v>
      </c>
      <c r="C18" s="299" t="str">
        <f>IF('Invulstaat P1'!C84="","",+'Invulstaat P1'!C84)</f>
        <v>Vervanging op basis van garantie</v>
      </c>
      <c r="D18" s="281" t="str">
        <f>IF('Invulstaat P1'!D84="","",+'Invulstaat P1'!D84)</f>
        <v>3.1 t/m 3.3</v>
      </c>
      <c r="E18" s="281" t="str">
        <f>IF('Invulstaat P1'!E84="","",+'Invulstaat P1'!E84)</f>
        <v>toegezegde garantie</v>
      </c>
      <c r="F18" s="281" t="str">
        <f>IF('Invulstaat P1'!F84="","",+'Invulstaat P1'!F84)</f>
        <v/>
      </c>
      <c r="G18" s="300" t="str">
        <f>IF('Invulstaat P1'!G84="","",+'Invulstaat P1'!G84)</f>
        <v/>
      </c>
      <c r="H18" s="306" t="str">
        <f>IF('Invulstaat P1'!H84="","",+'Invulstaat P1'!H84)</f>
        <v/>
      </c>
      <c r="I18" s="281" t="str">
        <f>IF('Invulstaat P1'!I84="","",+'Invulstaat P1'!I84)</f>
        <v/>
      </c>
      <c r="J18" s="298" t="str">
        <f>IF('Invulstaat P1'!J84="","",+'Invulstaat P1'!J84)</f>
        <v/>
      </c>
      <c r="K18" s="281" t="str">
        <f>IF('Invulstaat P1'!K84="","",+'Invulstaat P1'!K84)</f>
        <v/>
      </c>
      <c r="L18" s="281" t="str">
        <f>IF('Invulstaat P1'!L84="","",+'Invulstaat P1'!L84)</f>
        <v/>
      </c>
      <c r="M18" s="281" t="str">
        <f>IF('Invulstaat P1'!M84="","",+'Invulstaat P1'!M84)</f>
        <v/>
      </c>
      <c r="N18" s="306" t="str">
        <f>IF('Invulstaat P1'!N84="","",+'Invulstaat P1'!N84)</f>
        <v/>
      </c>
    </row>
    <row r="19" spans="2:14" x14ac:dyDescent="0.2">
      <c r="B19" s="298" t="str">
        <f>IF('Invulstaat P1'!B85="","",+'Invulstaat P1'!B85)</f>
        <v xml:space="preserve">kwartaal </v>
      </c>
      <c r="C19" s="299" t="str">
        <f>IF('Invulstaat P1'!C85="","",+'Invulstaat P1'!C85)</f>
        <v xml:space="preserve">uitbreidingen etc. op basis van werkelijke kosten </v>
      </c>
      <c r="D19" s="281" t="str">
        <f>IF('Invulstaat P1'!D85="","",+'Invulstaat P1'!D85)</f>
        <v>4.1 + 5.1.t/m 5.4</v>
      </c>
      <c r="E19" s="281" t="str">
        <f>IF('Invulstaat P1'!E85="","",+'Invulstaat P1'!E85)</f>
        <v>opgedragen meerwerk</v>
      </c>
      <c r="F19" s="281" t="str">
        <f>IF('Invulstaat P1'!F85="","",+'Invulstaat P1'!F85)</f>
        <v/>
      </c>
      <c r="G19" s="300" t="str">
        <f>IF('Invulstaat P1'!G85="","",+'Invulstaat P1'!G85)</f>
        <v/>
      </c>
      <c r="H19" s="306" t="str">
        <f>IF('Invulstaat P1'!H85="","",+'Invulstaat P1'!H85)</f>
        <v/>
      </c>
      <c r="I19" s="281" t="str">
        <f>IF('Invulstaat P1'!I85="","",+'Invulstaat P1'!I85)</f>
        <v/>
      </c>
      <c r="J19" s="298" t="str">
        <f>IF('Invulstaat P1'!J85="","",+'Invulstaat P1'!J85)</f>
        <v/>
      </c>
      <c r="K19" s="281" t="str">
        <f>IF('Invulstaat P1'!K85="","",+'Invulstaat P1'!K85)</f>
        <v/>
      </c>
      <c r="L19" s="281" t="str">
        <f>IF('Invulstaat P1'!L85="","",+'Invulstaat P1'!L85)</f>
        <v/>
      </c>
      <c r="M19" s="281" t="str">
        <f>IF('Invulstaat P1'!M85="","",+'Invulstaat P1'!M85)</f>
        <v/>
      </c>
      <c r="N19" s="306" t="str">
        <f>IF('Invulstaat P1'!N85="","",+'Invulstaat P1'!N85)</f>
        <v/>
      </c>
    </row>
    <row r="20" spans="2:14" x14ac:dyDescent="0.2">
      <c r="B20" s="298" t="str">
        <f>IF('Invulstaat P1'!B86="","",+'Invulstaat P1'!B86)</f>
        <v>achteraf</v>
      </c>
      <c r="C20" s="299" t="str">
        <f>IF('Invulstaat P1'!C86="","",+'Invulstaat P1'!C86)</f>
        <v>bonus/malus lever zekerheid</v>
      </c>
      <c r="D20" s="281" t="str">
        <f>IF('Invulstaat P1'!D86="","",+'Invulstaat P1'!D86)</f>
        <v/>
      </c>
      <c r="E20" s="281" t="str">
        <f>IF('Invulstaat P1'!E86="","",+'Invulstaat P1'!E86)</f>
        <v/>
      </c>
      <c r="F20" s="281" t="str">
        <f>IF('Invulstaat P1'!F86="","",+'Invulstaat P1'!F86)</f>
        <v/>
      </c>
      <c r="G20" s="300" t="str">
        <f>IF('Invulstaat P1'!G86="","",+'Invulstaat P1'!G86)</f>
        <v/>
      </c>
      <c r="H20" s="306" t="str">
        <f>IF('Invulstaat P1'!H86="","",+'Invulstaat P1'!H86)</f>
        <v/>
      </c>
      <c r="I20" s="281" t="str">
        <f>IF('Invulstaat P1'!I86="","",+'Invulstaat P1'!I86)</f>
        <v/>
      </c>
      <c r="J20" s="310" t="str">
        <f>IF('Invulstaat P1'!J86="","",+'Invulstaat P1'!J86)</f>
        <v/>
      </c>
      <c r="K20" s="312" t="str">
        <f>IF('Invulstaat P1'!K86="","",+'Invulstaat P1'!K86)</f>
        <v/>
      </c>
      <c r="L20" s="312" t="str">
        <f>IF('Invulstaat P1'!L86="","",+'Invulstaat P1'!L86)</f>
        <v/>
      </c>
      <c r="M20" s="312" t="str">
        <f>IF('Invulstaat P1'!M86="","",+'Invulstaat P1'!M86)</f>
        <v/>
      </c>
      <c r="N20" s="317" t="str">
        <f>IF('Invulstaat P1'!N86="","",+'Invulstaat P1'!N86)</f>
        <v/>
      </c>
    </row>
    <row r="21" spans="2:14" x14ac:dyDescent="0.2">
      <c r="B21" s="318" t="str">
        <f>IF('Invulstaat P1'!B87="","",+'Invulstaat P1'!B87)</f>
        <v/>
      </c>
      <c r="C21" s="319" t="str">
        <f>IF('Invulstaat P1'!C87="","",+'Invulstaat P1'!C87)</f>
        <v/>
      </c>
      <c r="D21" s="320" t="str">
        <f>IF('Invulstaat P1'!D87="","",+'Invulstaat P1'!D87)</f>
        <v/>
      </c>
      <c r="E21" s="320" t="str">
        <f>IF('Invulstaat P1'!E87="","",+'Invulstaat P1'!E87)</f>
        <v/>
      </c>
      <c r="F21" s="320" t="str">
        <f>IF('Invulstaat P1'!F87="","",+'Invulstaat P1'!F87)</f>
        <v/>
      </c>
      <c r="G21" s="321" t="str">
        <f>IF('Invulstaat P1'!G87="","",+'Invulstaat P1'!G87)</f>
        <v/>
      </c>
      <c r="H21" s="322" t="str">
        <f>IF('Invulstaat P1'!H87="","",+'Invulstaat P1'!H87)</f>
        <v/>
      </c>
      <c r="I21" s="281" t="str">
        <f>IF('Invulstaat P1'!I87="","",+'Invulstaat P1'!I87)</f>
        <v/>
      </c>
      <c r="J21" s="298" t="str">
        <f>IF('Invulstaat P1'!J87="","",+'Invulstaat P1'!J87)</f>
        <v/>
      </c>
      <c r="K21" s="281" t="str">
        <f>IF('Invulstaat P1'!K87="","",+'Invulstaat P1'!K87)</f>
        <v/>
      </c>
      <c r="L21" s="281" t="str">
        <f>IF('Invulstaat P1'!L87="","",+'Invulstaat P1'!L87)</f>
        <v/>
      </c>
      <c r="M21" s="281" t="str">
        <f>IF('Invulstaat P1'!M87="","",+'Invulstaat P1'!M87)</f>
        <v/>
      </c>
      <c r="N21" s="306" t="str">
        <f>IF('Invulstaat P1'!N87="","",+'Invulstaat P1'!N87)</f>
        <v/>
      </c>
    </row>
    <row r="22" spans="2:14" x14ac:dyDescent="0.2">
      <c r="B22" s="298" t="str">
        <f>IF('Invulstaat P1'!B88="","",+'Invulstaat P1'!B88)</f>
        <v>jaar 2*</v>
      </c>
      <c r="C22" s="299" t="str">
        <f>IF('Invulstaat P1'!C88="","",+'Invulstaat P1'!C88)</f>
        <v>onderhoud en beheer  naar rato van gerealiseerd</v>
      </c>
      <c r="D22" s="281" t="str">
        <f>IF('Invulstaat P1'!D88="","",+'Invulstaat P1'!D88)</f>
        <v>2,1 t/m 2.5</v>
      </c>
      <c r="E22" s="281" t="str">
        <f>IF('Invulstaat P1'!E88="","",+'Invulstaat P1'!E88)</f>
        <v>werkelijk gerealiseerd</v>
      </c>
      <c r="F22" s="281" t="str">
        <f>IF('Invulstaat P1'!F88="","",+'Invulstaat P1'!F88)</f>
        <v/>
      </c>
      <c r="G22" s="300" t="str">
        <f>IF('Invulstaat P1'!G88="","",+'Invulstaat P1'!G88)</f>
        <v/>
      </c>
      <c r="H22" s="306" t="str">
        <f>IF('Invulstaat P1'!H88="","",+'Invulstaat P1'!H88)</f>
        <v/>
      </c>
      <c r="I22" s="281" t="str">
        <f>IF('Invulstaat P1'!I88="","",+'Invulstaat P1'!I88)</f>
        <v/>
      </c>
      <c r="J22" s="298" t="str">
        <f>IF('Invulstaat P1'!J88="","",+'Invulstaat P1'!J88)</f>
        <v/>
      </c>
      <c r="K22" s="281" t="str">
        <f>IF('Invulstaat P1'!K88="","",+'Invulstaat P1'!K88)</f>
        <v/>
      </c>
      <c r="L22" s="281" t="str">
        <f>IF('Invulstaat P1'!L88="","",+'Invulstaat P1'!L88)</f>
        <v/>
      </c>
      <c r="M22" s="281" t="str">
        <f>IF('Invulstaat P1'!M88="","",+'Invulstaat P1'!M88)</f>
        <v/>
      </c>
      <c r="N22" s="306" t="str">
        <f>IF('Invulstaat P1'!N88="","",+'Invulstaat P1'!N88)</f>
        <v/>
      </c>
    </row>
    <row r="23" spans="2:14" x14ac:dyDescent="0.2">
      <c r="B23" s="298" t="str">
        <f>IF('Invulstaat P1'!B89="","",+'Invulstaat P1'!B89)</f>
        <v xml:space="preserve">per </v>
      </c>
      <c r="C23" s="299" t="str">
        <f>IF('Invulstaat P1'!C89="","",+'Invulstaat P1'!C89)</f>
        <v>Vervanging op basis van garantie</v>
      </c>
      <c r="D23" s="281" t="str">
        <f>IF('Invulstaat P1'!D89="","",+'Invulstaat P1'!D89)</f>
        <v>3.1 t/m 3.3</v>
      </c>
      <c r="E23" s="281" t="str">
        <f>IF('Invulstaat P1'!E89="","",+'Invulstaat P1'!E89)</f>
        <v>toegezegde garantie</v>
      </c>
      <c r="F23" s="281" t="str">
        <f>IF('Invulstaat P1'!F89="","",+'Invulstaat P1'!F89)</f>
        <v/>
      </c>
      <c r="G23" s="300" t="str">
        <f>IF('Invulstaat P1'!G89="","",+'Invulstaat P1'!G89)</f>
        <v/>
      </c>
      <c r="H23" s="306" t="str">
        <f>IF('Invulstaat P1'!H89="","",+'Invulstaat P1'!H89)</f>
        <v/>
      </c>
      <c r="I23" s="281" t="str">
        <f>IF('Invulstaat P1'!I89="","",+'Invulstaat P1'!I89)</f>
        <v/>
      </c>
      <c r="J23" s="298" t="str">
        <f>IF('Invulstaat P1'!J89="","",+'Invulstaat P1'!J89)</f>
        <v/>
      </c>
      <c r="K23" s="281" t="str">
        <f>IF('Invulstaat P1'!K89="","",+'Invulstaat P1'!K89)</f>
        <v/>
      </c>
      <c r="L23" s="281" t="str">
        <f>IF('Invulstaat P1'!L89="","",+'Invulstaat P1'!L89)</f>
        <v/>
      </c>
      <c r="M23" s="281" t="str">
        <f>IF('Invulstaat P1'!M89="","",+'Invulstaat P1'!M89)</f>
        <v/>
      </c>
      <c r="N23" s="306" t="str">
        <f>IF('Invulstaat P1'!N89="","",+'Invulstaat P1'!N89)</f>
        <v/>
      </c>
    </row>
    <row r="24" spans="2:14" x14ac:dyDescent="0.2">
      <c r="B24" s="298" t="str">
        <f>IF('Invulstaat P1'!B90="","",+'Invulstaat P1'!B90)</f>
        <v xml:space="preserve">kwartaal </v>
      </c>
      <c r="C24" s="299" t="str">
        <f>IF('Invulstaat P1'!C90="","",+'Invulstaat P1'!C90)</f>
        <v xml:space="preserve">uitbreidingen etc. op basis van werkelijke kosten </v>
      </c>
      <c r="D24" s="281" t="str">
        <f>IF('Invulstaat P1'!D90="","",+'Invulstaat P1'!D90)</f>
        <v>4.1 + 5.1.t/m 5.4</v>
      </c>
      <c r="E24" s="281" t="str">
        <f>IF('Invulstaat P1'!E90="","",+'Invulstaat P1'!E90)</f>
        <v>opgedragen meerwerk</v>
      </c>
      <c r="F24" s="281" t="str">
        <f>IF('Invulstaat P1'!F90="","",+'Invulstaat P1'!F90)</f>
        <v/>
      </c>
      <c r="G24" s="300" t="str">
        <f>IF('Invulstaat P1'!G90="","",+'Invulstaat P1'!G90)</f>
        <v/>
      </c>
      <c r="H24" s="306" t="str">
        <f>IF('Invulstaat P1'!H90="","",+'Invulstaat P1'!H90)</f>
        <v/>
      </c>
      <c r="I24" s="281" t="str">
        <f>IF('Invulstaat P1'!I90="","",+'Invulstaat P1'!I90)</f>
        <v/>
      </c>
      <c r="J24" s="298" t="str">
        <f>IF('Invulstaat P1'!J90="","",+'Invulstaat P1'!J90)</f>
        <v/>
      </c>
      <c r="K24" s="281" t="str">
        <f>IF('Invulstaat P1'!K90="","",+'Invulstaat P1'!K90)</f>
        <v/>
      </c>
      <c r="L24" s="281" t="str">
        <f>IF('Invulstaat P1'!L90="","",+'Invulstaat P1'!L90)</f>
        <v/>
      </c>
      <c r="M24" s="281" t="str">
        <f>IF('Invulstaat P1'!M90="","",+'Invulstaat P1'!M90)</f>
        <v/>
      </c>
      <c r="N24" s="306" t="str">
        <f>IF('Invulstaat P1'!N90="","",+'Invulstaat P1'!N90)</f>
        <v/>
      </c>
    </row>
    <row r="25" spans="2:14" x14ac:dyDescent="0.2">
      <c r="B25" s="310" t="str">
        <f>IF('Invulstaat P1'!B91="","",+'Invulstaat P1'!B91)</f>
        <v>achteraf</v>
      </c>
      <c r="C25" s="311" t="str">
        <f>IF('Invulstaat P1'!C91="","",+'Invulstaat P1'!C91)</f>
        <v>bonus/malus lever zekerheid</v>
      </c>
      <c r="D25" s="312" t="str">
        <f>IF('Invulstaat P1'!D91="","",+'Invulstaat P1'!D91)</f>
        <v/>
      </c>
      <c r="E25" s="312" t="str">
        <f>IF('Invulstaat P1'!E91="","",+'Invulstaat P1'!E91)</f>
        <v/>
      </c>
      <c r="F25" s="312" t="str">
        <f>IF('Invulstaat P1'!F91="","",+'Invulstaat P1'!F91)</f>
        <v/>
      </c>
      <c r="G25" s="323" t="str">
        <f>IF('Invulstaat P1'!G91="","",+'Invulstaat P1'!G91)</f>
        <v/>
      </c>
      <c r="H25" s="317" t="str">
        <f>IF('Invulstaat P1'!H91="","",+'Invulstaat P1'!H91)</f>
        <v/>
      </c>
      <c r="I25" s="281" t="str">
        <f>IF('Invulstaat P1'!I91="","",+'Invulstaat P1'!I91)</f>
        <v/>
      </c>
      <c r="J25" s="310" t="str">
        <f>IF('Invulstaat P1'!J91="","",+'Invulstaat P1'!J91)</f>
        <v/>
      </c>
      <c r="K25" s="312" t="str">
        <f>IF('Invulstaat P1'!K91="","",+'Invulstaat P1'!K91)</f>
        <v/>
      </c>
      <c r="L25" s="312" t="str">
        <f>IF('Invulstaat P1'!L91="","",+'Invulstaat P1'!L91)</f>
        <v/>
      </c>
      <c r="M25" s="312" t="str">
        <f>IF('Invulstaat P1'!M91="","",+'Invulstaat P1'!M91)</f>
        <v/>
      </c>
      <c r="N25" s="317" t="str">
        <f>IF('Invulstaat P1'!N91="","",+'Invulstaat P1'!N91)</f>
        <v/>
      </c>
    </row>
    <row r="26" spans="2:14" x14ac:dyDescent="0.2">
      <c r="B26" s="298" t="str">
        <f>IF('Invulstaat P1'!B92="","",+'Invulstaat P1'!B92)</f>
        <v/>
      </c>
      <c r="C26" s="299" t="str">
        <f>IF('Invulstaat P1'!C92="","",+'Invulstaat P1'!C92)</f>
        <v/>
      </c>
      <c r="D26" s="281" t="str">
        <f>IF('Invulstaat P1'!D92="","",+'Invulstaat P1'!D92)</f>
        <v/>
      </c>
      <c r="E26" s="281" t="str">
        <f>IF('Invulstaat P1'!E92="","",+'Invulstaat P1'!E92)</f>
        <v/>
      </c>
      <c r="F26" s="281" t="str">
        <f>IF('Invulstaat P1'!F92="","",+'Invulstaat P1'!F92)</f>
        <v/>
      </c>
      <c r="G26" s="300" t="str">
        <f>IF('Invulstaat P1'!G92="","",+'Invulstaat P1'!G92)</f>
        <v/>
      </c>
      <c r="H26" s="306" t="str">
        <f>IF('Invulstaat P1'!H92="","",+'Invulstaat P1'!H92)</f>
        <v/>
      </c>
      <c r="I26" s="281" t="str">
        <f>IF('Invulstaat P1'!I92="","",+'Invulstaat P1'!I92)</f>
        <v/>
      </c>
      <c r="J26" s="298" t="str">
        <f>IF('Invulstaat P1'!J92="","",+'Invulstaat P1'!J92)</f>
        <v/>
      </c>
      <c r="K26" s="281" t="str">
        <f>IF('Invulstaat P1'!K92="","",+'Invulstaat P1'!K92)</f>
        <v/>
      </c>
      <c r="L26" s="281" t="str">
        <f>IF('Invulstaat P1'!L92="","",+'Invulstaat P1'!L92)</f>
        <v/>
      </c>
      <c r="M26" s="281" t="str">
        <f>IF('Invulstaat P1'!M92="","",+'Invulstaat P1'!M92)</f>
        <v/>
      </c>
      <c r="N26" s="306" t="str">
        <f>IF('Invulstaat P1'!N92="","",+'Invulstaat P1'!N92)</f>
        <v/>
      </c>
    </row>
    <row r="27" spans="2:14" x14ac:dyDescent="0.2">
      <c r="B27" s="298" t="str">
        <f>IF('Invulstaat P1'!B93="","",+'Invulstaat P1'!B93)</f>
        <v>jaar 3*</v>
      </c>
      <c r="C27" s="299" t="str">
        <f>IF('Invulstaat P1'!C93="","",+'Invulstaat P1'!C93)</f>
        <v>onderhoud en beheer  naar rato van gerealiseerd</v>
      </c>
      <c r="D27" s="281" t="str">
        <f>IF('Invulstaat P1'!D93="","",+'Invulstaat P1'!D93)</f>
        <v>2,1 t/m 2.5</v>
      </c>
      <c r="E27" s="281" t="str">
        <f>IF('Invulstaat P1'!E93="","",+'Invulstaat P1'!E93)</f>
        <v>werkelijk gerealiseerd</v>
      </c>
      <c r="F27" s="281" t="str">
        <f>IF('Invulstaat P1'!F93="","",+'Invulstaat P1'!F93)</f>
        <v/>
      </c>
      <c r="G27" s="300" t="str">
        <f>IF('Invulstaat P1'!G93="","",+'Invulstaat P1'!G93)</f>
        <v/>
      </c>
      <c r="H27" s="306" t="str">
        <f>IF('Invulstaat P1'!H93="","",+'Invulstaat P1'!H93)</f>
        <v/>
      </c>
      <c r="I27" s="281" t="str">
        <f>IF('Invulstaat P1'!I93="","",+'Invulstaat P1'!I93)</f>
        <v/>
      </c>
      <c r="J27" s="298" t="str">
        <f>IF('Invulstaat P1'!J93="","",+'Invulstaat P1'!J93)</f>
        <v/>
      </c>
      <c r="K27" s="281" t="str">
        <f>IF('Invulstaat P1'!K93="","",+'Invulstaat P1'!K93)</f>
        <v/>
      </c>
      <c r="L27" s="281" t="str">
        <f>IF('Invulstaat P1'!L93="","",+'Invulstaat P1'!L93)</f>
        <v/>
      </c>
      <c r="M27" s="281" t="str">
        <f>IF('Invulstaat P1'!M93="","",+'Invulstaat P1'!M93)</f>
        <v/>
      </c>
      <c r="N27" s="306" t="str">
        <f>IF('Invulstaat P1'!N93="","",+'Invulstaat P1'!N93)</f>
        <v/>
      </c>
    </row>
    <row r="28" spans="2:14" x14ac:dyDescent="0.2">
      <c r="B28" s="298" t="str">
        <f>IF('Invulstaat P1'!B94="","",+'Invulstaat P1'!B94)</f>
        <v xml:space="preserve">per </v>
      </c>
      <c r="C28" s="299" t="str">
        <f>IF('Invulstaat P1'!C94="","",+'Invulstaat P1'!C94)</f>
        <v>Vervanging op basis van garantie</v>
      </c>
      <c r="D28" s="281" t="str">
        <f>IF('Invulstaat P1'!D94="","",+'Invulstaat P1'!D94)</f>
        <v>3.1 t/m 3.3</v>
      </c>
      <c r="E28" s="281" t="str">
        <f>IF('Invulstaat P1'!E94="","",+'Invulstaat P1'!E94)</f>
        <v>toegezegde garantie</v>
      </c>
      <c r="F28" s="281" t="str">
        <f>IF('Invulstaat P1'!F94="","",+'Invulstaat P1'!F94)</f>
        <v/>
      </c>
      <c r="G28" s="300" t="str">
        <f>IF('Invulstaat P1'!G94="","",+'Invulstaat P1'!G94)</f>
        <v/>
      </c>
      <c r="H28" s="306" t="str">
        <f>IF('Invulstaat P1'!H94="","",+'Invulstaat P1'!H94)</f>
        <v/>
      </c>
      <c r="I28" s="281" t="str">
        <f>IF('Invulstaat P1'!I94="","",+'Invulstaat P1'!I94)</f>
        <v/>
      </c>
      <c r="J28" s="298" t="str">
        <f>IF('Invulstaat P1'!J94="","",+'Invulstaat P1'!J94)</f>
        <v/>
      </c>
      <c r="K28" s="281" t="str">
        <f>IF('Invulstaat P1'!K94="","",+'Invulstaat P1'!K94)</f>
        <v/>
      </c>
      <c r="L28" s="281" t="str">
        <f>IF('Invulstaat P1'!L94="","",+'Invulstaat P1'!L94)</f>
        <v/>
      </c>
      <c r="M28" s="281" t="str">
        <f>IF('Invulstaat P1'!M94="","",+'Invulstaat P1'!M94)</f>
        <v/>
      </c>
      <c r="N28" s="306" t="str">
        <f>IF('Invulstaat P1'!N94="","",+'Invulstaat P1'!N94)</f>
        <v/>
      </c>
    </row>
    <row r="29" spans="2:14" x14ac:dyDescent="0.2">
      <c r="B29" s="298" t="str">
        <f>IF('Invulstaat P1'!B95="","",+'Invulstaat P1'!B95)</f>
        <v xml:space="preserve">kwartaal </v>
      </c>
      <c r="C29" s="299" t="str">
        <f>IF('Invulstaat P1'!C95="","",+'Invulstaat P1'!C95)</f>
        <v xml:space="preserve">uitbreidingen etc. op basis van werkelijke kosten </v>
      </c>
      <c r="D29" s="281" t="str">
        <f>IF('Invulstaat P1'!D95="","",+'Invulstaat P1'!D95)</f>
        <v>4.1 + 5.1.t/m 5.4</v>
      </c>
      <c r="E29" s="281" t="str">
        <f>IF('Invulstaat P1'!E95="","",+'Invulstaat P1'!E95)</f>
        <v>opgedragen meerwerk</v>
      </c>
      <c r="F29" s="281" t="str">
        <f>IF('Invulstaat P1'!F95="","",+'Invulstaat P1'!F95)</f>
        <v/>
      </c>
      <c r="G29" s="300" t="str">
        <f>IF('Invulstaat P1'!G95="","",+'Invulstaat P1'!G95)</f>
        <v/>
      </c>
      <c r="H29" s="306" t="str">
        <f>IF('Invulstaat P1'!H95="","",+'Invulstaat P1'!H95)</f>
        <v/>
      </c>
      <c r="I29" s="281" t="str">
        <f>IF('Invulstaat P1'!I95="","",+'Invulstaat P1'!I95)</f>
        <v/>
      </c>
      <c r="J29" s="298" t="str">
        <f>IF('Invulstaat P1'!J95="","",+'Invulstaat P1'!J95)</f>
        <v/>
      </c>
      <c r="K29" s="281" t="str">
        <f>IF('Invulstaat P1'!K95="","",+'Invulstaat P1'!K95)</f>
        <v/>
      </c>
      <c r="L29" s="281" t="str">
        <f>IF('Invulstaat P1'!L95="","",+'Invulstaat P1'!L95)</f>
        <v/>
      </c>
      <c r="M29" s="281" t="str">
        <f>IF('Invulstaat P1'!M95="","",+'Invulstaat P1'!M95)</f>
        <v/>
      </c>
      <c r="N29" s="306" t="str">
        <f>IF('Invulstaat P1'!N95="","",+'Invulstaat P1'!N95)</f>
        <v/>
      </c>
    </row>
    <row r="30" spans="2:14" x14ac:dyDescent="0.2">
      <c r="B30" s="298" t="str">
        <f>IF('Invulstaat P1'!B96="","",+'Invulstaat P1'!B96)</f>
        <v>achteraf</v>
      </c>
      <c r="C30" s="299" t="str">
        <f>IF('Invulstaat P1'!C96="","",+'Invulstaat P1'!C96)</f>
        <v>bonus/malus lever zekerheid</v>
      </c>
      <c r="D30" s="281" t="str">
        <f>IF('Invulstaat P1'!D96="","",+'Invulstaat P1'!D96)</f>
        <v/>
      </c>
      <c r="E30" s="281" t="str">
        <f>IF('Invulstaat P1'!E96="","",+'Invulstaat P1'!E96)</f>
        <v/>
      </c>
      <c r="F30" s="281" t="str">
        <f>IF('Invulstaat P1'!F96="","",+'Invulstaat P1'!F96)</f>
        <v/>
      </c>
      <c r="G30" s="300" t="str">
        <f>IF('Invulstaat P1'!G96="","",+'Invulstaat P1'!G96)</f>
        <v/>
      </c>
      <c r="H30" s="306" t="str">
        <f>IF('Invulstaat P1'!H96="","",+'Invulstaat P1'!H96)</f>
        <v/>
      </c>
      <c r="I30" s="281" t="str">
        <f>IF('Invulstaat P1'!I96="","",+'Invulstaat P1'!I96)</f>
        <v/>
      </c>
      <c r="J30" s="310" t="str">
        <f>IF('Invulstaat P1'!J96="","",+'Invulstaat P1'!J96)</f>
        <v/>
      </c>
      <c r="K30" s="312" t="str">
        <f>IF('Invulstaat P1'!K96="","",+'Invulstaat P1'!K96)</f>
        <v/>
      </c>
      <c r="L30" s="312" t="str">
        <f>IF('Invulstaat P1'!L96="","",+'Invulstaat P1'!L96)</f>
        <v/>
      </c>
      <c r="M30" s="312" t="str">
        <f>IF('Invulstaat P1'!M96="","",+'Invulstaat P1'!M96)</f>
        <v/>
      </c>
      <c r="N30" s="317" t="str">
        <f>IF('Invulstaat P1'!N96="","",+'Invulstaat P1'!N96)</f>
        <v/>
      </c>
    </row>
    <row r="31" spans="2:14" x14ac:dyDescent="0.2">
      <c r="B31" s="318" t="str">
        <f>IF('Invulstaat P1'!B97="","",+'Invulstaat P1'!B97)</f>
        <v/>
      </c>
      <c r="C31" s="319" t="str">
        <f>IF('Invulstaat P1'!C97="","",+'Invulstaat P1'!C97)</f>
        <v/>
      </c>
      <c r="D31" s="320" t="str">
        <f>IF('Invulstaat P1'!D97="","",+'Invulstaat P1'!D97)</f>
        <v/>
      </c>
      <c r="E31" s="320" t="str">
        <f>IF('Invulstaat P1'!E97="","",+'Invulstaat P1'!E97)</f>
        <v/>
      </c>
      <c r="F31" s="320" t="str">
        <f>IF('Invulstaat P1'!F97="","",+'Invulstaat P1'!F97)</f>
        <v/>
      </c>
      <c r="G31" s="321" t="str">
        <f>IF('Invulstaat P1'!G97="","",+'Invulstaat P1'!G97)</f>
        <v/>
      </c>
      <c r="H31" s="322" t="str">
        <f>IF('Invulstaat P1'!H97="","",+'Invulstaat P1'!H97)</f>
        <v/>
      </c>
      <c r="I31" s="281" t="str">
        <f>IF('Invulstaat P1'!I97="","",+'Invulstaat P1'!I97)</f>
        <v/>
      </c>
      <c r="J31" s="298" t="str">
        <f>IF('Invulstaat P1'!J97="","",+'Invulstaat P1'!J97)</f>
        <v/>
      </c>
      <c r="K31" s="281" t="str">
        <f>IF('Invulstaat P1'!K97="","",+'Invulstaat P1'!K97)</f>
        <v/>
      </c>
      <c r="L31" s="281" t="str">
        <f>IF('Invulstaat P1'!L97="","",+'Invulstaat P1'!L97)</f>
        <v/>
      </c>
      <c r="M31" s="281" t="str">
        <f>IF('Invulstaat P1'!M97="","",+'Invulstaat P1'!M97)</f>
        <v/>
      </c>
      <c r="N31" s="306" t="str">
        <f>IF('Invulstaat P1'!N97="","",+'Invulstaat P1'!N97)</f>
        <v/>
      </c>
    </row>
    <row r="32" spans="2:14" x14ac:dyDescent="0.2">
      <c r="B32" s="298" t="str">
        <f>IF('Invulstaat P1'!B98="","",+'Invulstaat P1'!B98)</f>
        <v>jaar 4*</v>
      </c>
      <c r="C32" s="299" t="str">
        <f>IF('Invulstaat P1'!C98="","",+'Invulstaat P1'!C98)</f>
        <v>onderhoud en beheer  naar rato van gerealiseerd</v>
      </c>
      <c r="D32" s="281" t="str">
        <f>IF('Invulstaat P1'!D98="","",+'Invulstaat P1'!D98)</f>
        <v>2,1 t/m 2.5</v>
      </c>
      <c r="E32" s="281" t="str">
        <f>IF('Invulstaat P1'!E98="","",+'Invulstaat P1'!E98)</f>
        <v>werkelijk gerealiseerd</v>
      </c>
      <c r="F32" s="281" t="str">
        <f>IF('Invulstaat P1'!F98="","",+'Invulstaat P1'!F98)</f>
        <v/>
      </c>
      <c r="G32" s="300" t="str">
        <f>IF('Invulstaat P1'!G98="","",+'Invulstaat P1'!G98)</f>
        <v/>
      </c>
      <c r="H32" s="306" t="str">
        <f>IF('Invulstaat P1'!H98="","",+'Invulstaat P1'!H98)</f>
        <v/>
      </c>
      <c r="I32" s="281" t="str">
        <f>IF('Invulstaat P1'!I98="","",+'Invulstaat P1'!I98)</f>
        <v/>
      </c>
      <c r="J32" s="298" t="str">
        <f>IF('Invulstaat P1'!J98="","",+'Invulstaat P1'!J98)</f>
        <v/>
      </c>
      <c r="K32" s="281" t="str">
        <f>IF('Invulstaat P1'!K98="","",+'Invulstaat P1'!K98)</f>
        <v/>
      </c>
      <c r="L32" s="281" t="str">
        <f>IF('Invulstaat P1'!L98="","",+'Invulstaat P1'!L98)</f>
        <v/>
      </c>
      <c r="M32" s="281" t="str">
        <f>IF('Invulstaat P1'!M98="","",+'Invulstaat P1'!M98)</f>
        <v/>
      </c>
      <c r="N32" s="306" t="str">
        <f>IF('Invulstaat P1'!N98="","",+'Invulstaat P1'!N98)</f>
        <v/>
      </c>
    </row>
    <row r="33" spans="2:14" x14ac:dyDescent="0.2">
      <c r="B33" s="298" t="str">
        <f>IF('Invulstaat P1'!B99="","",+'Invulstaat P1'!B99)</f>
        <v xml:space="preserve">per </v>
      </c>
      <c r="C33" s="299" t="str">
        <f>IF('Invulstaat P1'!C99="","",+'Invulstaat P1'!C99)</f>
        <v>Vervanging op basis van garantie</v>
      </c>
      <c r="D33" s="281" t="str">
        <f>IF('Invulstaat P1'!D99="","",+'Invulstaat P1'!D99)</f>
        <v>3.1 t/m 3.3</v>
      </c>
      <c r="E33" s="281" t="str">
        <f>IF('Invulstaat P1'!E99="","",+'Invulstaat P1'!E99)</f>
        <v>toegezegde garantie</v>
      </c>
      <c r="F33" s="281" t="str">
        <f>IF('Invulstaat P1'!F99="","",+'Invulstaat P1'!F99)</f>
        <v/>
      </c>
      <c r="G33" s="300" t="str">
        <f>IF('Invulstaat P1'!G99="","",+'Invulstaat P1'!G99)</f>
        <v/>
      </c>
      <c r="H33" s="306" t="str">
        <f>IF('Invulstaat P1'!H99="","",+'Invulstaat P1'!H99)</f>
        <v/>
      </c>
      <c r="I33" s="281" t="str">
        <f>IF('Invulstaat P1'!I99="","",+'Invulstaat P1'!I99)</f>
        <v/>
      </c>
      <c r="J33" s="298" t="str">
        <f>IF('Invulstaat P1'!J99="","",+'Invulstaat P1'!J99)</f>
        <v/>
      </c>
      <c r="K33" s="281" t="str">
        <f>IF('Invulstaat P1'!K99="","",+'Invulstaat P1'!K99)</f>
        <v/>
      </c>
      <c r="L33" s="281" t="str">
        <f>IF('Invulstaat P1'!L99="","",+'Invulstaat P1'!L99)</f>
        <v/>
      </c>
      <c r="M33" s="281" t="str">
        <f>IF('Invulstaat P1'!M99="","",+'Invulstaat P1'!M99)</f>
        <v/>
      </c>
      <c r="N33" s="306" t="str">
        <f>IF('Invulstaat P1'!N99="","",+'Invulstaat P1'!N99)</f>
        <v/>
      </c>
    </row>
    <row r="34" spans="2:14" x14ac:dyDescent="0.2">
      <c r="B34" s="298" t="str">
        <f>IF('Invulstaat P1'!B100="","",+'Invulstaat P1'!B100)</f>
        <v xml:space="preserve">kwartaal </v>
      </c>
      <c r="C34" s="299" t="str">
        <f>IF('Invulstaat P1'!C100="","",+'Invulstaat P1'!C100)</f>
        <v xml:space="preserve">uitbreidingen etc. op basis van werkelijke kosten </v>
      </c>
      <c r="D34" s="281" t="str">
        <f>IF('Invulstaat P1'!D100="","",+'Invulstaat P1'!D100)</f>
        <v>4.1 + 5.1.t/m 5.4</v>
      </c>
      <c r="E34" s="281" t="str">
        <f>IF('Invulstaat P1'!E100="","",+'Invulstaat P1'!E100)</f>
        <v>opgedragen meerwerk</v>
      </c>
      <c r="F34" s="281" t="str">
        <f>IF('Invulstaat P1'!F100="","",+'Invulstaat P1'!F100)</f>
        <v/>
      </c>
      <c r="G34" s="300" t="str">
        <f>IF('Invulstaat P1'!G100="","",+'Invulstaat P1'!G100)</f>
        <v/>
      </c>
      <c r="H34" s="306" t="str">
        <f>IF('Invulstaat P1'!H100="","",+'Invulstaat P1'!H100)</f>
        <v/>
      </c>
      <c r="I34" s="281" t="str">
        <f>IF('Invulstaat P1'!I100="","",+'Invulstaat P1'!I100)</f>
        <v/>
      </c>
      <c r="J34" s="298" t="str">
        <f>IF('Invulstaat P1'!J100="","",+'Invulstaat P1'!J100)</f>
        <v/>
      </c>
      <c r="K34" s="281" t="str">
        <f>IF('Invulstaat P1'!K100="","",+'Invulstaat P1'!K100)</f>
        <v/>
      </c>
      <c r="L34" s="281" t="str">
        <f>IF('Invulstaat P1'!L100="","",+'Invulstaat P1'!L100)</f>
        <v/>
      </c>
      <c r="M34" s="281" t="str">
        <f>IF('Invulstaat P1'!M100="","",+'Invulstaat P1'!M100)</f>
        <v/>
      </c>
      <c r="N34" s="306" t="str">
        <f>IF('Invulstaat P1'!N100="","",+'Invulstaat P1'!N100)</f>
        <v/>
      </c>
    </row>
    <row r="35" spans="2:14" x14ac:dyDescent="0.2">
      <c r="B35" s="310" t="str">
        <f>IF('Invulstaat P1'!B101="","",+'Invulstaat P1'!B101)</f>
        <v>achteraf</v>
      </c>
      <c r="C35" s="311" t="str">
        <f>IF('Invulstaat P1'!C101="","",+'Invulstaat P1'!C101)</f>
        <v>bonus/malus lever zekerheid</v>
      </c>
      <c r="D35" s="312" t="str">
        <f>IF('Invulstaat P1'!D101="","",+'Invulstaat P1'!D101)</f>
        <v/>
      </c>
      <c r="E35" s="312" t="str">
        <f>IF('Invulstaat P1'!E101="","",+'Invulstaat P1'!E101)</f>
        <v/>
      </c>
      <c r="F35" s="312" t="str">
        <f>IF('Invulstaat P1'!F101="","",+'Invulstaat P1'!F101)</f>
        <v/>
      </c>
      <c r="G35" s="323" t="str">
        <f>IF('Invulstaat P1'!G101="","",+'Invulstaat P1'!G101)</f>
        <v/>
      </c>
      <c r="H35" s="317" t="str">
        <f>IF('Invulstaat P1'!H101="","",+'Invulstaat P1'!H101)</f>
        <v/>
      </c>
      <c r="I35" s="281" t="str">
        <f>IF('Invulstaat P1'!I101="","",+'Invulstaat P1'!I101)</f>
        <v/>
      </c>
      <c r="J35" s="310" t="str">
        <f>IF('Invulstaat P1'!J101="","",+'Invulstaat P1'!J101)</f>
        <v/>
      </c>
      <c r="K35" s="312" t="str">
        <f>IF('Invulstaat P1'!K101="","",+'Invulstaat P1'!K101)</f>
        <v/>
      </c>
      <c r="L35" s="312" t="str">
        <f>IF('Invulstaat P1'!L101="","",+'Invulstaat P1'!L101)</f>
        <v/>
      </c>
      <c r="M35" s="312" t="str">
        <f>IF('Invulstaat P1'!M101="","",+'Invulstaat P1'!M101)</f>
        <v/>
      </c>
      <c r="N35" s="317" t="str">
        <f>IF('Invulstaat P1'!N101="","",+'Invulstaat P1'!N101)</f>
        <v/>
      </c>
    </row>
    <row r="36" spans="2:14" x14ac:dyDescent="0.2">
      <c r="B36" s="298" t="str">
        <f>IF('Invulstaat P1'!B102="","",+'Invulstaat P1'!B102)</f>
        <v/>
      </c>
      <c r="C36" s="299" t="str">
        <f>IF('Invulstaat P1'!C102="","",+'Invulstaat P1'!C102)</f>
        <v/>
      </c>
      <c r="D36" s="281" t="str">
        <f>IF('Invulstaat P1'!D102="","",+'Invulstaat P1'!D102)</f>
        <v/>
      </c>
      <c r="E36" s="281" t="str">
        <f>IF('Invulstaat P1'!E102="","",+'Invulstaat P1'!E102)</f>
        <v/>
      </c>
      <c r="F36" s="281" t="str">
        <f>IF('Invulstaat P1'!F102="","",+'Invulstaat P1'!F102)</f>
        <v/>
      </c>
      <c r="G36" s="300" t="str">
        <f>IF('Invulstaat P1'!G102="","",+'Invulstaat P1'!G102)</f>
        <v/>
      </c>
      <c r="H36" s="306" t="str">
        <f>IF('Invulstaat P1'!H102="","",+'Invulstaat P1'!H102)</f>
        <v/>
      </c>
      <c r="I36" s="281" t="str">
        <f>IF('Invulstaat P1'!I102="","",+'Invulstaat P1'!I102)</f>
        <v/>
      </c>
      <c r="J36" s="298" t="str">
        <f>IF('Invulstaat P1'!J102="","",+'Invulstaat P1'!J102)</f>
        <v/>
      </c>
      <c r="K36" s="281" t="str">
        <f>IF('Invulstaat P1'!K102="","",+'Invulstaat P1'!K102)</f>
        <v/>
      </c>
      <c r="L36" s="281" t="str">
        <f>IF('Invulstaat P1'!L102="","",+'Invulstaat P1'!L102)</f>
        <v/>
      </c>
      <c r="M36" s="281" t="str">
        <f>IF('Invulstaat P1'!M102="","",+'Invulstaat P1'!M102)</f>
        <v/>
      </c>
      <c r="N36" s="306" t="str">
        <f>IF('Invulstaat P1'!N102="","",+'Invulstaat P1'!N102)</f>
        <v/>
      </c>
    </row>
    <row r="37" spans="2:14" x14ac:dyDescent="0.2">
      <c r="B37" s="298" t="str">
        <f>IF('Invulstaat P1'!B103="","",+'Invulstaat P1'!B103)</f>
        <v>na jaar 4*</v>
      </c>
      <c r="C37" s="299" t="str">
        <f>IF('Invulstaat P1'!C103="","",+'Invulstaat P1'!C103)</f>
        <v>werkelijke kosten, geen garantie</v>
      </c>
      <c r="D37" s="281" t="str">
        <f>IF('Invulstaat P1'!D103="","",+'Invulstaat P1'!D103)</f>
        <v/>
      </c>
      <c r="E37" s="281" t="str">
        <f>IF('Invulstaat P1'!E103="","",+'Invulstaat P1'!E103)</f>
        <v/>
      </c>
      <c r="F37" s="281" t="str">
        <f>IF('Invulstaat P1'!F103="","",+'Invulstaat P1'!F103)</f>
        <v/>
      </c>
      <c r="G37" s="300" t="str">
        <f>IF('Invulstaat P1'!G103="","",+'Invulstaat P1'!G103)</f>
        <v/>
      </c>
      <c r="H37" s="306" t="str">
        <f>IF('Invulstaat P1'!H103="","",+'Invulstaat P1'!H103)</f>
        <v/>
      </c>
      <c r="I37" s="281" t="str">
        <f>IF('Invulstaat P1'!I103="","",+'Invulstaat P1'!I103)</f>
        <v/>
      </c>
      <c r="J37" s="298" t="str">
        <f>IF('Invulstaat P1'!J103="","",+'Invulstaat P1'!J103)</f>
        <v/>
      </c>
      <c r="K37" s="281" t="str">
        <f>IF('Invulstaat P1'!K103="","",+'Invulstaat P1'!K103)</f>
        <v/>
      </c>
      <c r="L37" s="281" t="str">
        <f>IF('Invulstaat P1'!L103="","",+'Invulstaat P1'!L103)</f>
        <v/>
      </c>
      <c r="M37" s="281" t="str">
        <f>IF('Invulstaat P1'!M103="","",+'Invulstaat P1'!M103)</f>
        <v/>
      </c>
      <c r="N37" s="306" t="str">
        <f>IF('Invulstaat P1'!N103="","",+'Invulstaat P1'!N103)</f>
        <v/>
      </c>
    </row>
    <row r="38" spans="2:14" x14ac:dyDescent="0.2">
      <c r="B38" s="298" t="str">
        <f>IF('Invulstaat P1'!B104="","",+'Invulstaat P1'!B104)</f>
        <v/>
      </c>
      <c r="C38" s="299" t="str">
        <f>IF('Invulstaat P1'!C104="","",+'Invulstaat P1'!C104)</f>
        <v>geen bonus malus.</v>
      </c>
      <c r="D38" s="281" t="str">
        <f>IF('Invulstaat P1'!D104="","",+'Invulstaat P1'!D104)</f>
        <v/>
      </c>
      <c r="E38" s="281" t="str">
        <f>IF('Invulstaat P1'!E104="","",+'Invulstaat P1'!E104)</f>
        <v/>
      </c>
      <c r="F38" s="281" t="str">
        <f>IF('Invulstaat P1'!F104="","",+'Invulstaat P1'!F104)</f>
        <v/>
      </c>
      <c r="G38" s="300" t="str">
        <f>IF('Invulstaat P1'!G104="","",+'Invulstaat P1'!G104)</f>
        <v/>
      </c>
      <c r="H38" s="306" t="str">
        <f>IF('Invulstaat P1'!H104="","",+'Invulstaat P1'!H104)</f>
        <v/>
      </c>
      <c r="I38" s="281" t="str">
        <f>IF('Invulstaat P1'!I104="","",+'Invulstaat P1'!I104)</f>
        <v/>
      </c>
      <c r="J38" s="298" t="str">
        <f>IF('Invulstaat P1'!J104="","",+'Invulstaat P1'!J104)</f>
        <v/>
      </c>
      <c r="K38" s="281" t="str">
        <f>IF('Invulstaat P1'!K104="","",+'Invulstaat P1'!K104)</f>
        <v/>
      </c>
      <c r="L38" s="281" t="str">
        <f>IF('Invulstaat P1'!L104="","",+'Invulstaat P1'!L104)</f>
        <v/>
      </c>
      <c r="M38" s="281" t="str">
        <f>IF('Invulstaat P1'!M104="","",+'Invulstaat P1'!M104)</f>
        <v/>
      </c>
      <c r="N38" s="306" t="str">
        <f>IF('Invulstaat P1'!N104="","",+'Invulstaat P1'!N104)</f>
        <v/>
      </c>
    </row>
    <row r="39" spans="2:14" ht="13.5" thickBot="1" x14ac:dyDescent="0.25">
      <c r="B39" s="324" t="str">
        <f>IF('Invulstaat P1'!B105="","",+'Invulstaat P1'!B105)</f>
        <v/>
      </c>
      <c r="C39" s="325" t="str">
        <f>IF('Invulstaat P1'!C105="","",+'Invulstaat P1'!C105)</f>
        <v/>
      </c>
      <c r="D39" s="326" t="str">
        <f>IF('Invulstaat P1'!D105="","",+'Invulstaat P1'!D105)</f>
        <v/>
      </c>
      <c r="E39" s="326" t="str">
        <f>IF('Invulstaat P1'!E105="","",+'Invulstaat P1'!E105)</f>
        <v/>
      </c>
      <c r="F39" s="326" t="str">
        <f>IF('Invulstaat P1'!F105="","",+'Invulstaat P1'!F105)</f>
        <v/>
      </c>
      <c r="G39" s="327" t="str">
        <f>IF('Invulstaat P1'!G105="","",+'Invulstaat P1'!G105)</f>
        <v/>
      </c>
      <c r="H39" s="328" t="str">
        <f>IF('Invulstaat P1'!H105="","",+'Invulstaat P1'!H105)</f>
        <v/>
      </c>
      <c r="I39" s="281" t="str">
        <f>IF('Invulstaat P1'!I105="","",+'Invulstaat P1'!I105)</f>
        <v/>
      </c>
      <c r="J39" s="324" t="str">
        <f>IF('Invulstaat P1'!J105="","",+'Invulstaat P1'!J105)</f>
        <v/>
      </c>
      <c r="K39" s="326" t="str">
        <f>IF('Invulstaat P1'!K105="","",+'Invulstaat P1'!K105)</f>
        <v/>
      </c>
      <c r="L39" s="326" t="str">
        <f>IF('Invulstaat P1'!L105="","",+'Invulstaat P1'!L105)</f>
        <v/>
      </c>
      <c r="M39" s="326" t="str">
        <f>IF('Invulstaat P1'!M105="","",+'Invulstaat P1'!M105)</f>
        <v/>
      </c>
      <c r="N39" s="328" t="str">
        <f>IF('Invulstaat P1'!N105="","",+'Invulstaat P1'!N105)</f>
        <v/>
      </c>
    </row>
    <row r="40" spans="2:14" x14ac:dyDescent="0.2">
      <c r="B40" s="281" t="str">
        <f>IF('Invulstaat P1'!B106="","",+'Invulstaat P1'!B106)</f>
        <v>* met indexering</v>
      </c>
      <c r="D40" s="281" t="str">
        <f>IF('Invulstaat P1'!D106="","",+'Invulstaat P1'!D106)</f>
        <v/>
      </c>
      <c r="E40" s="281" t="str">
        <f>IF('Invulstaat P1'!E106="","",+'Invulstaat P1'!E106)</f>
        <v/>
      </c>
      <c r="F40" s="281" t="str">
        <f>IF('Invulstaat P1'!F106="","",+'Invulstaat P1'!F106)</f>
        <v/>
      </c>
      <c r="G40" s="281" t="str">
        <f>IF('Invulstaat P1'!G106="","",+'Invulstaat P1'!G106)</f>
        <v/>
      </c>
      <c r="H40" s="281" t="str">
        <f>IF('Invulstaat P1'!H106="","",+'Invulstaat P1'!H106)</f>
        <v/>
      </c>
      <c r="I40" s="281" t="str">
        <f>IF('Invulstaat P1'!I106="","",+'Invulstaat P1'!I106)</f>
        <v/>
      </c>
      <c r="J40" s="281" t="str">
        <f>IF('Invulstaat P1'!J106="","",+'Invulstaat P1'!J106)</f>
        <v/>
      </c>
      <c r="K40" s="281" t="str">
        <f>IF('Invulstaat P1'!K106="","",+'Invulstaat P1'!K106)</f>
        <v/>
      </c>
      <c r="L40" s="281" t="str">
        <f>IF('Invulstaat P1'!L106="","",+'Invulstaat P1'!L106)</f>
        <v/>
      </c>
      <c r="M40" s="281" t="str">
        <f>IF('Invulstaat P1'!M106="","",+'Invulstaat P1'!M106)</f>
        <v/>
      </c>
      <c r="N40" s="281" t="str">
        <f>IF('Invulstaat P1'!N106="","",+'Invulstaat P1'!N106)</f>
        <v/>
      </c>
    </row>
    <row r="41" spans="2:14" x14ac:dyDescent="0.2">
      <c r="I41" s="281" t="str">
        <f>IF('Invulstaat P1'!I107="","",+'Invulstaat P1'!I107)</f>
        <v/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9" ma:contentTypeDescription="Een nieuw document maken." ma:contentTypeScope="" ma:versionID="55e1cc9b998d2da0adb67d12fbabc996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ff8b79d7ec7cc94398dd78dfc16cffa4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c3a24b-403e-42e9-b5c1-fc8a9c65ec5e}" ma:internalName="TaxCatchAll" ma:showField="CatchAllData" ma:web="13c3d94a-980d-4fba-a812-9ba96888e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934ef9d6-7c14-4018-8690-bb1a58de5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bbfaa-d9f9-4905-aa6b-6864badca0c1">
      <Terms xmlns="http://schemas.microsoft.com/office/infopath/2007/PartnerControls"/>
    </lcf76f155ced4ddcb4097134ff3c332f>
    <TaxCatchAll xmlns="13c3d94a-980d-4fba-a812-9ba96888e6e6" xsi:nil="true"/>
  </documentManagement>
</p:properties>
</file>

<file path=customXml/itemProps1.xml><?xml version="1.0" encoding="utf-8"?>
<ds:datastoreItem xmlns:ds="http://schemas.openxmlformats.org/officeDocument/2006/customXml" ds:itemID="{E35F1386-B645-46BA-89AE-6A1B7CC24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CFF5CB-BD61-40DE-ACF8-6CFB7C1525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6BAC6D-4788-42BF-97F6-19E0FE3878ED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8fbbfaa-d9f9-4905-aa6b-6864badca0c1"/>
    <ds:schemaRef ds:uri="http://purl.org/dc/dcmitype/"/>
    <ds:schemaRef ds:uri="http://purl.org/dc/terms/"/>
    <ds:schemaRef ds:uri="13c3d94a-980d-4fba-a812-9ba96888e6e6"/>
    <ds:schemaRef ds:uri="http://schemas.microsoft.com/office/infopath/2007/PartnerControl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Invulstaat P1</vt:lpstr>
      <vt:lpstr>Inschrijfstaat P1</vt:lpstr>
      <vt:lpstr>Inschrijfbiljet P1 </vt:lpstr>
      <vt:lpstr>betalingsschema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31625</dc:creator>
  <cp:keywords/>
  <dc:description/>
  <cp:lastModifiedBy>hwijng</cp:lastModifiedBy>
  <cp:revision/>
  <cp:lastPrinted>2023-08-10T06:18:27Z</cp:lastPrinted>
  <dcterms:created xsi:type="dcterms:W3CDTF">2023-04-26T09:43:21Z</dcterms:created>
  <dcterms:modified xsi:type="dcterms:W3CDTF">2023-08-24T09:16:39Z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  <property fmtid="{D5CDD505-2E9C-101B-9397-08002B2CF9AE}" pid="3" name="MediaServiceImageTags">
    <vt:lpwstr/>
  </property>
</Properties>
</file>