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3-4001 EU Meten en monitoren\4 nota van inlichtingen\"/>
    </mc:Choice>
  </mc:AlternateContent>
  <xr:revisionPtr revIDLastSave="0" documentId="8_{6486DF2F-0B0B-42E0-8D86-86714B17B18B}" xr6:coauthVersionLast="47" xr6:coauthVersionMax="47" xr10:uidLastSave="{00000000-0000-0000-0000-000000000000}"/>
  <workbookProtection workbookAlgorithmName="SHA-512" workbookHashValue="JJrLFJcAiz0Aoj0a/lupikdji3VCOVBYEdgDu1W8CWu6sQu/Qi49CLOmNnBgCyZ5gesCdIA21OqXd0Wtgd6R0A==" workbookSaltValue="6s6W4L3xUEns73hY12Uvgw==" workbookSpinCount="100000" lockStructure="1"/>
  <bookViews>
    <workbookView xWindow="-120" yWindow="-120" windowWidth="29040" windowHeight="17640" activeTab="2" xr2:uid="{E070512B-5309-4EBC-A168-28BFBC7AEBA9}"/>
  </bookViews>
  <sheets>
    <sheet name="Invulstaat P2" sheetId="1" r:id="rId1"/>
    <sheet name="Inschrijfstaat P2" sheetId="2" r:id="rId2"/>
    <sheet name="Inschrijfbiljet 2" sheetId="3" r:id="rId3"/>
    <sheet name="betalingsschem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3" l="1"/>
  <c r="D34" i="3"/>
  <c r="D33" i="3"/>
  <c r="D32" i="3"/>
  <c r="AE34" i="1"/>
  <c r="Z34" i="1"/>
  <c r="U34" i="1"/>
  <c r="P34" i="1"/>
  <c r="I44" i="1"/>
  <c r="J44" i="1" s="1"/>
  <c r="G61" i="2"/>
  <c r="G60" i="2"/>
  <c r="G58" i="2"/>
  <c r="G59" i="2"/>
  <c r="D61" i="2"/>
  <c r="D60" i="2"/>
  <c r="D59" i="2"/>
  <c r="D58" i="2"/>
  <c r="D48" i="2"/>
  <c r="D47" i="2"/>
  <c r="D46" i="2"/>
  <c r="D33" i="2"/>
  <c r="D32" i="2"/>
  <c r="D31" i="2"/>
  <c r="D22" i="2"/>
  <c r="D16" i="2"/>
  <c r="D15" i="2"/>
  <c r="D13" i="2"/>
  <c r="D14" i="2"/>
  <c r="AH53" i="1"/>
  <c r="AC53" i="1"/>
  <c r="X53" i="1"/>
  <c r="S53" i="1"/>
  <c r="D53" i="1"/>
  <c r="D53" i="2" s="1"/>
  <c r="K42" i="2"/>
  <c r="I42" i="2"/>
  <c r="J42" i="2"/>
  <c r="H42" i="2"/>
  <c r="H43" i="2"/>
  <c r="G37" i="2"/>
  <c r="G36" i="2"/>
  <c r="G35" i="2"/>
  <c r="G34" i="2"/>
  <c r="G33" i="2"/>
  <c r="G32" i="2"/>
  <c r="G31" i="2"/>
  <c r="K26" i="2"/>
  <c r="J26" i="2"/>
  <c r="I26" i="2"/>
  <c r="H26" i="2"/>
  <c r="K25" i="2"/>
  <c r="J25" i="2"/>
  <c r="I25" i="2"/>
  <c r="H25" i="2"/>
  <c r="D37" i="1"/>
  <c r="D37" i="2" s="1"/>
  <c r="D36" i="1"/>
  <c r="D36" i="2" s="1"/>
  <c r="D35" i="1"/>
  <c r="D35" i="2" s="1"/>
  <c r="K22" i="2"/>
  <c r="J22" i="2"/>
  <c r="I22" i="2"/>
  <c r="H22" i="2"/>
  <c r="G26" i="2"/>
  <c r="G25" i="2"/>
  <c r="G24" i="2"/>
  <c r="G15" i="2"/>
  <c r="G16" i="2"/>
  <c r="G17" i="2"/>
  <c r="G18" i="2"/>
  <c r="G19" i="2"/>
  <c r="G20" i="2"/>
  <c r="G21" i="2"/>
  <c r="G22" i="2"/>
  <c r="G14" i="2"/>
  <c r="G13" i="2"/>
  <c r="L38" i="2"/>
  <c r="L23" i="2"/>
  <c r="D34" i="1" l="1"/>
  <c r="D34" i="2" s="1"/>
  <c r="K44" i="1"/>
  <c r="G48" i="1"/>
  <c r="G47" i="1"/>
  <c r="G46" i="1"/>
  <c r="L53" i="1"/>
  <c r="N1" i="1"/>
  <c r="AH37" i="1"/>
  <c r="AH36" i="1"/>
  <c r="AH35" i="1"/>
  <c r="AC37" i="1"/>
  <c r="AC36" i="1"/>
  <c r="AC35" i="1"/>
  <c r="X37" i="1"/>
  <c r="X36" i="1"/>
  <c r="X35" i="1"/>
  <c r="S37" i="1"/>
  <c r="S36" i="1"/>
  <c r="S35" i="1"/>
  <c r="L33" i="1"/>
  <c r="L33" i="2" s="1"/>
  <c r="L32" i="1"/>
  <c r="L32" i="2" s="1"/>
  <c r="L31" i="1"/>
  <c r="L31" i="2" s="1"/>
  <c r="AH21" i="1"/>
  <c r="X21" i="1"/>
  <c r="AH20" i="1"/>
  <c r="AC20" i="1"/>
  <c r="X20" i="1"/>
  <c r="S20" i="1"/>
  <c r="AH19" i="1"/>
  <c r="AC19" i="1"/>
  <c r="X19" i="1"/>
  <c r="S19" i="1"/>
  <c r="AH18" i="1"/>
  <c r="AH17" i="1"/>
  <c r="AC18" i="1"/>
  <c r="AC17" i="1"/>
  <c r="X18" i="1"/>
  <c r="X17" i="1"/>
  <c r="S18" i="1"/>
  <c r="G47" i="2" l="1"/>
  <c r="H47" i="1"/>
  <c r="H47" i="2" s="1"/>
  <c r="H48" i="1"/>
  <c r="H48" i="2" s="1"/>
  <c r="G48" i="2"/>
  <c r="M54" i="1"/>
  <c r="M54" i="2" s="1"/>
  <c r="L53" i="2"/>
  <c r="H46" i="1"/>
  <c r="H46" i="2" s="1"/>
  <c r="G46" i="2"/>
  <c r="L37" i="1"/>
  <c r="L37" i="2" s="1"/>
  <c r="L35" i="1"/>
  <c r="L35" i="2" s="1"/>
  <c r="L36" i="1"/>
  <c r="L36" i="2" s="1"/>
  <c r="S17" i="1" l="1"/>
  <c r="L61" i="1"/>
  <c r="L61" i="2" s="1"/>
  <c r="L60" i="1"/>
  <c r="L60" i="2" s="1"/>
  <c r="L59" i="1"/>
  <c r="L59" i="2" s="1"/>
  <c r="L58" i="1"/>
  <c r="L58" i="2" s="1"/>
  <c r="AH26" i="1"/>
  <c r="AH25" i="1"/>
  <c r="AH22" i="1"/>
  <c r="AC26" i="1"/>
  <c r="AC25" i="1"/>
  <c r="AC22" i="1"/>
  <c r="X26" i="1"/>
  <c r="X25" i="1"/>
  <c r="X22" i="1"/>
  <c r="AH34" i="1"/>
  <c r="AC34" i="1"/>
  <c r="X34" i="1"/>
  <c r="S34" i="1"/>
  <c r="D26" i="1"/>
  <c r="D26" i="2" s="1"/>
  <c r="D25" i="1"/>
  <c r="D25" i="2" s="1"/>
  <c r="D24" i="1"/>
  <c r="D18" i="1"/>
  <c r="D19" i="1"/>
  <c r="D20" i="1"/>
  <c r="D21" i="1"/>
  <c r="D17" i="1"/>
  <c r="S26" i="1"/>
  <c r="S25" i="1"/>
  <c r="S22" i="1"/>
  <c r="AH5" i="1"/>
  <c r="L15" i="1"/>
  <c r="L15" i="2" s="1"/>
  <c r="L16" i="1"/>
  <c r="L16" i="2" s="1"/>
  <c r="L14" i="1"/>
  <c r="L14" i="2" s="1"/>
  <c r="L13" i="1"/>
  <c r="L13" i="2" s="1"/>
  <c r="L17" i="1" l="1"/>
  <c r="L17" i="2" s="1"/>
  <c r="D17" i="2"/>
  <c r="L18" i="1"/>
  <c r="L18" i="2" s="1"/>
  <c r="D18" i="2"/>
  <c r="L21" i="1"/>
  <c r="L21" i="2" s="1"/>
  <c r="D21" i="2"/>
  <c r="L24" i="1"/>
  <c r="L24" i="2" s="1"/>
  <c r="D24" i="2"/>
  <c r="L20" i="1"/>
  <c r="L20" i="2" s="1"/>
  <c r="D20" i="2"/>
  <c r="L19" i="1"/>
  <c r="L19" i="2" s="1"/>
  <c r="D19" i="2"/>
  <c r="AH59" i="1"/>
  <c r="AH61" i="1"/>
  <c r="AH60" i="1"/>
  <c r="AH58" i="1"/>
  <c r="AH32" i="1"/>
  <c r="AH33" i="1"/>
  <c r="AH31" i="1"/>
  <c r="L34" i="1"/>
  <c r="AH13" i="1"/>
  <c r="AH16" i="1"/>
  <c r="M62" i="1"/>
  <c r="M62" i="2" s="1"/>
  <c r="L26" i="1"/>
  <c r="L26" i="2" s="1"/>
  <c r="AH15" i="1"/>
  <c r="L22" i="1"/>
  <c r="L22" i="2" s="1"/>
  <c r="AH14" i="1"/>
  <c r="L25" i="1"/>
  <c r="L25" i="2" s="1"/>
  <c r="S5" i="1"/>
  <c r="X5" i="1"/>
  <c r="AC5" i="1"/>
  <c r="M39" i="1" l="1"/>
  <c r="M39" i="2" s="1"/>
  <c r="L34" i="2"/>
  <c r="AI62" i="1"/>
  <c r="AI39" i="1"/>
  <c r="S33" i="1"/>
  <c r="S32" i="1"/>
  <c r="S31" i="1"/>
  <c r="AC32" i="1"/>
  <c r="AC31" i="1"/>
  <c r="AC33" i="1"/>
  <c r="X32" i="1"/>
  <c r="X33" i="1"/>
  <c r="X31" i="1"/>
  <c r="M27" i="1"/>
  <c r="H6" i="4" s="1"/>
  <c r="AI27" i="1"/>
  <c r="P6" i="4" s="1"/>
  <c r="S58" i="1"/>
  <c r="X61" i="1"/>
  <c r="AC59" i="1"/>
  <c r="X16" i="1"/>
  <c r="X60" i="1"/>
  <c r="X59" i="1"/>
  <c r="S15" i="1"/>
  <c r="S60" i="1"/>
  <c r="S61" i="1"/>
  <c r="AC14" i="1"/>
  <c r="AC60" i="1"/>
  <c r="AC61" i="1"/>
  <c r="X58" i="1"/>
  <c r="S59" i="1"/>
  <c r="AC58" i="1"/>
  <c r="AC13" i="1"/>
  <c r="AC16" i="1"/>
  <c r="S13" i="1"/>
  <c r="X14" i="1"/>
  <c r="AC15" i="1"/>
  <c r="S14" i="1"/>
  <c r="X13" i="1"/>
  <c r="S16" i="1"/>
  <c r="X15" i="1"/>
  <c r="AI81" i="1" l="1"/>
  <c r="P15" i="4" s="1"/>
  <c r="AI77" i="1"/>
  <c r="P11" i="4" s="1"/>
  <c r="AI80" i="1"/>
  <c r="P14" i="4" s="1"/>
  <c r="AI76" i="1"/>
  <c r="P10" i="4" s="1"/>
  <c r="AI79" i="1"/>
  <c r="P13" i="4" s="1"/>
  <c r="AI78" i="1"/>
  <c r="P12" i="4" s="1"/>
  <c r="M27" i="2"/>
  <c r="M81" i="1"/>
  <c r="H15" i="4" s="1"/>
  <c r="M77" i="1"/>
  <c r="H11" i="4" s="1"/>
  <c r="M80" i="1"/>
  <c r="H14" i="4" s="1"/>
  <c r="M76" i="1"/>
  <c r="H10" i="4" s="1"/>
  <c r="M79" i="1"/>
  <c r="H13" i="4" s="1"/>
  <c r="M78" i="1"/>
  <c r="H12" i="4" s="1"/>
  <c r="AD39" i="1"/>
  <c r="T39" i="1"/>
  <c r="Y39" i="1"/>
  <c r="Y62" i="1"/>
  <c r="T62" i="1"/>
  <c r="AD62" i="1"/>
  <c r="T27" i="1"/>
  <c r="J6" i="4" s="1"/>
  <c r="AD27" i="1"/>
  <c r="N6" i="4" s="1"/>
  <c r="Y27" i="1"/>
  <c r="L6" i="4" s="1"/>
  <c r="AD79" i="1" l="1"/>
  <c r="N13" i="4" s="1"/>
  <c r="AD78" i="1"/>
  <c r="N12" i="4" s="1"/>
  <c r="AD81" i="1"/>
  <c r="N15" i="4" s="1"/>
  <c r="AD77" i="1"/>
  <c r="N11" i="4" s="1"/>
  <c r="AD80" i="1"/>
  <c r="N14" i="4" s="1"/>
  <c r="AD76" i="1"/>
  <c r="N10" i="4" s="1"/>
  <c r="T79" i="1"/>
  <c r="J13" i="4" s="1"/>
  <c r="T78" i="1"/>
  <c r="J12" i="4" s="1"/>
  <c r="T81" i="1"/>
  <c r="J15" i="4" s="1"/>
  <c r="T77" i="1"/>
  <c r="J11" i="4" s="1"/>
  <c r="T80" i="1"/>
  <c r="J14" i="4" s="1"/>
  <c r="T76" i="1"/>
  <c r="J10" i="4" s="1"/>
  <c r="Y81" i="1"/>
  <c r="L15" i="4" s="1"/>
  <c r="Y77" i="1"/>
  <c r="L11" i="4" s="1"/>
  <c r="Y80" i="1"/>
  <c r="L14" i="4" s="1"/>
  <c r="Y76" i="1"/>
  <c r="L10" i="4" s="1"/>
  <c r="Y79" i="1"/>
  <c r="L13" i="4" s="1"/>
  <c r="Y78" i="1"/>
  <c r="L12" i="4" s="1"/>
  <c r="AI55" i="1"/>
  <c r="T55" i="1"/>
  <c r="Y55" i="1"/>
  <c r="AD55" i="1"/>
  <c r="I70" i="1"/>
  <c r="F33" i="3" s="1"/>
  <c r="I48" i="1"/>
  <c r="I48" i="2" s="1"/>
  <c r="I47" i="1"/>
  <c r="I47" i="2" s="1"/>
  <c r="I46" i="1"/>
  <c r="I46" i="2" s="1"/>
  <c r="I68" i="1"/>
  <c r="I43" i="2"/>
  <c r="J70" i="1"/>
  <c r="F34" i="3" s="1"/>
  <c r="K46" i="1"/>
  <c r="K46" i="2" s="1"/>
  <c r="K48" i="1"/>
  <c r="K47" i="1"/>
  <c r="K47" i="2" s="1"/>
  <c r="K43" i="2"/>
  <c r="K70" i="1"/>
  <c r="F35" i="3" s="1"/>
  <c r="K68" i="1"/>
  <c r="J48" i="1"/>
  <c r="J48" i="2" s="1"/>
  <c r="J46" i="1"/>
  <c r="J47" i="1"/>
  <c r="J47" i="2" s="1"/>
  <c r="J43" i="2"/>
  <c r="J68" i="1"/>
  <c r="F36" i="3" l="1"/>
  <c r="L48" i="1"/>
  <c r="L48" i="2" s="1"/>
  <c r="L46" i="1"/>
  <c r="X46" i="1" s="1"/>
  <c r="J46" i="2"/>
  <c r="M70" i="1"/>
  <c r="X48" i="1"/>
  <c r="S48" i="1"/>
  <c r="AC48" i="1"/>
  <c r="S46" i="1"/>
  <c r="L47" i="1"/>
  <c r="K48" i="2"/>
  <c r="AH48" i="1" l="1"/>
  <c r="AC46" i="1"/>
  <c r="L46" i="2"/>
  <c r="AH46" i="1"/>
  <c r="M67" i="2"/>
  <c r="X47" i="1"/>
  <c r="Y49" i="1" s="1"/>
  <c r="Y64" i="1" s="1"/>
  <c r="S47" i="1"/>
  <c r="T49" i="1" s="1"/>
  <c r="T64" i="1" s="1"/>
  <c r="L47" i="2"/>
  <c r="AH47" i="1"/>
  <c r="AC47" i="1"/>
  <c r="AD49" i="1" s="1"/>
  <c r="AD64" i="1" s="1"/>
  <c r="M49" i="1"/>
  <c r="AI49" i="1" l="1"/>
  <c r="AI64" i="1" s="1"/>
  <c r="M49" i="2"/>
  <c r="M64" i="2" s="1"/>
  <c r="M69" i="2" s="1"/>
  <c r="M64" i="1"/>
  <c r="G66" i="1" s="1"/>
  <c r="B26" i="3" s="1"/>
  <c r="M72" i="1" l="1"/>
  <c r="B21" i="3"/>
  <c r="F3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</authors>
  <commentList>
    <comment ref="V34" authorId="0" shapeId="0" xr:uid="{DB3CD0CF-7CE2-47AD-B9BD-EFEABDB38AA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  <comment ref="AA34" authorId="0" shapeId="0" xr:uid="{FB35C136-C9C7-480D-A2B2-88CE614BF8C2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  <comment ref="AF34" authorId="0" shapeId="0" xr:uid="{C011C481-0898-42F4-BB65-0EAD39204932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</commentList>
</comments>
</file>

<file path=xl/sharedStrings.xml><?xml version="1.0" encoding="utf-8"?>
<sst xmlns="http://schemas.openxmlformats.org/spreadsheetml/2006/main" count="659" uniqueCount="190">
  <si>
    <t>Eenmalige investering</t>
  </si>
  <si>
    <t>Algemeen</t>
  </si>
  <si>
    <t>verreken</t>
  </si>
  <si>
    <t>Positie</t>
  </si>
  <si>
    <t>Aantal</t>
  </si>
  <si>
    <t>baar</t>
  </si>
  <si>
    <t>Eenheid</t>
  </si>
  <si>
    <t>1.1</t>
  </si>
  <si>
    <t>Projectkosten algemeen</t>
  </si>
  <si>
    <t>n</t>
  </si>
  <si>
    <t>st</t>
  </si>
  <si>
    <t>1.2</t>
  </si>
  <si>
    <t>Levering, installatie en inrichting hoofdpost + inrichten overstortobjecten</t>
  </si>
  <si>
    <t>1.3</t>
  </si>
  <si>
    <t>Levering en ondersteuning API-koppeling + beschrijving API</t>
  </si>
  <si>
    <t>1.4</t>
  </si>
  <si>
    <t>FAT (Perceel 1)</t>
  </si>
  <si>
    <t>1.5</t>
  </si>
  <si>
    <t>SAT (Perceel 1, 2 overstortobjecten per deelnemer)</t>
  </si>
  <si>
    <t>j</t>
  </si>
  <si>
    <t>1.6</t>
  </si>
  <si>
    <t>1.7</t>
  </si>
  <si>
    <t>1.8</t>
  </si>
  <si>
    <t>Levering en installatie ophangconstructie</t>
  </si>
  <si>
    <t>1.9</t>
  </si>
  <si>
    <t>Inmeten overstortobjecten</t>
  </si>
  <si>
    <t>1.10</t>
  </si>
  <si>
    <t>1.11</t>
  </si>
  <si>
    <t>Verkeersmaatregelen</t>
  </si>
  <si>
    <t>eur</t>
  </si>
  <si>
    <t>keer</t>
  </si>
  <si>
    <t>1.12</t>
  </si>
  <si>
    <t>1.13</t>
  </si>
  <si>
    <t>Leveren en installeren tijdelijke afsluitvoorziening</t>
  </si>
  <si>
    <t>Verwijderen en afvoeren bestaande hardware</t>
  </si>
  <si>
    <t>Totaal eenmalig</t>
  </si>
  <si>
    <t>Periodieke investering</t>
  </si>
  <si>
    <t>2.1</t>
  </si>
  <si>
    <t>Beheer en onderhoud hoofdpost (per jaar), inclusief communicatiekosten</t>
  </si>
  <si>
    <t>2.2</t>
  </si>
  <si>
    <t>Beheer en onderhoud API-koppeling (per jaar)</t>
  </si>
  <si>
    <t>2.3</t>
  </si>
  <si>
    <t>Periodieke rapportering meetgegevens (per jaar)</t>
  </si>
  <si>
    <t>2.4</t>
  </si>
  <si>
    <t>Totaal periodiek</t>
  </si>
  <si>
    <t xml:space="preserve">Garantie op geleverde onderdelen (levering, installatie en operationeel maken) </t>
  </si>
  <si>
    <t>Aantal per jaar</t>
  </si>
  <si>
    <t>3.1</t>
  </si>
  <si>
    <t>Levering, installatie, operationeel maken batterijgevoede datalogger</t>
  </si>
  <si>
    <t>3.2</t>
  </si>
  <si>
    <t>Levering, installatie, operationeel maken sensor(en), druk en/of radar</t>
  </si>
  <si>
    <t>Aanvullende leveringen / Uitbreidingen</t>
  </si>
  <si>
    <t xml:space="preserve">Geen garantiebepalingen van toepassing </t>
  </si>
  <si>
    <t>4.1</t>
  </si>
  <si>
    <t>Inspectie meetpunt na reiniging</t>
  </si>
  <si>
    <t>Uurprijzen</t>
  </si>
  <si>
    <t>6.1</t>
  </si>
  <si>
    <t>Monteur</t>
  </si>
  <si>
    <t>uur</t>
  </si>
  <si>
    <t>6.2</t>
  </si>
  <si>
    <t>Data-analist</t>
  </si>
  <si>
    <t>6.3</t>
  </si>
  <si>
    <t>Programmeur hoofdpost/API</t>
  </si>
  <si>
    <t>6.4</t>
  </si>
  <si>
    <t>Voorrijkosten</t>
  </si>
  <si>
    <t>Bernheze</t>
  </si>
  <si>
    <t>Boekel</t>
  </si>
  <si>
    <t>Oss</t>
  </si>
  <si>
    <t>Totale overstorten</t>
  </si>
  <si>
    <t>eenhheidsprijs</t>
  </si>
  <si>
    <t>Totaal</t>
  </si>
  <si>
    <t>verdeelsleutel AK</t>
  </si>
  <si>
    <t>Eenheidsprijs</t>
  </si>
  <si>
    <t>Meierijstad</t>
  </si>
  <si>
    <t>jaar 1</t>
  </si>
  <si>
    <t>jaar 2</t>
  </si>
  <si>
    <t>Toegezegde garantie</t>
  </si>
  <si>
    <t>rekenwaarde garantie</t>
  </si>
  <si>
    <t>jaar 3</t>
  </si>
  <si>
    <t>jaar 4</t>
  </si>
  <si>
    <t>Eenheids-prijs</t>
  </si>
  <si>
    <t>Kosten OG in jaar 1</t>
  </si>
  <si>
    <t>Kosten OG in jaar 2</t>
  </si>
  <si>
    <t>Kosten OG in jaar 3</t>
  </si>
  <si>
    <t>Kosten OG in jaar 4</t>
  </si>
  <si>
    <t>kosten voor Bernheze</t>
  </si>
  <si>
    <t>Kosten voor Maashorst</t>
  </si>
  <si>
    <t>Kosten voor Meierijstad</t>
  </si>
  <si>
    <t>Kosten voor Oss</t>
  </si>
  <si>
    <t>installatie</t>
  </si>
  <si>
    <t>bij 50% gereed installatie (deelnemer)</t>
  </si>
  <si>
    <t>bij 100% gereed installatie (deelnemer)</t>
  </si>
  <si>
    <t>bij storingsvrij doorlopen testperiode 6 weken</t>
  </si>
  <si>
    <t>einde van jaar 1</t>
  </si>
  <si>
    <t>einde van jaar 2</t>
  </si>
  <si>
    <t>einde van jaar 3</t>
  </si>
  <si>
    <t>werkelijk gerealiseerd</t>
  </si>
  <si>
    <t xml:space="preserve">per </t>
  </si>
  <si>
    <t>toegezegde garantie</t>
  </si>
  <si>
    <t>opgedragen meerwerk</t>
  </si>
  <si>
    <t>bonus/malus lever zekerheid</t>
  </si>
  <si>
    <t>werkelijke kosten, geen garantie</t>
  </si>
  <si>
    <t>geen bonus malus.</t>
  </si>
  <si>
    <t>Vergelijkingsprijs</t>
  </si>
  <si>
    <t>Aansluiten regenmeter</t>
  </si>
  <si>
    <t>door inschrijver op te geven kosten en in te vullen velden</t>
  </si>
  <si>
    <t>overgenomen kosten uit eerdere posten</t>
  </si>
  <si>
    <t>afgeleide kosten tbv interne verrekening deelnemers</t>
  </si>
  <si>
    <t>Levering en installatie  PLC of datalogger (op basis van vaste voeding)</t>
  </si>
  <si>
    <t>Levering  en installatie sensor(en), druk en/of radar</t>
  </si>
  <si>
    <t>Beheer en onderhoud overstortobjecten, inclusief handmeting en verkeersmaatregelen. (gedurende 4 jaar) per jaar</t>
  </si>
  <si>
    <t>2.4.1</t>
  </si>
  <si>
    <t>Toeslag werken tussen ma-vr 19:00-07:00</t>
  </si>
  <si>
    <t>2.4.2</t>
  </si>
  <si>
    <t>Toeslag werken tussen za 0:00-24:00</t>
  </si>
  <si>
    <t>2.4.3</t>
  </si>
  <si>
    <t>Toeslag werken tussen zo 0:00-24:00</t>
  </si>
  <si>
    <t>%</t>
  </si>
  <si>
    <t>3.3</t>
  </si>
  <si>
    <t>Levering, installatie ophangconstructie</t>
  </si>
  <si>
    <t>Aanneemsom (exclusief BTW)</t>
  </si>
  <si>
    <t>Maximale EMVI-bonus</t>
  </si>
  <si>
    <t>Toegekende EMVI-Bonus</t>
  </si>
  <si>
    <t>Betalingsschema totaal</t>
  </si>
  <si>
    <t>1.1 t/m 1.13</t>
  </si>
  <si>
    <t>onderhoud en beheer  naar rato van gerealiseerd</t>
  </si>
  <si>
    <t>2,1 t/m 2.5</t>
  </si>
  <si>
    <t>Vervanging op basis van garantie</t>
  </si>
  <si>
    <t>3.1 t/m 3.3</t>
  </si>
  <si>
    <t xml:space="preserve">kwartaal </t>
  </si>
  <si>
    <t xml:space="preserve">uitbreidingen etc. op basis van werkelijke kosten </t>
  </si>
  <si>
    <t>4.1 + 5.1.t/m 5.4</t>
  </si>
  <si>
    <t>achteraf</t>
  </si>
  <si>
    <t>jaar 2*</t>
  </si>
  <si>
    <t>jaar 3*</t>
  </si>
  <si>
    <t>jaar 4*</t>
  </si>
  <si>
    <t>na jaar 4*</t>
  </si>
  <si>
    <t>* met indexering</t>
  </si>
  <si>
    <t>Betalingsschema Bernheze</t>
  </si>
  <si>
    <t>betalingsschema Boekel</t>
  </si>
  <si>
    <t>Betalingsschema Meierijstad</t>
  </si>
  <si>
    <t>Betalingsschema Oss</t>
  </si>
  <si>
    <t xml:space="preserve">Inschrijfstaat perceel 2  (Installatie batterijgevoede logger onder putdeksel) </t>
  </si>
  <si>
    <t>verreken-baar</t>
  </si>
  <si>
    <t>Meten en Monitoren Watersamenwerking As50</t>
  </si>
  <si>
    <t>Gemeenten:</t>
  </si>
  <si>
    <t>Bernheze (deels)</t>
  </si>
  <si>
    <t>Meierijstad (deels)</t>
  </si>
  <si>
    <t>Inschrijfstaat Perceel 2</t>
  </si>
  <si>
    <t>Beheer en onderhoud overstortobjecten, inclusief handmeting en verkeersmaatregelen (gedurende 4 jaar) per jaar</t>
  </si>
  <si>
    <t>Bij bestek 2023-4001</t>
  </si>
  <si>
    <t>Inschrijver</t>
  </si>
  <si>
    <t>Naam</t>
  </si>
  <si>
    <t>:</t>
  </si>
  <si>
    <t>door inschrijver in te vullen</t>
  </si>
  <si>
    <t>Functie</t>
  </si>
  <si>
    <t>Onderneming</t>
  </si>
  <si>
    <t>KvK</t>
  </si>
  <si>
    <t>Verklaart:</t>
  </si>
  <si>
    <t>De werkzaamheden behorende bij ‘Leveren, plaatsen en onderhouden overstortmeters’  :</t>
  </si>
  <si>
    <t>Uit te voeren voor een inschrijfbedrag van:</t>
  </si>
  <si>
    <t>euro</t>
  </si>
  <si>
    <t>bedrag in letters door inschrijver in te vullen</t>
  </si>
  <si>
    <t>euro;</t>
  </si>
  <si>
    <t>en in stemt met het betalingsschema zoals bijgevoegd</t>
  </si>
  <si>
    <t>Het ter zake van de omzetbelasting verschuldigde bedrag bedraagt:</t>
  </si>
  <si>
    <t>en verklaart tevens de volgende percentages garantie te verlenen op onderdelen en uurlonen::</t>
  </si>
  <si>
    <t>periode</t>
  </si>
  <si>
    <t>korting</t>
  </si>
  <si>
    <t>EMVI-bonus</t>
  </si>
  <si>
    <t>;</t>
  </si>
  <si>
    <t>en dat dit leidt tot een vergelijkingsprijs van :</t>
  </si>
  <si>
    <t>en verkaart tot slot dat:</t>
  </si>
  <si>
    <t xml:space="preserve">- hij/zij instemt met de bepalingen in de inschrijvingsleidraad 2023-4001, haar bijlagen en de eventuele
  nota’s   van inlichtingen; </t>
  </si>
  <si>
    <t>- hij/zij bij de  inschrijving volledig voldoet aan de in deze inschrijvingsleidraad, haar bijlagen en de
  eventuele nota’s van inlichtingen gestelde eisen;</t>
  </si>
  <si>
    <t>- alle aangeleverde gegevens en antwoorden in zijn/haar inschrijving op de deze inschrijvingsleidraad,
  haar bijlagen en de eventuele nota’s van inlichtingen, juist en volledig zijn;</t>
  </si>
  <si>
    <t>- hij/zij met de ondertekening van dit inschrijfbiljet het digitale UEA document volledig en naar
  waarheid heeft ingevuld.</t>
  </si>
  <si>
    <t>Plaats en datum</t>
  </si>
  <si>
    <t>Handtekening</t>
  </si>
  <si>
    <t>verschuldigde Belasting Toegevoegde Waarde</t>
  </si>
  <si>
    <t>Bijlage 8.2</t>
  </si>
  <si>
    <t>Bijlage 6.2 Inschrijfbiljet</t>
  </si>
  <si>
    <t xml:space="preserve">Bijlage 6.2 </t>
  </si>
  <si>
    <t>Inschrijfbiljet  Perceel 2</t>
  </si>
  <si>
    <t>Bijlage 7.2</t>
  </si>
  <si>
    <t/>
  </si>
  <si>
    <t>Totaal p2</t>
  </si>
  <si>
    <t xml:space="preserve">Levering en installatie  batterijgevoede datalogger </t>
  </si>
  <si>
    <t>naam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</si>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</sst>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i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8">
    <xf numFmtId="0" fontId="0" fillId="0" borderId="0" xfId="0"/>
    <xf numFmtId="44" fontId="5" fillId="2" borderId="0" xfId="0" applyNumberFormat="1" applyFont="1" applyFill="1" applyAlignment="1" applyProtection="1">
      <alignment vertical="top"/>
      <protection locked="0"/>
    </xf>
    <xf numFmtId="164" fontId="0" fillId="2" borderId="0" xfId="0" applyNumberFormat="1" applyFill="1" applyAlignment="1" applyProtection="1">
      <alignment vertical="top"/>
      <protection locked="0"/>
    </xf>
    <xf numFmtId="164" fontId="5" fillId="2" borderId="0" xfId="0" applyNumberFormat="1" applyFont="1" applyFill="1" applyAlignment="1" applyProtection="1">
      <alignment vertical="top"/>
      <protection locked="0"/>
    </xf>
    <xf numFmtId="44" fontId="1" fillId="2" borderId="2" xfId="0" applyNumberFormat="1" applyFont="1" applyFill="1" applyBorder="1" applyAlignment="1" applyProtection="1">
      <alignment vertical="top"/>
      <protection locked="0"/>
    </xf>
    <xf numFmtId="164" fontId="0" fillId="2" borderId="2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44" fontId="0" fillId="0" borderId="9" xfId="0" applyNumberFormat="1" applyBorder="1" applyAlignment="1">
      <alignment vertical="top"/>
    </xf>
    <xf numFmtId="44" fontId="4" fillId="0" borderId="6" xfId="0" applyNumberFormat="1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9" fillId="0" borderId="10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4" fontId="0" fillId="0" borderId="10" xfId="0" applyNumberFormat="1" applyBorder="1" applyAlignment="1">
      <alignment vertical="top"/>
    </xf>
    <xf numFmtId="44" fontId="4" fillId="0" borderId="7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44" fontId="0" fillId="0" borderId="11" xfId="0" applyNumberFormat="1" applyBorder="1" applyAlignment="1">
      <alignment vertical="top"/>
    </xf>
    <xf numFmtId="44" fontId="4" fillId="0" borderId="8" xfId="0" applyNumberFormat="1" applyFont="1" applyBorder="1" applyAlignment="1">
      <alignment vertical="top"/>
    </xf>
    <xf numFmtId="0" fontId="0" fillId="0" borderId="3" xfId="0" applyBorder="1" applyAlignment="1">
      <alignment vertical="top"/>
    </xf>
    <xf numFmtId="0" fontId="5" fillId="0" borderId="10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44" fontId="5" fillId="0" borderId="9" xfId="0" applyNumberFormat="1" applyFont="1" applyBorder="1" applyAlignment="1">
      <alignment vertical="top"/>
    </xf>
    <xf numFmtId="164" fontId="5" fillId="0" borderId="10" xfId="0" applyNumberFormat="1" applyFont="1" applyBorder="1" applyAlignment="1">
      <alignment vertical="top"/>
    </xf>
    <xf numFmtId="164" fontId="5" fillId="0" borderId="0" xfId="0" applyNumberFormat="1" applyFont="1" applyAlignment="1">
      <alignment vertical="top"/>
    </xf>
    <xf numFmtId="44" fontId="5" fillId="0" borderId="7" xfId="0" applyNumberFormat="1" applyFont="1" applyBorder="1" applyAlignment="1">
      <alignment vertical="top"/>
    </xf>
    <xf numFmtId="3" fontId="0" fillId="0" borderId="0" xfId="0" applyNumberFormat="1" applyAlignment="1">
      <alignment vertical="top"/>
    </xf>
    <xf numFmtId="44" fontId="5" fillId="0" borderId="10" xfId="0" applyNumberFormat="1" applyFont="1" applyBorder="1" applyAlignment="1">
      <alignment vertical="top"/>
    </xf>
    <xf numFmtId="44" fontId="5" fillId="0" borderId="0" xfId="0" applyNumberFormat="1" applyFont="1" applyAlignment="1">
      <alignment vertical="top"/>
    </xf>
    <xf numFmtId="0" fontId="5" fillId="0" borderId="3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3" fontId="13" fillId="0" borderId="0" xfId="0" applyNumberFormat="1" applyFont="1" applyAlignment="1">
      <alignment vertical="top"/>
    </xf>
    <xf numFmtId="164" fontId="11" fillId="0" borderId="3" xfId="0" applyNumberFormat="1" applyFont="1" applyBorder="1" applyAlignment="1">
      <alignment vertical="top"/>
    </xf>
    <xf numFmtId="164" fontId="5" fillId="0" borderId="10" xfId="0" applyNumberFormat="1" applyFont="1" applyBorder="1" applyAlignment="1">
      <alignment vertical="top" wrapText="1"/>
    </xf>
    <xf numFmtId="164" fontId="11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44" fontId="11" fillId="0" borderId="10" xfId="0" applyNumberFormat="1" applyFont="1" applyBorder="1" applyAlignment="1">
      <alignment vertical="top"/>
    </xf>
    <xf numFmtId="44" fontId="11" fillId="0" borderId="0" xfId="0" applyNumberFormat="1" applyFont="1" applyAlignment="1">
      <alignment vertical="top"/>
    </xf>
    <xf numFmtId="44" fontId="11" fillId="0" borderId="7" xfId="0" applyNumberFormat="1" applyFont="1" applyBorder="1" applyAlignment="1">
      <alignment vertical="top"/>
    </xf>
    <xf numFmtId="0" fontId="0" fillId="0" borderId="10" xfId="0" applyBorder="1" applyAlignment="1">
      <alignment vertical="top" wrapText="1"/>
    </xf>
    <xf numFmtId="44" fontId="0" fillId="0" borderId="0" xfId="0" applyNumberFormat="1" applyAlignment="1">
      <alignment vertical="top"/>
    </xf>
    <xf numFmtId="0" fontId="0" fillId="0" borderId="10" xfId="0" applyBorder="1" applyAlignment="1">
      <alignment vertical="top"/>
    </xf>
    <xf numFmtId="44" fontId="0" fillId="0" borderId="7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4" fontId="4" fillId="0" borderId="2" xfId="0" applyNumberFormat="1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top"/>
    </xf>
    <xf numFmtId="44" fontId="4" fillId="0" borderId="5" xfId="0" applyNumberFormat="1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horizontal="right" vertical="top"/>
    </xf>
    <xf numFmtId="4" fontId="0" fillId="0" borderId="0" xfId="0" applyNumberFormat="1" applyAlignment="1">
      <alignment vertical="top"/>
    </xf>
    <xf numFmtId="44" fontId="5" fillId="0" borderId="10" xfId="2" applyNumberFormat="1" applyFont="1" applyFill="1" applyBorder="1" applyAlignment="1" applyProtection="1">
      <alignment vertical="top"/>
    </xf>
    <xf numFmtId="0" fontId="3" fillId="0" borderId="0" xfId="0" applyFont="1" applyAlignment="1">
      <alignment horizontal="center" vertical="top"/>
    </xf>
    <xf numFmtId="0" fontId="11" fillId="0" borderId="3" xfId="0" applyFont="1" applyBorder="1" applyAlignment="1">
      <alignment vertical="top"/>
    </xf>
    <xf numFmtId="0" fontId="11" fillId="0" borderId="1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0" xfId="0" applyBorder="1" applyAlignment="1">
      <alignment vertical="top"/>
    </xf>
    <xf numFmtId="44" fontId="0" fillId="0" borderId="2" xfId="0" applyNumberFormat="1" applyBorder="1" applyAlignment="1">
      <alignment horizontal="center" vertical="top"/>
    </xf>
    <xf numFmtId="9" fontId="14" fillId="0" borderId="10" xfId="2" applyFont="1" applyFill="1" applyBorder="1" applyAlignment="1" applyProtection="1">
      <alignment vertical="top"/>
    </xf>
    <xf numFmtId="44" fontId="0" fillId="0" borderId="6" xfId="0" applyNumberFormat="1" applyBorder="1" applyAlignment="1">
      <alignment vertical="top"/>
    </xf>
    <xf numFmtId="44" fontId="0" fillId="0" borderId="0" xfId="0" applyNumberFormat="1" applyAlignment="1">
      <alignment horizontal="center" vertical="top"/>
    </xf>
    <xf numFmtId="9" fontId="14" fillId="0" borderId="0" xfId="2" applyFont="1" applyFill="1" applyAlignment="1" applyProtection="1">
      <alignment vertical="top"/>
    </xf>
    <xf numFmtId="0" fontId="0" fillId="0" borderId="17" xfId="0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0" fillId="0" borderId="12" xfId="0" applyBorder="1" applyAlignment="1">
      <alignment horizontal="center" vertical="top"/>
    </xf>
    <xf numFmtId="44" fontId="0" fillId="0" borderId="12" xfId="0" applyNumberFormat="1" applyBorder="1" applyAlignment="1">
      <alignment horizontal="center" vertical="top"/>
    </xf>
    <xf numFmtId="9" fontId="14" fillId="0" borderId="15" xfId="0" applyNumberFormat="1" applyFont="1" applyBorder="1" applyAlignment="1">
      <alignment vertical="top"/>
    </xf>
    <xf numFmtId="9" fontId="14" fillId="0" borderId="12" xfId="0" applyNumberFormat="1" applyFont="1" applyBorder="1" applyAlignment="1">
      <alignment horizontal="right" vertical="top"/>
    </xf>
    <xf numFmtId="44" fontId="0" fillId="0" borderId="15" xfId="0" applyNumberFormat="1" applyBorder="1" applyAlignment="1">
      <alignment vertical="top"/>
    </xf>
    <xf numFmtId="44" fontId="0" fillId="0" borderId="18" xfId="0" applyNumberFormat="1" applyBorder="1" applyAlignment="1">
      <alignment vertical="top"/>
    </xf>
    <xf numFmtId="0" fontId="4" fillId="0" borderId="5" xfId="0" applyFont="1" applyBorder="1" applyAlignment="1">
      <alignment horizontal="left" vertical="top" wrapText="1"/>
    </xf>
    <xf numFmtId="0" fontId="15" fillId="0" borderId="11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5" fillId="0" borderId="0" xfId="0" applyFont="1" applyAlignment="1">
      <alignment vertical="top"/>
    </xf>
    <xf numFmtId="44" fontId="14" fillId="0" borderId="10" xfId="0" applyNumberFormat="1" applyFont="1" applyBorder="1" applyAlignment="1">
      <alignment vertical="top"/>
    </xf>
    <xf numFmtId="44" fontId="14" fillId="0" borderId="0" xfId="0" applyNumberFormat="1" applyFont="1" applyAlignment="1">
      <alignment vertical="top"/>
    </xf>
    <xf numFmtId="44" fontId="4" fillId="0" borderId="11" xfId="0" applyNumberFormat="1" applyFont="1" applyBorder="1" applyAlignment="1">
      <alignment vertical="top" wrapText="1"/>
    </xf>
    <xf numFmtId="44" fontId="4" fillId="0" borderId="2" xfId="0" applyNumberFormat="1" applyFont="1" applyBorder="1" applyAlignment="1">
      <alignment vertical="top" wrapText="1"/>
    </xf>
    <xf numFmtId="44" fontId="4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44" fontId="0" fillId="0" borderId="5" xfId="0" applyNumberFormat="1" applyBorder="1" applyAlignment="1">
      <alignment vertical="top"/>
    </xf>
    <xf numFmtId="44" fontId="0" fillId="0" borderId="8" xfId="0" applyNumberFormat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44" fontId="0" fillId="0" borderId="2" xfId="0" applyNumberFormat="1" applyBorder="1" applyAlignment="1">
      <alignment vertical="top"/>
    </xf>
    <xf numFmtId="44" fontId="5" fillId="0" borderId="6" xfId="0" applyNumberFormat="1" applyFont="1" applyBorder="1" applyAlignment="1">
      <alignment vertical="top"/>
    </xf>
    <xf numFmtId="44" fontId="0" fillId="0" borderId="5" xfId="0" applyNumberFormat="1" applyBorder="1" applyAlignment="1">
      <alignment horizontal="center" vertical="top"/>
    </xf>
    <xf numFmtId="44" fontId="0" fillId="0" borderId="11" xfId="0" applyNumberFormat="1" applyBorder="1" applyAlignment="1">
      <alignment horizontal="center" vertical="top"/>
    </xf>
    <xf numFmtId="44" fontId="0" fillId="0" borderId="8" xfId="0" applyNumberFormat="1" applyBorder="1" applyAlignment="1">
      <alignment horizontal="center" vertical="top"/>
    </xf>
    <xf numFmtId="44" fontId="0" fillId="0" borderId="0" xfId="0" applyNumberFormat="1" applyAlignment="1">
      <alignment horizontal="right" vertical="top"/>
    </xf>
    <xf numFmtId="44" fontId="0" fillId="0" borderId="10" xfId="0" applyNumberFormat="1" applyBorder="1" applyAlignment="1">
      <alignment horizontal="right" vertical="top"/>
    </xf>
    <xf numFmtId="44" fontId="5" fillId="0" borderId="0" xfId="0" applyNumberFormat="1" applyFont="1" applyAlignment="1">
      <alignment horizontal="right" vertical="top"/>
    </xf>
    <xf numFmtId="0" fontId="0" fillId="0" borderId="10" xfId="0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4" fontId="1" fillId="0" borderId="0" xfId="0" applyNumberFormat="1" applyFont="1" applyAlignment="1">
      <alignment vertical="top"/>
    </xf>
    <xf numFmtId="44" fontId="1" fillId="0" borderId="10" xfId="0" applyNumberFormat="1" applyFont="1" applyBorder="1" applyAlignment="1">
      <alignment vertical="top"/>
    </xf>
    <xf numFmtId="44" fontId="1" fillId="0" borderId="7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/>
    </xf>
    <xf numFmtId="44" fontId="1" fillId="0" borderId="5" xfId="0" applyNumberFormat="1" applyFont="1" applyBorder="1" applyAlignment="1">
      <alignment vertical="top"/>
    </xf>
    <xf numFmtId="44" fontId="1" fillId="0" borderId="11" xfId="0" applyNumberFormat="1" applyFont="1" applyBorder="1" applyAlignment="1">
      <alignment vertical="top"/>
    </xf>
    <xf numFmtId="44" fontId="1" fillId="0" borderId="8" xfId="0" applyNumberFormat="1" applyFont="1" applyBorder="1" applyAlignment="1">
      <alignment vertical="top"/>
    </xf>
    <xf numFmtId="0" fontId="4" fillId="0" borderId="0" xfId="0" applyFont="1" applyAlignment="1">
      <alignment horizontal="right" vertical="top"/>
    </xf>
    <xf numFmtId="44" fontId="4" fillId="0" borderId="0" xfId="0" applyNumberFormat="1" applyFont="1" applyAlignment="1">
      <alignment vertical="top"/>
    </xf>
    <xf numFmtId="44" fontId="4" fillId="0" borderId="10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44" fontId="1" fillId="0" borderId="2" xfId="0" applyNumberFormat="1" applyFont="1" applyBorder="1" applyAlignment="1">
      <alignment vertical="top"/>
    </xf>
    <xf numFmtId="44" fontId="1" fillId="0" borderId="9" xfId="0" applyNumberFormat="1" applyFont="1" applyBorder="1" applyAlignment="1">
      <alignment vertical="top"/>
    </xf>
    <xf numFmtId="44" fontId="1" fillId="0" borderId="6" xfId="0" applyNumberFormat="1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44" fontId="1" fillId="0" borderId="12" xfId="0" applyNumberFormat="1" applyFont="1" applyBorder="1" applyAlignment="1">
      <alignment vertical="top"/>
    </xf>
    <xf numFmtId="44" fontId="1" fillId="0" borderId="15" xfId="0" applyNumberFormat="1" applyFont="1" applyBorder="1" applyAlignment="1">
      <alignment vertical="top"/>
    </xf>
    <xf numFmtId="9" fontId="1" fillId="0" borderId="12" xfId="0" applyNumberFormat="1" applyFont="1" applyBorder="1" applyAlignment="1">
      <alignment vertical="top"/>
    </xf>
    <xf numFmtId="44" fontId="1" fillId="0" borderId="18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44" fontId="1" fillId="0" borderId="0" xfId="0" applyNumberFormat="1" applyFont="1" applyAlignment="1">
      <alignment horizontal="right" vertical="top"/>
    </xf>
    <xf numFmtId="44" fontId="7" fillId="0" borderId="0" xfId="0" applyNumberFormat="1" applyFont="1" applyAlignment="1">
      <alignment horizontal="right" vertical="top"/>
    </xf>
    <xf numFmtId="0" fontId="1" fillId="0" borderId="7" xfId="0" applyFont="1" applyBorder="1" applyAlignment="1">
      <alignment vertical="top"/>
    </xf>
    <xf numFmtId="0" fontId="0" fillId="0" borderId="11" xfId="0" applyBorder="1" applyAlignment="1">
      <alignment vertical="top" wrapText="1"/>
    </xf>
    <xf numFmtId="44" fontId="0" fillId="0" borderId="5" xfId="0" applyNumberFormat="1" applyBorder="1" applyAlignment="1">
      <alignment horizontal="right" vertical="top"/>
    </xf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/>
    </xf>
    <xf numFmtId="44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164" fontId="0" fillId="0" borderId="0" xfId="0" applyNumberFormat="1" applyAlignment="1">
      <alignment horizontal="center" vertical="top"/>
    </xf>
    <xf numFmtId="164" fontId="0" fillId="0" borderId="0" xfId="0" applyNumberFormat="1" applyAlignment="1">
      <alignment vertical="top"/>
    </xf>
    <xf numFmtId="44" fontId="0" fillId="0" borderId="0" xfId="1" applyFont="1" applyFill="1" applyBorder="1" applyAlignment="1" applyProtection="1">
      <alignment vertical="top"/>
    </xf>
    <xf numFmtId="164" fontId="12" fillId="0" borderId="0" xfId="0" applyNumberFormat="1" applyFont="1" applyAlignment="1">
      <alignment vertical="top"/>
    </xf>
    <xf numFmtId="9" fontId="0" fillId="0" borderId="0" xfId="2" applyFont="1" applyFill="1" applyBorder="1" applyAlignment="1" applyProtection="1">
      <alignment horizontal="center" vertical="top"/>
    </xf>
    <xf numFmtId="44" fontId="4" fillId="0" borderId="0" xfId="1" applyFont="1" applyFill="1" applyBorder="1" applyAlignment="1" applyProtection="1">
      <alignment vertical="top"/>
    </xf>
    <xf numFmtId="164" fontId="4" fillId="0" borderId="0" xfId="1" applyNumberFormat="1" applyFont="1" applyFill="1" applyBorder="1" applyAlignment="1" applyProtection="1">
      <alignment vertical="top"/>
    </xf>
    <xf numFmtId="9" fontId="0" fillId="0" borderId="0" xfId="0" applyNumberFormat="1" applyAlignment="1">
      <alignment horizontal="centerContinuous" vertical="top"/>
    </xf>
    <xf numFmtId="9" fontId="5" fillId="0" borderId="0" xfId="0" applyNumberFormat="1" applyFont="1" applyAlignment="1">
      <alignment horizontal="centerContinuous" vertical="top"/>
    </xf>
    <xf numFmtId="9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164" fontId="4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 wrapText="1"/>
    </xf>
    <xf numFmtId="7" fontId="5" fillId="0" borderId="0" xfId="0" applyNumberFormat="1" applyFont="1" applyAlignment="1">
      <alignment vertical="top"/>
    </xf>
    <xf numFmtId="9" fontId="5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2" borderId="0" xfId="0" applyFill="1" applyAlignment="1">
      <alignment vertical="top"/>
    </xf>
    <xf numFmtId="165" fontId="0" fillId="0" borderId="0" xfId="2" applyNumberFormat="1" applyFont="1" applyFill="1" applyBorder="1" applyAlignment="1" applyProtection="1">
      <alignment vertical="top"/>
    </xf>
    <xf numFmtId="164" fontId="5" fillId="5" borderId="0" xfId="0" applyNumberFormat="1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164" fontId="0" fillId="0" borderId="10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44" fontId="0" fillId="3" borderId="2" xfId="1" applyFont="1" applyFill="1" applyBorder="1" applyAlignment="1" applyProtection="1">
      <alignment vertical="top"/>
    </xf>
    <xf numFmtId="0" fontId="0" fillId="0" borderId="6" xfId="0" applyBorder="1" applyAlignment="1">
      <alignment vertical="top"/>
    </xf>
    <xf numFmtId="44" fontId="0" fillId="3" borderId="0" xfId="1" applyFont="1" applyFill="1" applyBorder="1" applyAlignment="1" applyProtection="1">
      <alignment vertical="top"/>
    </xf>
    <xf numFmtId="0" fontId="0" fillId="0" borderId="7" xfId="0" applyBorder="1" applyAlignment="1">
      <alignment vertical="top"/>
    </xf>
    <xf numFmtId="44" fontId="5" fillId="3" borderId="0" xfId="1" applyFont="1" applyFill="1" applyBorder="1" applyAlignment="1" applyProtection="1">
      <alignment vertical="top"/>
    </xf>
    <xf numFmtId="0" fontId="10" fillId="0" borderId="0" xfId="0" applyFont="1" applyAlignment="1">
      <alignment horizontal="left" vertical="top"/>
    </xf>
    <xf numFmtId="44" fontId="0" fillId="3" borderId="10" xfId="0" applyNumberFormat="1" applyFill="1" applyBorder="1" applyAlignment="1">
      <alignment vertical="top"/>
    </xf>
    <xf numFmtId="164" fontId="4" fillId="0" borderId="3" xfId="0" applyNumberFormat="1" applyFont="1" applyBorder="1" applyAlignment="1">
      <alignment vertical="top"/>
    </xf>
    <xf numFmtId="164" fontId="4" fillId="0" borderId="0" xfId="0" applyNumberFormat="1" applyFont="1" applyAlignment="1">
      <alignment horizontal="center" vertical="top"/>
    </xf>
    <xf numFmtId="164" fontId="4" fillId="0" borderId="7" xfId="0" applyNumberFormat="1" applyFont="1" applyBorder="1" applyAlignment="1">
      <alignment vertical="top"/>
    </xf>
    <xf numFmtId="0" fontId="0" fillId="0" borderId="9" xfId="0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0" fontId="0" fillId="0" borderId="8" xfId="0" applyBorder="1" applyAlignment="1">
      <alignment vertical="top"/>
    </xf>
    <xf numFmtId="44" fontId="0" fillId="0" borderId="7" xfId="1" applyFont="1" applyFill="1" applyBorder="1" applyAlignment="1" applyProtection="1">
      <alignment vertical="top"/>
    </xf>
    <xf numFmtId="0" fontId="3" fillId="0" borderId="3" xfId="0" applyFont="1" applyBorder="1" applyAlignment="1">
      <alignment vertical="top"/>
    </xf>
    <xf numFmtId="44" fontId="5" fillId="0" borderId="0" xfId="1" applyFont="1" applyFill="1" applyBorder="1" applyAlignment="1" applyProtection="1">
      <alignment vertical="top"/>
    </xf>
    <xf numFmtId="164" fontId="3" fillId="0" borderId="7" xfId="0" applyNumberFormat="1" applyFont="1" applyBorder="1" applyAlignment="1">
      <alignment vertical="top"/>
    </xf>
    <xf numFmtId="0" fontId="3" fillId="0" borderId="7" xfId="0" applyFont="1" applyBorder="1" applyAlignment="1">
      <alignment vertical="top"/>
    </xf>
    <xf numFmtId="164" fontId="11" fillId="0" borderId="7" xfId="0" applyNumberFormat="1" applyFont="1" applyBorder="1" applyAlignment="1">
      <alignment vertical="top"/>
    </xf>
    <xf numFmtId="0" fontId="1" fillId="0" borderId="12" xfId="0" applyFont="1" applyBorder="1" applyAlignment="1">
      <alignment horizontal="left" vertical="top"/>
    </xf>
    <xf numFmtId="9" fontId="0" fillId="0" borderId="15" xfId="0" applyNumberFormat="1" applyBorder="1" applyAlignment="1">
      <alignment vertical="top"/>
    </xf>
    <xf numFmtId="9" fontId="5" fillId="0" borderId="12" xfId="0" applyNumberFormat="1" applyFont="1" applyBorder="1" applyAlignment="1">
      <alignment horizontal="centerContinuous" vertical="top"/>
    </xf>
    <xf numFmtId="9" fontId="1" fillId="0" borderId="12" xfId="0" applyNumberFormat="1" applyFont="1" applyBorder="1" applyAlignment="1">
      <alignment horizontal="right" vertical="top"/>
    </xf>
    <xf numFmtId="0" fontId="0" fillId="0" borderId="15" xfId="0" applyBorder="1" applyAlignment="1">
      <alignment vertical="top"/>
    </xf>
    <xf numFmtId="164" fontId="0" fillId="0" borderId="18" xfId="0" applyNumberFormat="1" applyBorder="1" applyAlignment="1">
      <alignment vertical="top"/>
    </xf>
    <xf numFmtId="0" fontId="4" fillId="4" borderId="4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/>
    </xf>
    <xf numFmtId="0" fontId="4" fillId="4" borderId="8" xfId="0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5" xfId="0" applyFill="1" applyBorder="1" applyAlignment="1">
      <alignment vertical="top"/>
    </xf>
    <xf numFmtId="0" fontId="0" fillId="4" borderId="8" xfId="0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7" xfId="0" applyFill="1" applyBorder="1" applyAlignment="1">
      <alignment vertical="top"/>
    </xf>
    <xf numFmtId="44" fontId="5" fillId="5" borderId="0" xfId="0" applyNumberFormat="1" applyFont="1" applyFill="1" applyAlignment="1">
      <alignment vertical="top"/>
    </xf>
    <xf numFmtId="44" fontId="5" fillId="0" borderId="7" xfId="1" applyFont="1" applyFill="1" applyBorder="1" applyAlignment="1" applyProtection="1">
      <alignment vertical="top"/>
    </xf>
    <xf numFmtId="0" fontId="1" fillId="0" borderId="2" xfId="0" applyFont="1" applyBorder="1" applyAlignment="1">
      <alignment vertical="top"/>
    </xf>
    <xf numFmtId="44" fontId="0" fillId="0" borderId="6" xfId="1" applyFont="1" applyFill="1" applyBorder="1" applyAlignment="1" applyProtection="1">
      <alignment vertical="top"/>
    </xf>
    <xf numFmtId="0" fontId="1" fillId="0" borderId="0" xfId="0" applyFont="1" applyAlignment="1">
      <alignment vertical="top"/>
    </xf>
    <xf numFmtId="0" fontId="0" fillId="0" borderId="2" xfId="0" applyBorder="1" applyAlignment="1">
      <alignment horizontal="right" vertical="top"/>
    </xf>
    <xf numFmtId="164" fontId="0" fillId="0" borderId="9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3" borderId="17" xfId="0" applyFont="1" applyFill="1" applyBorder="1" applyAlignment="1">
      <alignment vertical="top"/>
    </xf>
    <xf numFmtId="0" fontId="1" fillId="3" borderId="15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center" vertical="top"/>
    </xf>
    <xf numFmtId="44" fontId="1" fillId="3" borderId="12" xfId="0" applyNumberFormat="1" applyFont="1" applyFill="1" applyBorder="1" applyAlignment="1">
      <alignment vertical="top"/>
    </xf>
    <xf numFmtId="44" fontId="1" fillId="3" borderId="15" xfId="0" applyNumberFormat="1" applyFont="1" applyFill="1" applyBorder="1" applyAlignment="1">
      <alignment vertical="top"/>
    </xf>
    <xf numFmtId="44" fontId="4" fillId="3" borderId="18" xfId="0" applyNumberFormat="1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9" fontId="1" fillId="0" borderId="0" xfId="0" applyNumberFormat="1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44" fontId="4" fillId="0" borderId="12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center" vertical="top"/>
    </xf>
    <xf numFmtId="44" fontId="1" fillId="0" borderId="24" xfId="0" applyNumberFormat="1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4" xfId="0" applyFont="1" applyBorder="1" applyAlignment="1">
      <alignment horizontal="left" vertical="top"/>
    </xf>
    <xf numFmtId="9" fontId="1" fillId="0" borderId="10" xfId="0" applyNumberFormat="1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9" fontId="1" fillId="0" borderId="15" xfId="0" applyNumberFormat="1" applyFont="1" applyBorder="1" applyAlignment="1">
      <alignment vertical="top"/>
    </xf>
    <xf numFmtId="44" fontId="5" fillId="0" borderId="18" xfId="0" applyNumberFormat="1" applyFont="1" applyBorder="1" applyAlignment="1">
      <alignment vertical="top"/>
    </xf>
    <xf numFmtId="44" fontId="5" fillId="0" borderId="5" xfId="0" applyNumberFormat="1" applyFont="1" applyBorder="1" applyAlignment="1">
      <alignment vertical="top"/>
    </xf>
    <xf numFmtId="44" fontId="5" fillId="0" borderId="8" xfId="0" applyNumberFormat="1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1" fillId="0" borderId="0" xfId="0" applyFont="1" applyAlignment="1">
      <alignment vertical="top" wrapText="1"/>
    </xf>
    <xf numFmtId="9" fontId="0" fillId="2" borderId="0" xfId="0" applyNumberFormat="1" applyFill="1" applyAlignment="1" applyProtection="1">
      <alignment horizontal="centerContinuous" vertical="top"/>
      <protection locked="0"/>
    </xf>
    <xf numFmtId="164" fontId="3" fillId="0" borderId="10" xfId="0" applyNumberFormat="1" applyFont="1" applyBorder="1" applyAlignment="1">
      <alignment vertical="top"/>
    </xf>
    <xf numFmtId="0" fontId="5" fillId="0" borderId="7" xfId="0" applyFont="1" applyBorder="1" applyAlignment="1">
      <alignment vertical="top"/>
    </xf>
    <xf numFmtId="9" fontId="14" fillId="0" borderId="9" xfId="2" applyFont="1" applyFill="1" applyBorder="1" applyAlignment="1" applyProtection="1">
      <alignment vertical="top"/>
    </xf>
    <xf numFmtId="9" fontId="14" fillId="0" borderId="2" xfId="2" applyFont="1" applyFill="1" applyBorder="1" applyAlignment="1" applyProtection="1">
      <alignment vertical="top"/>
    </xf>
    <xf numFmtId="9" fontId="14" fillId="0" borderId="19" xfId="2" applyFont="1" applyFill="1" applyBorder="1" applyAlignment="1" applyProtection="1">
      <alignment vertical="top"/>
    </xf>
    <xf numFmtId="44" fontId="5" fillId="0" borderId="0" xfId="0" applyNumberFormat="1" applyFont="1" applyAlignment="1" applyProtection="1">
      <alignment vertical="top"/>
      <protection locked="0"/>
    </xf>
    <xf numFmtId="0" fontId="5" fillId="6" borderId="3" xfId="0" applyFont="1" applyFill="1" applyBorder="1" applyAlignment="1">
      <alignment vertical="top"/>
    </xf>
    <xf numFmtId="164" fontId="5" fillId="6" borderId="0" xfId="0" applyNumberFormat="1" applyFont="1" applyFill="1" applyAlignment="1">
      <alignment vertical="top"/>
    </xf>
    <xf numFmtId="0" fontId="18" fillId="7" borderId="13" xfId="0" applyFont="1" applyFill="1" applyBorder="1" applyAlignment="1">
      <alignment vertical="top" wrapText="1"/>
    </xf>
    <xf numFmtId="0" fontId="1" fillId="8" borderId="26" xfId="0" applyFont="1" applyFill="1" applyBorder="1" applyAlignment="1">
      <alignment vertical="top" wrapText="1"/>
    </xf>
    <xf numFmtId="0" fontId="18" fillId="7" borderId="10" xfId="0" applyFont="1" applyFill="1" applyBorder="1" applyAlignment="1">
      <alignment vertical="top" wrapText="1"/>
    </xf>
    <xf numFmtId="0" fontId="1" fillId="8" borderId="14" xfId="0" applyFont="1" applyFill="1" applyBorder="1" applyAlignment="1">
      <alignment vertical="top" wrapText="1"/>
    </xf>
    <xf numFmtId="0" fontId="18" fillId="7" borderId="15" xfId="0" applyFont="1" applyFill="1" applyBorder="1" applyAlignment="1">
      <alignment vertical="top" wrapText="1"/>
    </xf>
    <xf numFmtId="0" fontId="1" fillId="8" borderId="16" xfId="0" applyFont="1" applyFill="1" applyBorder="1" applyAlignment="1">
      <alignment vertical="top" wrapText="1"/>
    </xf>
    <xf numFmtId="0" fontId="12" fillId="0" borderId="0" xfId="0" applyFont="1" applyAlignment="1" applyProtection="1">
      <alignment horizontal="left" vertical="top" wrapText="1"/>
      <protection locked="0"/>
    </xf>
    <xf numFmtId="44" fontId="1" fillId="8" borderId="0" xfId="0" applyNumberFormat="1" applyFont="1" applyFill="1" applyAlignment="1">
      <alignment vertical="top"/>
    </xf>
    <xf numFmtId="0" fontId="1" fillId="0" borderId="26" xfId="0" applyFont="1" applyBorder="1" applyAlignment="1">
      <alignment vertical="top" wrapText="1"/>
    </xf>
    <xf numFmtId="0" fontId="12" fillId="0" borderId="0" xfId="0" applyFont="1" applyAlignment="1" applyProtection="1">
      <alignment horizontal="left" vertical="top"/>
      <protection locked="0"/>
    </xf>
    <xf numFmtId="0" fontId="1" fillId="0" borderId="10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" fillId="0" borderId="0" xfId="0" applyFont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" xfId="0" applyFont="1" applyBorder="1"/>
    <xf numFmtId="0" fontId="1" fillId="0" borderId="31" xfId="0" applyFont="1" applyBorder="1"/>
    <xf numFmtId="0" fontId="1" fillId="0" borderId="10" xfId="0" applyFont="1" applyBorder="1"/>
    <xf numFmtId="44" fontId="1" fillId="0" borderId="7" xfId="0" applyNumberFormat="1" applyFont="1" applyBorder="1"/>
    <xf numFmtId="44" fontId="1" fillId="0" borderId="1" xfId="0" applyNumberFormat="1" applyFont="1" applyBorder="1"/>
    <xf numFmtId="0" fontId="1" fillId="0" borderId="2" xfId="0" applyFont="1" applyBorder="1"/>
    <xf numFmtId="44" fontId="1" fillId="0" borderId="2" xfId="0" applyNumberFormat="1" applyFont="1" applyBorder="1"/>
    <xf numFmtId="44" fontId="1" fillId="0" borderId="6" xfId="0" applyNumberFormat="1" applyFont="1" applyBorder="1"/>
    <xf numFmtId="0" fontId="1" fillId="0" borderId="7" xfId="0" applyFont="1" applyBorder="1"/>
    <xf numFmtId="9" fontId="1" fillId="0" borderId="10" xfId="2" applyFont="1" applyBorder="1"/>
    <xf numFmtId="44" fontId="1" fillId="0" borderId="3" xfId="0" applyNumberFormat="1" applyFont="1" applyBorder="1"/>
    <xf numFmtId="44" fontId="1" fillId="0" borderId="0" xfId="0" applyNumberFormat="1" applyFont="1"/>
    <xf numFmtId="0" fontId="1" fillId="0" borderId="17" xfId="0" applyFont="1" applyBorder="1"/>
    <xf numFmtId="0" fontId="1" fillId="0" borderId="32" xfId="0" applyFont="1" applyBorder="1"/>
    <xf numFmtId="0" fontId="1" fillId="0" borderId="12" xfId="0" applyFont="1" applyBorder="1"/>
    <xf numFmtId="9" fontId="1" fillId="0" borderId="15" xfId="2" applyFont="1" applyBorder="1"/>
    <xf numFmtId="44" fontId="1" fillId="0" borderId="18" xfId="0" applyNumberFormat="1" applyFont="1" applyBorder="1"/>
    <xf numFmtId="44" fontId="1" fillId="0" borderId="17" xfId="0" applyNumberFormat="1" applyFont="1" applyBorder="1"/>
    <xf numFmtId="44" fontId="1" fillId="0" borderId="12" xfId="0" applyNumberFormat="1" applyFont="1" applyBorder="1"/>
    <xf numFmtId="0" fontId="1" fillId="0" borderId="18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27" xfId="0" applyFont="1" applyBorder="1"/>
    <xf numFmtId="0" fontId="1" fillId="0" borderId="13" xfId="0" applyFont="1" applyBorder="1"/>
    <xf numFmtId="0" fontId="1" fillId="0" borderId="35" xfId="0" applyFont="1" applyBorder="1"/>
    <xf numFmtId="0" fontId="1" fillId="0" borderId="15" xfId="0" applyFont="1" applyBorder="1"/>
    <xf numFmtId="0" fontId="1" fillId="0" borderId="4" xfId="0" applyFont="1" applyBorder="1"/>
    <xf numFmtId="0" fontId="1" fillId="0" borderId="36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8" xfId="0" applyFont="1" applyBorder="1"/>
    <xf numFmtId="9" fontId="5" fillId="2" borderId="0" xfId="0" applyNumberFormat="1" applyFont="1" applyFill="1" applyAlignment="1" applyProtection="1">
      <alignment vertical="top"/>
      <protection locked="0"/>
    </xf>
    <xf numFmtId="0" fontId="18" fillId="7" borderId="10" xfId="0" applyFont="1" applyFill="1" applyBorder="1" applyAlignment="1">
      <alignment vertical="top" wrapText="1"/>
    </xf>
    <xf numFmtId="0" fontId="18" fillId="7" borderId="15" xfId="0" applyFont="1" applyFill="1" applyBorder="1" applyAlignment="1">
      <alignment vertical="top" wrapText="1"/>
    </xf>
    <xf numFmtId="0" fontId="18" fillId="7" borderId="10" xfId="0" applyFont="1" applyFill="1" applyBorder="1" applyAlignment="1">
      <alignment vertical="top" wrapText="1"/>
    </xf>
    <xf numFmtId="0" fontId="18" fillId="7" borderId="15" xfId="0" applyFont="1" applyFill="1" applyBorder="1" applyAlignment="1">
      <alignment vertical="top" wrapText="1"/>
    </xf>
    <xf numFmtId="0" fontId="18" fillId="7" borderId="26" xfId="0" applyFont="1" applyFill="1" applyBorder="1" applyAlignment="1">
      <alignment vertical="top" wrapText="1"/>
    </xf>
    <xf numFmtId="0" fontId="18" fillId="7" borderId="14" xfId="0" applyFont="1" applyFill="1" applyBorder="1" applyAlignment="1">
      <alignment vertical="top" wrapText="1"/>
    </xf>
    <xf numFmtId="0" fontId="18" fillId="7" borderId="16" xfId="0" applyFont="1" applyFill="1" applyBorder="1" applyAlignment="1">
      <alignment vertical="top" wrapText="1"/>
    </xf>
    <xf numFmtId="0" fontId="12" fillId="2" borderId="13" xfId="0" applyFont="1" applyFill="1" applyBorder="1" applyAlignment="1" applyProtection="1">
      <alignment vertical="top"/>
      <protection locked="0"/>
    </xf>
    <xf numFmtId="0" fontId="12" fillId="2" borderId="27" xfId="0" applyFont="1" applyFill="1" applyBorder="1" applyAlignment="1" applyProtection="1">
      <alignment vertical="top"/>
      <protection locked="0"/>
    </xf>
    <xf numFmtId="0" fontId="12" fillId="2" borderId="26" xfId="0" applyFont="1" applyFill="1" applyBorder="1" applyAlignment="1" applyProtection="1">
      <alignment vertical="top"/>
      <protection locked="0"/>
    </xf>
    <xf numFmtId="0" fontId="18" fillId="7" borderId="10" xfId="0" applyFont="1" applyFill="1" applyBorder="1" applyAlignment="1">
      <alignment vertical="top" wrapText="1"/>
    </xf>
    <xf numFmtId="0" fontId="12" fillId="2" borderId="10" xfId="0" applyFont="1" applyFill="1" applyBorder="1" applyAlignment="1" applyProtection="1">
      <alignment horizontal="center" vertical="top"/>
      <protection locked="0"/>
    </xf>
    <xf numFmtId="0" fontId="12" fillId="2" borderId="0" xfId="0" applyFont="1" applyFill="1" applyAlignment="1" applyProtection="1">
      <alignment horizontal="center" vertical="top"/>
      <protection locked="0"/>
    </xf>
    <xf numFmtId="0" fontId="12" fillId="2" borderId="14" xfId="0" applyFont="1" applyFill="1" applyBorder="1" applyAlignment="1" applyProtection="1">
      <alignment horizontal="center" vertical="top"/>
      <protection locked="0"/>
    </xf>
    <xf numFmtId="0" fontId="12" fillId="2" borderId="10" xfId="0" applyFont="1" applyFill="1" applyBorder="1" applyAlignment="1" applyProtection="1">
      <alignment vertical="top"/>
      <protection locked="0"/>
    </xf>
    <xf numFmtId="0" fontId="12" fillId="2" borderId="0" xfId="0" applyFont="1" applyFill="1" applyAlignment="1" applyProtection="1">
      <alignment vertical="top"/>
      <protection locked="0"/>
    </xf>
    <xf numFmtId="0" fontId="12" fillId="2" borderId="14" xfId="0" applyFont="1" applyFill="1" applyBorder="1" applyAlignment="1" applyProtection="1">
      <alignment vertical="top"/>
      <protection locked="0"/>
    </xf>
    <xf numFmtId="0" fontId="12" fillId="2" borderId="15" xfId="0" applyFont="1" applyFill="1" applyBorder="1" applyAlignment="1" applyProtection="1">
      <alignment vertical="top"/>
      <protection locked="0"/>
    </xf>
    <xf numFmtId="0" fontId="12" fillId="2" borderId="12" xfId="0" applyFont="1" applyFill="1" applyBorder="1" applyAlignment="1" applyProtection="1">
      <alignment vertical="top"/>
      <protection locked="0"/>
    </xf>
    <xf numFmtId="0" fontId="12" fillId="2" borderId="16" xfId="0" applyFont="1" applyFill="1" applyBorder="1" applyAlignment="1" applyProtection="1">
      <alignment vertical="top"/>
      <protection locked="0"/>
    </xf>
    <xf numFmtId="0" fontId="12" fillId="2" borderId="0" xfId="0" applyFont="1" applyFill="1" applyAlignment="1" applyProtection="1">
      <alignment horizontal="left" vertical="top" wrapText="1"/>
      <protection locked="0"/>
    </xf>
    <xf numFmtId="0" fontId="12" fillId="2" borderId="13" xfId="0" applyFont="1" applyFill="1" applyBorder="1" applyAlignment="1" applyProtection="1">
      <alignment vertical="top" wrapText="1"/>
      <protection locked="0"/>
    </xf>
    <xf numFmtId="0" fontId="12" fillId="2" borderId="27" xfId="0" applyFont="1" applyFill="1" applyBorder="1" applyAlignment="1" applyProtection="1">
      <alignment vertical="top" wrapText="1"/>
      <protection locked="0"/>
    </xf>
    <xf numFmtId="0" fontId="12" fillId="2" borderId="26" xfId="0" applyFont="1" applyFill="1" applyBorder="1" applyAlignment="1" applyProtection="1">
      <alignment vertical="top" wrapText="1"/>
      <protection locked="0"/>
    </xf>
    <xf numFmtId="0" fontId="12" fillId="2" borderId="10" xfId="0" applyFont="1" applyFill="1" applyBorder="1" applyAlignment="1" applyProtection="1">
      <alignment vertical="top" wrapText="1"/>
      <protection locked="0"/>
    </xf>
    <xf numFmtId="0" fontId="12" fillId="2" borderId="0" xfId="0" applyFont="1" applyFill="1" applyAlignment="1" applyProtection="1">
      <alignment vertical="top" wrapText="1"/>
      <protection locked="0"/>
    </xf>
    <xf numFmtId="0" fontId="12" fillId="2" borderId="14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vertical="top" wrapText="1"/>
      <protection locked="0"/>
    </xf>
    <xf numFmtId="0" fontId="12" fillId="2" borderId="12" xfId="0" applyFont="1" applyFill="1" applyBorder="1" applyAlignment="1" applyProtection="1">
      <alignment vertical="top" wrapText="1"/>
      <protection locked="0"/>
    </xf>
    <xf numFmtId="0" fontId="12" fillId="2" borderId="16" xfId="0" applyFont="1" applyFill="1" applyBorder="1" applyAlignment="1" applyProtection="1">
      <alignment vertical="top" wrapText="1"/>
      <protection locked="0"/>
    </xf>
    <xf numFmtId="44" fontId="1" fillId="8" borderId="0" xfId="0" applyNumberFormat="1" applyFont="1" applyFill="1" applyAlignment="1">
      <alignment vertical="top"/>
    </xf>
    <xf numFmtId="0" fontId="18" fillId="7" borderId="15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2" fillId="2" borderId="15" xfId="0" applyFont="1" applyFill="1" applyBorder="1" applyAlignment="1" applyProtection="1">
      <alignment horizontal="center" vertical="top"/>
      <protection locked="0"/>
    </xf>
    <xf numFmtId="0" fontId="12" fillId="2" borderId="12" xfId="0" applyFont="1" applyFill="1" applyBorder="1" applyAlignment="1" applyProtection="1">
      <alignment horizontal="center" vertical="top"/>
      <protection locked="0"/>
    </xf>
    <xf numFmtId="0" fontId="12" fillId="2" borderId="16" xfId="0" applyFont="1" applyFill="1" applyBorder="1" applyAlignment="1" applyProtection="1">
      <alignment horizontal="center" vertical="top"/>
      <protection locked="0"/>
    </xf>
    <xf numFmtId="0" fontId="1" fillId="0" borderId="0" xfId="0" quotePrefix="1" applyFont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28575</xdr:rowOff>
    </xdr:from>
    <xdr:to>
      <xdr:col>9</xdr:col>
      <xdr:colOff>551180</xdr:colOff>
      <xdr:row>5</xdr:row>
      <xdr:rowOff>111125</xdr:rowOff>
    </xdr:to>
    <xdr:pic>
      <xdr:nvPicPr>
        <xdr:cNvPr id="2" name="Afbeelding 1" descr="Gerelateerde afbeelding">
          <a:extLst>
            <a:ext uri="{FF2B5EF4-FFF2-40B4-BE49-F238E27FC236}">
              <a16:creationId xmlns:a16="http://schemas.microsoft.com/office/drawing/2014/main" id="{5B824FCB-9168-472D-859F-097F9957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8575"/>
          <a:ext cx="1513205" cy="892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CBAB-EB34-42A3-A66D-6030297B1F43}">
  <dimension ref="B1:AO169"/>
  <sheetViews>
    <sheetView zoomScale="85" zoomScaleNormal="85" workbookViewId="0">
      <pane xSplit="4" ySplit="12" topLeftCell="E86" activePane="bottomRight" state="frozen"/>
      <selection pane="topRight" activeCell="D1" sqref="D1"/>
      <selection pane="bottomLeft" activeCell="A8" sqref="A8"/>
      <selection pane="bottomRight" activeCell="K116" sqref="K116"/>
    </sheetView>
  </sheetViews>
  <sheetFormatPr defaultRowHeight="12.75" x14ac:dyDescent="0.2"/>
  <cols>
    <col min="1" max="1" width="9.140625" style="6"/>
    <col min="2" max="2" width="14.5703125" style="6" customWidth="1"/>
    <col min="3" max="3" width="53.5703125" style="6" bestFit="1" customWidth="1"/>
    <col min="4" max="4" width="15" style="6" bestFit="1" customWidth="1"/>
    <col min="5" max="5" width="9" style="6" bestFit="1" customWidth="1"/>
    <col min="6" max="6" width="13.7109375" style="6" bestFit="1" customWidth="1"/>
    <col min="7" max="7" width="14.5703125" style="6" customWidth="1"/>
    <col min="8" max="8" width="12.42578125" style="6" customWidth="1"/>
    <col min="9" max="11" width="13.7109375" style="6" customWidth="1"/>
    <col min="12" max="12" width="15.85546875" style="6" bestFit="1" customWidth="1"/>
    <col min="13" max="13" width="16.140625" style="6" bestFit="1" customWidth="1"/>
    <col min="14" max="15" width="3.7109375" style="6" customWidth="1"/>
    <col min="16" max="16" width="9.28515625" style="6" bestFit="1" customWidth="1"/>
    <col min="17" max="17" width="8.85546875" style="6" bestFit="1" customWidth="1"/>
    <col min="18" max="18" width="13.28515625" style="6" bestFit="1" customWidth="1"/>
    <col min="19" max="19" width="13.140625" style="6" bestFit="1" customWidth="1"/>
    <col min="20" max="20" width="14.42578125" style="6" customWidth="1"/>
    <col min="21" max="21" width="9.28515625" style="6" bestFit="1" customWidth="1"/>
    <col min="22" max="22" width="9.140625" style="6"/>
    <col min="23" max="23" width="13.28515625" style="6" bestFit="1" customWidth="1"/>
    <col min="24" max="24" width="13.140625" style="6" bestFit="1" customWidth="1"/>
    <col min="25" max="25" width="14.42578125" style="6" bestFit="1" customWidth="1"/>
    <col min="26" max="26" width="9.28515625" style="6" bestFit="1" customWidth="1"/>
    <col min="27" max="27" width="9.140625" style="6"/>
    <col min="28" max="28" width="13.28515625" style="6" bestFit="1" customWidth="1"/>
    <col min="29" max="29" width="13.140625" style="6" bestFit="1" customWidth="1"/>
    <col min="30" max="30" width="15.5703125" style="6" bestFit="1" customWidth="1"/>
    <col min="31" max="31" width="9.28515625" style="6" bestFit="1" customWidth="1"/>
    <col min="32" max="32" width="9.140625" style="6"/>
    <col min="33" max="33" width="13.28515625" style="6" bestFit="1" customWidth="1"/>
    <col min="34" max="34" width="13.140625" style="6" bestFit="1" customWidth="1"/>
    <col min="35" max="35" width="14.42578125" style="6" customWidth="1"/>
    <col min="36" max="16384" width="9.140625" style="6"/>
  </cols>
  <sheetData>
    <row r="1" spans="2:35" ht="36" x14ac:dyDescent="0.2">
      <c r="B1" s="6" t="s">
        <v>180</v>
      </c>
      <c r="C1" s="179" t="s">
        <v>142</v>
      </c>
      <c r="D1" s="45"/>
      <c r="E1" s="45"/>
      <c r="F1" s="180"/>
      <c r="L1" s="6" t="s">
        <v>68</v>
      </c>
      <c r="N1" s="38">
        <f>+P12+U12+Z12+AE12</f>
        <v>49</v>
      </c>
      <c r="R1" s="181"/>
      <c r="S1" s="181"/>
    </row>
    <row r="2" spans="2:35" x14ac:dyDescent="0.2">
      <c r="C2" s="150"/>
      <c r="D2" s="45"/>
      <c r="E2" s="45"/>
      <c r="F2" s="180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</row>
    <row r="3" spans="2:35" x14ac:dyDescent="0.2">
      <c r="C3" s="182" t="s">
        <v>105</v>
      </c>
      <c r="D3" s="45"/>
      <c r="E3" s="45"/>
      <c r="F3" s="180"/>
      <c r="T3" s="183"/>
      <c r="Y3" s="183"/>
    </row>
    <row r="4" spans="2:35" x14ac:dyDescent="0.2">
      <c r="C4" s="184" t="s">
        <v>106</v>
      </c>
      <c r="D4" s="45"/>
      <c r="E4" s="45"/>
      <c r="F4" s="180"/>
      <c r="S4" s="183"/>
      <c r="T4" s="183"/>
      <c r="X4" s="183"/>
      <c r="Y4" s="183"/>
      <c r="AC4" s="183"/>
      <c r="AH4" s="183"/>
    </row>
    <row r="5" spans="2:35" x14ac:dyDescent="0.2">
      <c r="C5" s="185" t="s">
        <v>107</v>
      </c>
      <c r="D5" s="45"/>
      <c r="E5" s="45"/>
      <c r="F5" s="180"/>
      <c r="P5" s="6" t="s">
        <v>71</v>
      </c>
      <c r="S5" s="183">
        <f>+P12/$N$1</f>
        <v>2.0408163265306121E-2</v>
      </c>
      <c r="T5" s="183"/>
      <c r="X5" s="183">
        <f>+U12/$N$1</f>
        <v>0.16326530612244897</v>
      </c>
      <c r="Y5" s="183"/>
      <c r="AC5" s="183">
        <f>+Z12/$N$1</f>
        <v>0.46938775510204084</v>
      </c>
      <c r="AH5" s="183">
        <f>+AE12/$N$1</f>
        <v>0.34693877551020408</v>
      </c>
    </row>
    <row r="6" spans="2:35" x14ac:dyDescent="0.2">
      <c r="C6" s="150"/>
      <c r="D6" s="45"/>
      <c r="E6" s="45"/>
      <c r="F6" s="180"/>
      <c r="T6" s="183"/>
      <c r="X6" s="183"/>
      <c r="Y6" s="183"/>
      <c r="AC6" s="183"/>
    </row>
    <row r="7" spans="2:35" x14ac:dyDescent="0.2">
      <c r="C7" s="150"/>
      <c r="D7" s="45"/>
      <c r="E7" s="45"/>
      <c r="F7" s="180"/>
      <c r="S7" s="183"/>
      <c r="T7" s="183"/>
      <c r="X7" s="183"/>
      <c r="Y7" s="183"/>
      <c r="AC7" s="183"/>
      <c r="AH7" s="183"/>
    </row>
    <row r="8" spans="2:35" x14ac:dyDescent="0.2">
      <c r="C8" s="150"/>
      <c r="D8" s="45"/>
      <c r="E8" s="45"/>
      <c r="F8" s="180"/>
      <c r="S8" s="183"/>
      <c r="T8" s="183"/>
      <c r="X8" s="183"/>
      <c r="Y8" s="183"/>
      <c r="AC8" s="183"/>
      <c r="AH8" s="183"/>
    </row>
    <row r="9" spans="2:35" ht="13.5" thickBot="1" x14ac:dyDescent="0.25">
      <c r="C9" s="186"/>
      <c r="D9" s="72"/>
      <c r="E9" s="72"/>
      <c r="F9" s="72"/>
      <c r="H9" s="187"/>
      <c r="I9" s="187"/>
      <c r="J9" s="187"/>
      <c r="K9" s="187"/>
      <c r="L9" s="187"/>
      <c r="M9" s="187"/>
    </row>
    <row r="10" spans="2:35" x14ac:dyDescent="0.2">
      <c r="B10" s="7"/>
      <c r="C10" s="8" t="s">
        <v>0</v>
      </c>
      <c r="D10" s="61" t="s">
        <v>1</v>
      </c>
      <c r="E10" s="61" t="s">
        <v>2</v>
      </c>
      <c r="F10" s="61"/>
      <c r="G10" s="12"/>
      <c r="H10" s="11"/>
      <c r="I10" s="12"/>
      <c r="J10" s="12"/>
      <c r="K10" s="12"/>
      <c r="L10" s="11"/>
      <c r="M10" s="188"/>
      <c r="P10" s="7" t="s">
        <v>65</v>
      </c>
      <c r="Q10" s="12"/>
      <c r="R10" s="12"/>
      <c r="S10" s="12"/>
      <c r="T10" s="188"/>
      <c r="U10" s="7" t="s">
        <v>66</v>
      </c>
      <c r="V10" s="12"/>
      <c r="W10" s="12"/>
      <c r="X10" s="12"/>
      <c r="Y10" s="188"/>
      <c r="Z10" s="12" t="s">
        <v>73</v>
      </c>
      <c r="AA10" s="12"/>
      <c r="AB10" s="12"/>
      <c r="AC10" s="12"/>
      <c r="AD10" s="188"/>
      <c r="AE10" s="7" t="s">
        <v>67</v>
      </c>
      <c r="AF10" s="12"/>
      <c r="AG10" s="12"/>
      <c r="AH10" s="12"/>
      <c r="AI10" s="188"/>
    </row>
    <row r="11" spans="2:35" x14ac:dyDescent="0.2">
      <c r="B11" s="15" t="s">
        <v>3</v>
      </c>
      <c r="C11" s="16"/>
      <c r="D11" s="75" t="s">
        <v>4</v>
      </c>
      <c r="E11" s="75" t="s">
        <v>5</v>
      </c>
      <c r="F11" s="75" t="s">
        <v>6</v>
      </c>
      <c r="G11" s="20" t="s">
        <v>69</v>
      </c>
      <c r="H11" s="19"/>
      <c r="I11" s="20"/>
      <c r="J11" s="20"/>
      <c r="K11" s="20"/>
      <c r="L11" s="189" t="s">
        <v>70</v>
      </c>
      <c r="M11" s="190"/>
      <c r="P11" s="15" t="s">
        <v>4</v>
      </c>
      <c r="Q11" s="153" t="s">
        <v>6</v>
      </c>
      <c r="R11" s="153" t="s">
        <v>72</v>
      </c>
      <c r="S11" s="153" t="s">
        <v>70</v>
      </c>
      <c r="T11" s="190"/>
      <c r="U11" s="15" t="s">
        <v>4</v>
      </c>
      <c r="V11" s="20" t="s">
        <v>6</v>
      </c>
      <c r="W11" s="153" t="s">
        <v>72</v>
      </c>
      <c r="X11" s="153" t="s">
        <v>70</v>
      </c>
      <c r="Y11" s="190"/>
      <c r="Z11" s="153" t="s">
        <v>4</v>
      </c>
      <c r="AA11" s="153" t="s">
        <v>6</v>
      </c>
      <c r="AB11" s="153" t="s">
        <v>72</v>
      </c>
      <c r="AC11" s="153" t="s">
        <v>70</v>
      </c>
      <c r="AD11" s="190"/>
      <c r="AE11" s="15" t="s">
        <v>4</v>
      </c>
      <c r="AF11" s="153" t="s">
        <v>6</v>
      </c>
      <c r="AG11" s="153" t="s">
        <v>72</v>
      </c>
      <c r="AH11" s="153" t="s">
        <v>70</v>
      </c>
      <c r="AI11" s="190"/>
    </row>
    <row r="12" spans="2:35" ht="13.5" thickBot="1" x14ac:dyDescent="0.25">
      <c r="B12" s="23"/>
      <c r="C12" s="24"/>
      <c r="D12" s="25"/>
      <c r="E12" s="25"/>
      <c r="F12" s="25"/>
      <c r="G12" s="26"/>
      <c r="H12" s="27"/>
      <c r="I12" s="26"/>
      <c r="J12" s="26"/>
      <c r="K12" s="26"/>
      <c r="L12" s="27"/>
      <c r="M12" s="191"/>
      <c r="P12" s="23">
        <v>1</v>
      </c>
      <c r="Q12" s="26"/>
      <c r="R12" s="26"/>
      <c r="S12" s="26"/>
      <c r="T12" s="191"/>
      <c r="U12" s="23">
        <v>8</v>
      </c>
      <c r="V12" s="26"/>
      <c r="W12" s="26"/>
      <c r="X12" s="26"/>
      <c r="Y12" s="191"/>
      <c r="Z12" s="26">
        <v>23</v>
      </c>
      <c r="AA12" s="26"/>
      <c r="AB12" s="26"/>
      <c r="AC12" s="26"/>
      <c r="AD12" s="191"/>
      <c r="AE12" s="23">
        <v>17</v>
      </c>
      <c r="AF12" s="26"/>
      <c r="AG12" s="26"/>
      <c r="AH12" s="26"/>
      <c r="AI12" s="191"/>
    </row>
    <row r="13" spans="2:35" x14ac:dyDescent="0.2">
      <c r="B13" s="30" t="s">
        <v>7</v>
      </c>
      <c r="C13" s="31" t="s">
        <v>8</v>
      </c>
      <c r="D13" s="32">
        <v>1</v>
      </c>
      <c r="E13" s="33" t="s">
        <v>9</v>
      </c>
      <c r="F13" s="33" t="s">
        <v>10</v>
      </c>
      <c r="G13" s="1"/>
      <c r="H13" s="192"/>
      <c r="I13" s="156"/>
      <c r="J13" s="156"/>
      <c r="K13" s="156"/>
      <c r="L13" s="21">
        <f>D13*G13</f>
        <v>0</v>
      </c>
      <c r="M13" s="193"/>
      <c r="P13" s="59"/>
      <c r="Q13" s="32"/>
      <c r="R13" s="32"/>
      <c r="S13" s="194">
        <f>+$L13*S$5</f>
        <v>0</v>
      </c>
      <c r="T13" s="195"/>
      <c r="U13" s="59"/>
      <c r="V13" s="32"/>
      <c r="W13" s="32"/>
      <c r="X13" s="194">
        <f>+$L13*X$5</f>
        <v>0</v>
      </c>
      <c r="Y13" s="195"/>
      <c r="Z13" s="32"/>
      <c r="AA13" s="32"/>
      <c r="AB13" s="32"/>
      <c r="AC13" s="194">
        <f>+$L13*AC$5</f>
        <v>0</v>
      </c>
      <c r="AD13" s="32"/>
      <c r="AE13" s="59"/>
      <c r="AF13" s="32"/>
      <c r="AG13" s="32"/>
      <c r="AH13" s="194">
        <f>+$L13*AH$5</f>
        <v>0</v>
      </c>
      <c r="AI13" s="195"/>
    </row>
    <row r="14" spans="2:35" ht="25.5" x14ac:dyDescent="0.2">
      <c r="B14" s="30" t="s">
        <v>11</v>
      </c>
      <c r="C14" s="31" t="s">
        <v>12</v>
      </c>
      <c r="D14" s="6">
        <v>1</v>
      </c>
      <c r="E14" s="17" t="s">
        <v>9</v>
      </c>
      <c r="F14" s="33" t="s">
        <v>10</v>
      </c>
      <c r="G14" s="1"/>
      <c r="H14" s="192"/>
      <c r="I14" s="156"/>
      <c r="J14" s="156"/>
      <c r="K14" s="156"/>
      <c r="L14" s="21">
        <f>D14*G14</f>
        <v>0</v>
      </c>
      <c r="M14" s="193"/>
      <c r="P14" s="30"/>
      <c r="S14" s="196">
        <f>+$L14*S$5</f>
        <v>0</v>
      </c>
      <c r="T14" s="197"/>
      <c r="U14" s="30"/>
      <c r="X14" s="196">
        <f>+$L14*X$5</f>
        <v>0</v>
      </c>
      <c r="Y14" s="197"/>
      <c r="AC14" s="196">
        <f>+$L14*AC$5</f>
        <v>0</v>
      </c>
      <c r="AE14" s="30"/>
      <c r="AH14" s="196">
        <f>+$L14*AH$5</f>
        <v>0</v>
      </c>
      <c r="AI14" s="197"/>
    </row>
    <row r="15" spans="2:35" x14ac:dyDescent="0.2">
      <c r="B15" s="30" t="s">
        <v>13</v>
      </c>
      <c r="C15" s="31" t="s">
        <v>14</v>
      </c>
      <c r="D15" s="6">
        <v>1</v>
      </c>
      <c r="E15" s="17" t="s">
        <v>9</v>
      </c>
      <c r="F15" s="33" t="s">
        <v>10</v>
      </c>
      <c r="G15" s="1"/>
      <c r="H15" s="192"/>
      <c r="I15" s="156"/>
      <c r="J15" s="156"/>
      <c r="K15" s="156"/>
      <c r="L15" s="21">
        <f t="shared" ref="L15:L24" si="0">D15*G15</f>
        <v>0</v>
      </c>
      <c r="M15" s="193"/>
      <c r="P15" s="30"/>
      <c r="S15" s="196">
        <f>+$L15*S$5</f>
        <v>0</v>
      </c>
      <c r="T15" s="197"/>
      <c r="U15" s="30"/>
      <c r="X15" s="196">
        <f>+$L15*X$5</f>
        <v>0</v>
      </c>
      <c r="Y15" s="197"/>
      <c r="AC15" s="196">
        <f>+$L15*AC$5</f>
        <v>0</v>
      </c>
      <c r="AE15" s="30"/>
      <c r="AH15" s="196">
        <f>+$L15*AH$5</f>
        <v>0</v>
      </c>
      <c r="AI15" s="197"/>
    </row>
    <row r="16" spans="2:35" x14ac:dyDescent="0.2">
      <c r="B16" s="30" t="s">
        <v>15</v>
      </c>
      <c r="C16" s="31" t="s">
        <v>16</v>
      </c>
      <c r="D16" s="6">
        <v>1</v>
      </c>
      <c r="E16" s="17" t="s">
        <v>9</v>
      </c>
      <c r="F16" s="33" t="s">
        <v>10</v>
      </c>
      <c r="G16" s="1"/>
      <c r="H16" s="57"/>
      <c r="L16" s="21">
        <f t="shared" si="0"/>
        <v>0</v>
      </c>
      <c r="M16" s="193"/>
      <c r="P16" s="30"/>
      <c r="S16" s="196">
        <f>+$L16*S$5</f>
        <v>0</v>
      </c>
      <c r="T16" s="197"/>
      <c r="U16" s="30"/>
      <c r="X16" s="196">
        <f>+$L16*X$5</f>
        <v>0</v>
      </c>
      <c r="Y16" s="197"/>
      <c r="AC16" s="196">
        <f>+$L16*AC$5</f>
        <v>0</v>
      </c>
      <c r="AE16" s="30"/>
      <c r="AH16" s="196">
        <f>+$L16*AH$5</f>
        <v>0</v>
      </c>
      <c r="AI16" s="197"/>
    </row>
    <row r="17" spans="2:35" x14ac:dyDescent="0.2">
      <c r="B17" s="30" t="s">
        <v>17</v>
      </c>
      <c r="C17" s="31" t="s">
        <v>18</v>
      </c>
      <c r="D17" s="38">
        <f>+P17+U17+Z17+AE17</f>
        <v>7</v>
      </c>
      <c r="E17" s="17" t="s">
        <v>19</v>
      </c>
      <c r="F17" s="33"/>
      <c r="G17" s="1"/>
      <c r="H17" s="57"/>
      <c r="L17" s="21">
        <f t="shared" si="0"/>
        <v>0</v>
      </c>
      <c r="M17" s="193"/>
      <c r="P17" s="41">
        <v>1</v>
      </c>
      <c r="Q17" s="44" t="s">
        <v>10</v>
      </c>
      <c r="R17" s="95"/>
      <c r="S17" s="198">
        <f>+P17*$G17</f>
        <v>0</v>
      </c>
      <c r="T17" s="285"/>
      <c r="U17" s="41">
        <v>2</v>
      </c>
      <c r="V17" s="44" t="s">
        <v>10</v>
      </c>
      <c r="W17" s="95"/>
      <c r="X17" s="198">
        <f>+U17*$G17</f>
        <v>0</v>
      </c>
      <c r="Y17" s="285"/>
      <c r="Z17" s="95">
        <v>2</v>
      </c>
      <c r="AA17" s="44" t="s">
        <v>10</v>
      </c>
      <c r="AB17" s="95"/>
      <c r="AC17" s="198">
        <f>+Z17*$G17</f>
        <v>0</v>
      </c>
      <c r="AD17" s="95"/>
      <c r="AE17" s="41">
        <v>2</v>
      </c>
      <c r="AF17" s="44" t="s">
        <v>10</v>
      </c>
      <c r="AG17" s="95"/>
      <c r="AH17" s="198">
        <f>+AE17*$G17</f>
        <v>0</v>
      </c>
      <c r="AI17" s="197"/>
    </row>
    <row r="18" spans="2:35" x14ac:dyDescent="0.2">
      <c r="B18" s="30" t="s">
        <v>20</v>
      </c>
      <c r="C18" s="31" t="s">
        <v>187</v>
      </c>
      <c r="D18" s="38">
        <f t="shared" ref="D18:D26" si="1">+P18+U18+Z18+AE18</f>
        <v>49</v>
      </c>
      <c r="E18" s="17" t="s">
        <v>19</v>
      </c>
      <c r="F18" s="33" t="s">
        <v>10</v>
      </c>
      <c r="G18" s="1"/>
      <c r="H18" s="57"/>
      <c r="L18" s="21">
        <f t="shared" si="0"/>
        <v>0</v>
      </c>
      <c r="M18" s="193"/>
      <c r="P18" s="41">
        <v>1</v>
      </c>
      <c r="Q18" s="95" t="s">
        <v>10</v>
      </c>
      <c r="R18" s="95"/>
      <c r="S18" s="198">
        <f>+P18*$G18</f>
        <v>0</v>
      </c>
      <c r="T18" s="285"/>
      <c r="U18" s="41">
        <v>8</v>
      </c>
      <c r="V18" s="95" t="s">
        <v>10</v>
      </c>
      <c r="W18" s="95"/>
      <c r="X18" s="198">
        <f>+U18*$G18</f>
        <v>0</v>
      </c>
      <c r="Y18" s="285"/>
      <c r="Z18" s="95">
        <v>23</v>
      </c>
      <c r="AA18" s="95" t="s">
        <v>10</v>
      </c>
      <c r="AB18" s="95"/>
      <c r="AC18" s="198">
        <f>+Z18*$G18</f>
        <v>0</v>
      </c>
      <c r="AD18" s="95"/>
      <c r="AE18" s="41">
        <v>17</v>
      </c>
      <c r="AF18" s="95" t="s">
        <v>10</v>
      </c>
      <c r="AG18" s="95"/>
      <c r="AH18" s="198">
        <f>+AE18*$G18</f>
        <v>0</v>
      </c>
      <c r="AI18" s="197"/>
    </row>
    <row r="19" spans="2:35" x14ac:dyDescent="0.2">
      <c r="B19" s="41" t="s">
        <v>21</v>
      </c>
      <c r="C19" s="31" t="s">
        <v>109</v>
      </c>
      <c r="D19" s="38">
        <f t="shared" si="1"/>
        <v>56</v>
      </c>
      <c r="E19" s="199" t="s">
        <v>19</v>
      </c>
      <c r="F19" s="42" t="s">
        <v>10</v>
      </c>
      <c r="G19" s="1"/>
      <c r="H19" s="57"/>
      <c r="L19" s="21">
        <f t="shared" si="0"/>
        <v>0</v>
      </c>
      <c r="M19" s="193"/>
      <c r="P19" s="41">
        <v>2</v>
      </c>
      <c r="Q19" s="95" t="s">
        <v>10</v>
      </c>
      <c r="R19" s="95"/>
      <c r="S19" s="198">
        <f>+P19*$G19</f>
        <v>0</v>
      </c>
      <c r="T19" s="285"/>
      <c r="U19" s="41">
        <v>8</v>
      </c>
      <c r="V19" s="95" t="s">
        <v>10</v>
      </c>
      <c r="W19" s="95"/>
      <c r="X19" s="198">
        <f>+U19*$G19</f>
        <v>0</v>
      </c>
      <c r="Y19" s="285"/>
      <c r="Z19" s="95">
        <v>25</v>
      </c>
      <c r="AA19" s="95" t="s">
        <v>10</v>
      </c>
      <c r="AB19" s="95"/>
      <c r="AC19" s="198">
        <f>+Z19*$G19</f>
        <v>0</v>
      </c>
      <c r="AD19" s="95"/>
      <c r="AE19" s="41">
        <v>21</v>
      </c>
      <c r="AF19" s="95" t="s">
        <v>10</v>
      </c>
      <c r="AG19" s="95"/>
      <c r="AH19" s="198">
        <f>+AE19*$G19</f>
        <v>0</v>
      </c>
      <c r="AI19" s="197"/>
    </row>
    <row r="20" spans="2:35" x14ac:dyDescent="0.2">
      <c r="B20" s="30" t="s">
        <v>22</v>
      </c>
      <c r="C20" s="31" t="s">
        <v>23</v>
      </c>
      <c r="D20" s="38">
        <f t="shared" si="1"/>
        <v>56</v>
      </c>
      <c r="E20" s="17" t="s">
        <v>19</v>
      </c>
      <c r="F20" s="33" t="s">
        <v>10</v>
      </c>
      <c r="G20" s="1"/>
      <c r="H20" s="57"/>
      <c r="L20" s="21">
        <f t="shared" si="0"/>
        <v>0</v>
      </c>
      <c r="M20" s="193"/>
      <c r="P20" s="41">
        <v>2</v>
      </c>
      <c r="Q20" s="95" t="s">
        <v>10</v>
      </c>
      <c r="R20" s="95"/>
      <c r="S20" s="198">
        <f>+P20*$G20</f>
        <v>0</v>
      </c>
      <c r="T20" s="285"/>
      <c r="U20" s="41">
        <v>8</v>
      </c>
      <c r="V20" s="95" t="s">
        <v>10</v>
      </c>
      <c r="W20" s="95"/>
      <c r="X20" s="198">
        <f>+U20*$G20</f>
        <v>0</v>
      </c>
      <c r="Y20" s="285"/>
      <c r="Z20" s="41">
        <v>25</v>
      </c>
      <c r="AA20" s="95" t="s">
        <v>10</v>
      </c>
      <c r="AB20" s="95"/>
      <c r="AC20" s="198">
        <f>+Z20*$G20</f>
        <v>0</v>
      </c>
      <c r="AD20" s="285"/>
      <c r="AE20" s="41">
        <v>21</v>
      </c>
      <c r="AF20" s="95" t="s">
        <v>10</v>
      </c>
      <c r="AG20" s="95"/>
      <c r="AH20" s="198">
        <f>+AE20*$G20</f>
        <v>0</v>
      </c>
      <c r="AI20" s="197"/>
    </row>
    <row r="21" spans="2:35" x14ac:dyDescent="0.2">
      <c r="B21" s="30" t="s">
        <v>24</v>
      </c>
      <c r="C21" s="31" t="s">
        <v>25</v>
      </c>
      <c r="D21" s="38">
        <f t="shared" si="1"/>
        <v>9</v>
      </c>
      <c r="E21" s="17" t="s">
        <v>19</v>
      </c>
      <c r="F21" s="33" t="s">
        <v>10</v>
      </c>
      <c r="G21" s="1"/>
      <c r="H21" s="57"/>
      <c r="L21" s="21">
        <f t="shared" si="0"/>
        <v>0</v>
      </c>
      <c r="M21" s="193"/>
      <c r="P21" s="41"/>
      <c r="Q21" s="95"/>
      <c r="R21" s="95"/>
      <c r="S21" s="95"/>
      <c r="T21" s="285"/>
      <c r="U21" s="41">
        <v>8</v>
      </c>
      <c r="V21" s="95" t="s">
        <v>10</v>
      </c>
      <c r="W21" s="95"/>
      <c r="X21" s="198">
        <f>+U21*$G21</f>
        <v>0</v>
      </c>
      <c r="Y21" s="95"/>
      <c r="Z21" s="41"/>
      <c r="AA21" s="95"/>
      <c r="AB21" s="95"/>
      <c r="AC21" s="210"/>
      <c r="AD21" s="285"/>
      <c r="AE21" s="41">
        <v>1</v>
      </c>
      <c r="AF21" s="95" t="s">
        <v>10</v>
      </c>
      <c r="AG21" s="95"/>
      <c r="AH21" s="198">
        <f>+AE21*$G21</f>
        <v>0</v>
      </c>
      <c r="AI21" s="197"/>
    </row>
    <row r="22" spans="2:35" x14ac:dyDescent="0.2">
      <c r="B22" s="30" t="s">
        <v>26</v>
      </c>
      <c r="C22" s="31" t="s">
        <v>28</v>
      </c>
      <c r="D22" s="45"/>
      <c r="E22" s="171" t="s">
        <v>9</v>
      </c>
      <c r="F22" s="33" t="s">
        <v>29</v>
      </c>
      <c r="G22" s="40"/>
      <c r="H22" s="57"/>
      <c r="L22" s="200">
        <f t="shared" ref="L22:L26" si="2">+S22+X22+AC22+AH22</f>
        <v>0</v>
      </c>
      <c r="M22" s="193"/>
      <c r="P22" s="41">
        <v>1</v>
      </c>
      <c r="Q22" s="95" t="s">
        <v>29</v>
      </c>
      <c r="R22" s="3"/>
      <c r="S22" s="36">
        <f t="shared" ref="S22:S26" si="3">P22*R22</f>
        <v>0</v>
      </c>
      <c r="T22" s="285"/>
      <c r="U22" s="41">
        <v>1</v>
      </c>
      <c r="V22" s="95" t="s">
        <v>29</v>
      </c>
      <c r="W22" s="3"/>
      <c r="X22" s="36">
        <f t="shared" ref="X22:X26" si="4">U22*W22</f>
        <v>0</v>
      </c>
      <c r="Y22" s="95"/>
      <c r="Z22" s="41">
        <v>1</v>
      </c>
      <c r="AA22" s="95" t="s">
        <v>29</v>
      </c>
      <c r="AB22" s="3"/>
      <c r="AC22" s="36">
        <f t="shared" ref="AC22:AC26" si="5">Z22*AB22</f>
        <v>0</v>
      </c>
      <c r="AD22" s="285"/>
      <c r="AE22" s="41">
        <v>1</v>
      </c>
      <c r="AF22" s="95" t="s">
        <v>29</v>
      </c>
      <c r="AG22" s="2"/>
      <c r="AH22" s="156">
        <f t="shared" ref="AH22:AH26" si="6">AE22*AG22</f>
        <v>0</v>
      </c>
      <c r="AI22" s="197"/>
    </row>
    <row r="23" spans="2:35" x14ac:dyDescent="0.2">
      <c r="B23" s="30"/>
      <c r="C23" s="31"/>
      <c r="D23" s="45"/>
      <c r="E23" s="171"/>
      <c r="F23" s="33"/>
      <c r="G23" s="40"/>
      <c r="H23" s="57"/>
      <c r="L23" s="21"/>
      <c r="M23" s="193"/>
      <c r="P23" s="41"/>
      <c r="Q23" s="95"/>
      <c r="R23" s="36"/>
      <c r="S23" s="36"/>
      <c r="T23" s="285"/>
      <c r="U23" s="41"/>
      <c r="V23" s="95"/>
      <c r="W23" s="36"/>
      <c r="X23" s="36"/>
      <c r="Y23" s="95"/>
      <c r="Z23" s="41"/>
      <c r="AA23" s="95"/>
      <c r="AB23" s="36"/>
      <c r="AC23" s="36"/>
      <c r="AD23" s="285"/>
      <c r="AE23" s="41"/>
      <c r="AF23" s="95"/>
      <c r="AG23" s="156"/>
      <c r="AH23" s="156"/>
      <c r="AI23" s="197"/>
    </row>
    <row r="24" spans="2:35" x14ac:dyDescent="0.2">
      <c r="B24" s="30" t="s">
        <v>27</v>
      </c>
      <c r="C24" s="31" t="s">
        <v>104</v>
      </c>
      <c r="D24" s="43">
        <f t="shared" si="1"/>
        <v>0</v>
      </c>
      <c r="E24" s="17" t="s">
        <v>19</v>
      </c>
      <c r="F24" s="33" t="s">
        <v>10</v>
      </c>
      <c r="G24" s="289"/>
      <c r="H24" s="57"/>
      <c r="L24" s="200">
        <f t="shared" si="0"/>
        <v>0</v>
      </c>
      <c r="M24" s="193"/>
      <c r="P24" s="41"/>
      <c r="Q24" s="95"/>
      <c r="R24" s="95"/>
      <c r="S24" s="210"/>
      <c r="T24" s="285"/>
      <c r="U24" s="41"/>
      <c r="V24" s="95"/>
      <c r="W24" s="95"/>
      <c r="X24" s="36"/>
      <c r="Y24" s="95"/>
      <c r="Z24" s="41"/>
      <c r="AA24" s="95"/>
      <c r="AB24" s="95"/>
      <c r="AC24" s="95"/>
      <c r="AD24" s="285"/>
      <c r="AE24" s="41"/>
      <c r="AF24" s="95"/>
      <c r="AH24" s="156"/>
      <c r="AI24" s="197"/>
    </row>
    <row r="25" spans="2:35" x14ac:dyDescent="0.2">
      <c r="B25" s="30" t="s">
        <v>31</v>
      </c>
      <c r="C25" s="31" t="s">
        <v>33</v>
      </c>
      <c r="D25" s="43">
        <f t="shared" si="1"/>
        <v>0</v>
      </c>
      <c r="E25" s="17" t="s">
        <v>19</v>
      </c>
      <c r="F25" s="33" t="s">
        <v>10</v>
      </c>
      <c r="G25" s="40"/>
      <c r="H25" s="57"/>
      <c r="L25" s="200">
        <f t="shared" si="2"/>
        <v>0</v>
      </c>
      <c r="M25" s="193"/>
      <c r="P25" s="41">
        <v>0</v>
      </c>
      <c r="Q25" s="95" t="s">
        <v>10</v>
      </c>
      <c r="R25" s="3"/>
      <c r="S25" s="36">
        <f t="shared" si="3"/>
        <v>0</v>
      </c>
      <c r="T25" s="285"/>
      <c r="U25" s="41">
        <v>0</v>
      </c>
      <c r="V25" s="95" t="s">
        <v>10</v>
      </c>
      <c r="W25" s="3"/>
      <c r="X25" s="36">
        <f t="shared" si="4"/>
        <v>0</v>
      </c>
      <c r="Y25" s="95"/>
      <c r="Z25" s="41">
        <v>0</v>
      </c>
      <c r="AA25" s="95" t="s">
        <v>10</v>
      </c>
      <c r="AB25" s="3"/>
      <c r="AC25" s="36">
        <f t="shared" si="5"/>
        <v>0</v>
      </c>
      <c r="AD25" s="285"/>
      <c r="AE25" s="41">
        <v>0</v>
      </c>
      <c r="AF25" s="95" t="s">
        <v>10</v>
      </c>
      <c r="AG25" s="2"/>
      <c r="AH25" s="156">
        <f t="shared" si="6"/>
        <v>0</v>
      </c>
      <c r="AI25" s="197"/>
    </row>
    <row r="26" spans="2:35" x14ac:dyDescent="0.2">
      <c r="B26" s="30" t="s">
        <v>32</v>
      </c>
      <c r="C26" s="31" t="s">
        <v>34</v>
      </c>
      <c r="D26" s="43">
        <f t="shared" si="1"/>
        <v>24</v>
      </c>
      <c r="E26" s="33" t="s">
        <v>9</v>
      </c>
      <c r="F26" s="33" t="s">
        <v>10</v>
      </c>
      <c r="G26" s="40"/>
      <c r="H26" s="57"/>
      <c r="L26" s="200">
        <f t="shared" si="2"/>
        <v>0</v>
      </c>
      <c r="M26" s="193"/>
      <c r="P26" s="41">
        <v>0</v>
      </c>
      <c r="Q26" s="95" t="s">
        <v>10</v>
      </c>
      <c r="R26" s="3"/>
      <c r="S26" s="36">
        <f t="shared" si="3"/>
        <v>0</v>
      </c>
      <c r="T26" s="285"/>
      <c r="U26" s="41">
        <v>8</v>
      </c>
      <c r="V26" s="95" t="s">
        <v>10</v>
      </c>
      <c r="W26" s="3"/>
      <c r="X26" s="36">
        <f t="shared" si="4"/>
        <v>0</v>
      </c>
      <c r="Y26" s="95"/>
      <c r="Z26" s="41">
        <v>0</v>
      </c>
      <c r="AA26" s="95" t="s">
        <v>10</v>
      </c>
      <c r="AB26" s="3"/>
      <c r="AC26" s="36">
        <f t="shared" si="5"/>
        <v>0</v>
      </c>
      <c r="AD26" s="285"/>
      <c r="AE26" s="41">
        <v>16</v>
      </c>
      <c r="AF26" s="95" t="s">
        <v>10</v>
      </c>
      <c r="AG26" s="2"/>
      <c r="AH26" s="156">
        <f t="shared" si="6"/>
        <v>0</v>
      </c>
      <c r="AI26" s="197"/>
    </row>
    <row r="27" spans="2:35" x14ac:dyDescent="0.2">
      <c r="B27" s="201"/>
      <c r="C27" s="48" t="s">
        <v>35</v>
      </c>
      <c r="D27" s="202"/>
      <c r="E27" s="202"/>
      <c r="F27" s="202"/>
      <c r="H27" s="57"/>
      <c r="L27" s="57"/>
      <c r="M27" s="203">
        <f>SUM(L13:L26)</f>
        <v>0</v>
      </c>
      <c r="P27" s="41"/>
      <c r="Q27" s="95"/>
      <c r="R27" s="95"/>
      <c r="S27" s="95"/>
      <c r="T27" s="213">
        <f>SUM(S13:S26)</f>
        <v>0</v>
      </c>
      <c r="U27" s="41"/>
      <c r="V27" s="95"/>
      <c r="W27" s="95"/>
      <c r="X27" s="95"/>
      <c r="Y27" s="172">
        <f>SUM(X13:X26)</f>
        <v>0</v>
      </c>
      <c r="Z27" s="41"/>
      <c r="AA27" s="95"/>
      <c r="AB27" s="95"/>
      <c r="AC27" s="95"/>
      <c r="AD27" s="213">
        <f>SUM(AC13:AC26)</f>
        <v>0</v>
      </c>
      <c r="AE27" s="41"/>
      <c r="AF27" s="95"/>
      <c r="AI27" s="203">
        <f>SUM(AH13:AH26)</f>
        <v>0</v>
      </c>
    </row>
    <row r="28" spans="2:35" ht="13.5" thickBot="1" x14ac:dyDescent="0.25">
      <c r="B28" s="30"/>
      <c r="C28" s="55"/>
      <c r="D28" s="45"/>
      <c r="E28" s="45"/>
      <c r="F28" s="45"/>
      <c r="H28" s="57"/>
      <c r="L28" s="57"/>
      <c r="M28" s="193"/>
      <c r="P28" s="30"/>
      <c r="T28" s="197"/>
      <c r="U28" s="64"/>
      <c r="V28" s="77"/>
      <c r="W28" s="77"/>
      <c r="X28" s="77"/>
      <c r="Y28" s="77"/>
      <c r="Z28" s="30"/>
      <c r="AD28" s="197"/>
      <c r="AE28" s="30"/>
      <c r="AI28" s="197"/>
    </row>
    <row r="29" spans="2:35" x14ac:dyDescent="0.2">
      <c r="B29" s="59"/>
      <c r="C29" s="60" t="s">
        <v>36</v>
      </c>
      <c r="D29" s="61" t="s">
        <v>1</v>
      </c>
      <c r="E29" s="61"/>
      <c r="F29" s="61"/>
      <c r="G29" s="32"/>
      <c r="H29" s="204"/>
      <c r="I29" s="32"/>
      <c r="J29" s="32"/>
      <c r="K29" s="32"/>
      <c r="L29" s="204"/>
      <c r="M29" s="205"/>
      <c r="P29" s="59"/>
      <c r="Q29" s="32"/>
      <c r="R29" s="32"/>
      <c r="S29" s="32"/>
      <c r="T29" s="195"/>
      <c r="U29" s="59"/>
      <c r="V29" s="32"/>
      <c r="W29" s="32"/>
      <c r="X29" s="32"/>
      <c r="Y29" s="32"/>
      <c r="Z29" s="59"/>
      <c r="AA29" s="32"/>
      <c r="AB29" s="32"/>
      <c r="AC29" s="32"/>
      <c r="AD29" s="195"/>
      <c r="AE29" s="59"/>
      <c r="AF29" s="32"/>
      <c r="AG29" s="32"/>
      <c r="AH29" s="32"/>
      <c r="AI29" s="195"/>
    </row>
    <row r="30" spans="2:35" ht="13.5" thickBot="1" x14ac:dyDescent="0.25">
      <c r="B30" s="64"/>
      <c r="C30" s="24"/>
      <c r="D30" s="25" t="s">
        <v>4</v>
      </c>
      <c r="E30" s="25"/>
      <c r="F30" s="25" t="s">
        <v>6</v>
      </c>
      <c r="G30" s="77"/>
      <c r="H30" s="76"/>
      <c r="I30" s="77"/>
      <c r="J30" s="77"/>
      <c r="K30" s="77"/>
      <c r="L30" s="76"/>
      <c r="M30" s="206"/>
      <c r="P30" s="64"/>
      <c r="Q30" s="77"/>
      <c r="R30" s="77"/>
      <c r="S30" s="77"/>
      <c r="T30" s="207"/>
      <c r="U30" s="64"/>
      <c r="V30" s="77"/>
      <c r="W30" s="77"/>
      <c r="X30" s="77"/>
      <c r="Y30" s="77"/>
      <c r="Z30" s="64"/>
      <c r="AA30" s="77"/>
      <c r="AB30" s="77"/>
      <c r="AC30" s="77"/>
      <c r="AD30" s="207"/>
      <c r="AE30" s="64"/>
      <c r="AF30" s="77"/>
      <c r="AG30" s="77"/>
      <c r="AH30" s="77"/>
      <c r="AI30" s="207"/>
    </row>
    <row r="31" spans="2:35" ht="25.5" x14ac:dyDescent="0.2">
      <c r="B31" s="41" t="s">
        <v>37</v>
      </c>
      <c r="C31" s="31" t="s">
        <v>38</v>
      </c>
      <c r="D31" s="69">
        <v>4</v>
      </c>
      <c r="E31" s="44" t="s">
        <v>9</v>
      </c>
      <c r="F31" s="44" t="s">
        <v>30</v>
      </c>
      <c r="G31" s="1"/>
      <c r="H31" s="204"/>
      <c r="I31" s="32"/>
      <c r="J31" s="32"/>
      <c r="K31" s="32"/>
      <c r="L31" s="21">
        <f>D31*G31</f>
        <v>0</v>
      </c>
      <c r="M31" s="205"/>
      <c r="P31" s="30"/>
      <c r="S31" s="196">
        <f>+$L31*S$5</f>
        <v>0</v>
      </c>
      <c r="T31" s="208"/>
      <c r="U31" s="30"/>
      <c r="X31" s="196">
        <f>+$L31*X$5</f>
        <v>0</v>
      </c>
      <c r="Y31" s="157"/>
      <c r="Z31" s="30"/>
      <c r="AC31" s="196">
        <f>+$L31*AC$5</f>
        <v>0</v>
      </c>
      <c r="AE31" s="59"/>
      <c r="AF31" s="32"/>
      <c r="AG31" s="32"/>
      <c r="AH31" s="196">
        <f>+$L31*AH$5</f>
        <v>0</v>
      </c>
      <c r="AI31" s="195"/>
    </row>
    <row r="32" spans="2:35" x14ac:dyDescent="0.2">
      <c r="B32" s="41" t="s">
        <v>39</v>
      </c>
      <c r="C32" s="31" t="s">
        <v>40</v>
      </c>
      <c r="D32" s="69">
        <v>4</v>
      </c>
      <c r="E32" s="44" t="s">
        <v>9</v>
      </c>
      <c r="F32" s="44" t="s">
        <v>30</v>
      </c>
      <c r="G32" s="1"/>
      <c r="H32" s="57"/>
      <c r="L32" s="21">
        <f>D32*G32</f>
        <v>0</v>
      </c>
      <c r="M32" s="193"/>
      <c r="P32" s="30"/>
      <c r="S32" s="198">
        <f>+$L32*S$5</f>
        <v>0</v>
      </c>
      <c r="T32" s="208"/>
      <c r="U32" s="30"/>
      <c r="X32" s="198">
        <f>+$L32*X$5</f>
        <v>0</v>
      </c>
      <c r="Y32" s="157"/>
      <c r="Z32" s="30"/>
      <c r="AC32" s="198">
        <f>+$L32*AC$5</f>
        <v>0</v>
      </c>
      <c r="AE32" s="30"/>
      <c r="AH32" s="198">
        <f>+$L32*AH$5</f>
        <v>0</v>
      </c>
      <c r="AI32" s="197"/>
    </row>
    <row r="33" spans="2:35" x14ac:dyDescent="0.2">
      <c r="B33" s="41" t="s">
        <v>41</v>
      </c>
      <c r="C33" s="31" t="s">
        <v>42</v>
      </c>
      <c r="D33" s="69">
        <v>4</v>
      </c>
      <c r="E33" s="44" t="s">
        <v>9</v>
      </c>
      <c r="F33" s="44" t="s">
        <v>30</v>
      </c>
      <c r="G33" s="1"/>
      <c r="H33" s="57"/>
      <c r="L33" s="21">
        <f t="shared" ref="L33" si="7">D33*G33</f>
        <v>0</v>
      </c>
      <c r="M33" s="193"/>
      <c r="P33" s="30"/>
      <c r="S33" s="198">
        <f>+$L33*S$5</f>
        <v>0</v>
      </c>
      <c r="T33" s="208"/>
      <c r="U33" s="30"/>
      <c r="X33" s="198">
        <f>+$L33*X$5</f>
        <v>0</v>
      </c>
      <c r="Y33" s="157"/>
      <c r="Z33" s="30"/>
      <c r="AC33" s="198">
        <f>+$L33*AC$5</f>
        <v>0</v>
      </c>
      <c r="AE33" s="30"/>
      <c r="AH33" s="198">
        <f>+$L33*AH$5</f>
        <v>0</v>
      </c>
      <c r="AI33" s="197"/>
    </row>
    <row r="34" spans="2:35" ht="25.5" x14ac:dyDescent="0.2">
      <c r="B34" s="41" t="s">
        <v>43</v>
      </c>
      <c r="C34" s="31" t="s">
        <v>149</v>
      </c>
      <c r="D34" s="38">
        <f t="shared" ref="D34" si="8">+P34+U34+Z34+AE34</f>
        <v>195</v>
      </c>
      <c r="E34" s="44" t="s">
        <v>19</v>
      </c>
      <c r="F34" s="44" t="s">
        <v>30</v>
      </c>
      <c r="G34" s="1"/>
      <c r="H34" s="57"/>
      <c r="I34" s="40"/>
      <c r="J34" s="40"/>
      <c r="K34" s="40"/>
      <c r="L34" s="200">
        <f t="shared" ref="L34:L37" si="9">+S34+X34+AC34+AH34</f>
        <v>0</v>
      </c>
      <c r="M34" s="37"/>
      <c r="P34" s="209">
        <f>+P12*3</f>
        <v>3</v>
      </c>
      <c r="Q34" s="95" t="s">
        <v>30</v>
      </c>
      <c r="S34" s="210">
        <f t="shared" ref="S34" si="10">+P34*$G34</f>
        <v>0</v>
      </c>
      <c r="T34" s="211"/>
      <c r="U34" s="290">
        <f>+U12*4</f>
        <v>32</v>
      </c>
      <c r="V34" s="291" t="s">
        <v>30</v>
      </c>
      <c r="W34" s="95"/>
      <c r="X34" s="210">
        <f t="shared" ref="X34" si="11">+U34*$G34</f>
        <v>0</v>
      </c>
      <c r="Y34" s="36"/>
      <c r="Z34" s="290">
        <f>+Z12*4</f>
        <v>92</v>
      </c>
      <c r="AA34" s="291" t="s">
        <v>30</v>
      </c>
      <c r="AB34" s="95"/>
      <c r="AC34" s="210">
        <f t="shared" ref="AC34" si="12">+Z34*$G34</f>
        <v>0</v>
      </c>
      <c r="AD34" s="95"/>
      <c r="AE34" s="290">
        <f>+AE12*4</f>
        <v>68</v>
      </c>
      <c r="AF34" s="291" t="s">
        <v>30</v>
      </c>
      <c r="AG34" s="95"/>
      <c r="AH34" s="210">
        <f t="shared" ref="AH34" si="13">+AE34*$G34</f>
        <v>0</v>
      </c>
      <c r="AI34" s="212"/>
    </row>
    <row r="35" spans="2:35" x14ac:dyDescent="0.2">
      <c r="B35" s="41" t="s">
        <v>111</v>
      </c>
      <c r="C35" s="31" t="s">
        <v>112</v>
      </c>
      <c r="D35" s="70">
        <f t="shared" ref="D35:D37" si="14">+P35+U35+Z35+AE35</f>
        <v>6.5</v>
      </c>
      <c r="E35" s="44" t="s">
        <v>19</v>
      </c>
      <c r="F35" s="44" t="s">
        <v>117</v>
      </c>
      <c r="G35" s="339"/>
      <c r="H35" s="57"/>
      <c r="L35" s="200">
        <f t="shared" si="9"/>
        <v>0</v>
      </c>
      <c r="M35" s="193"/>
      <c r="P35" s="209">
        <v>0.5</v>
      </c>
      <c r="Q35" s="95" t="s">
        <v>30</v>
      </c>
      <c r="S35" s="40">
        <f>+$G$34*$G$35*P35</f>
        <v>0</v>
      </c>
      <c r="T35" s="211"/>
      <c r="U35" s="41">
        <v>2</v>
      </c>
      <c r="V35" s="95" t="s">
        <v>30</v>
      </c>
      <c r="W35" s="40"/>
      <c r="X35" s="40">
        <f>+$G$34*$G$35*U35</f>
        <v>0</v>
      </c>
      <c r="Y35" s="169"/>
      <c r="Z35" s="41">
        <v>2</v>
      </c>
      <c r="AA35" s="95" t="s">
        <v>30</v>
      </c>
      <c r="AB35" s="40"/>
      <c r="AC35" s="40">
        <f>+$G$34*$G$35*Z35</f>
        <v>0</v>
      </c>
      <c r="AD35" s="187"/>
      <c r="AE35" s="41">
        <v>2</v>
      </c>
      <c r="AF35" s="95" t="s">
        <v>30</v>
      </c>
      <c r="AG35" s="40"/>
      <c r="AH35" s="40">
        <f>+$G$34*$G$35*AE35</f>
        <v>0</v>
      </c>
      <c r="AI35" s="212"/>
    </row>
    <row r="36" spans="2:35" x14ac:dyDescent="0.2">
      <c r="B36" s="41" t="s">
        <v>113</v>
      </c>
      <c r="C36" s="31" t="s">
        <v>114</v>
      </c>
      <c r="D36" s="70">
        <f t="shared" si="14"/>
        <v>3.25</v>
      </c>
      <c r="E36" s="44" t="s">
        <v>19</v>
      </c>
      <c r="F36" s="44" t="s">
        <v>117</v>
      </c>
      <c r="G36" s="339"/>
      <c r="H36" s="57"/>
      <c r="L36" s="200">
        <f t="shared" si="9"/>
        <v>0</v>
      </c>
      <c r="M36" s="193"/>
      <c r="P36" s="209">
        <v>0.25</v>
      </c>
      <c r="Q36" s="95" t="s">
        <v>30</v>
      </c>
      <c r="S36" s="40">
        <f>+$G$34*$G$36*P36</f>
        <v>0</v>
      </c>
      <c r="T36" s="211"/>
      <c r="U36" s="41">
        <v>1</v>
      </c>
      <c r="V36" s="95" t="s">
        <v>30</v>
      </c>
      <c r="W36" s="40"/>
      <c r="X36" s="40">
        <f>+$G$34*$G$36*U36</f>
        <v>0</v>
      </c>
      <c r="Y36" s="169"/>
      <c r="Z36" s="41">
        <v>1</v>
      </c>
      <c r="AA36" s="95" t="s">
        <v>30</v>
      </c>
      <c r="AB36" s="40"/>
      <c r="AC36" s="40">
        <f>+$G$34*$G$36*Z36</f>
        <v>0</v>
      </c>
      <c r="AD36" s="187"/>
      <c r="AE36" s="41">
        <v>1</v>
      </c>
      <c r="AF36" s="95" t="s">
        <v>30</v>
      </c>
      <c r="AG36" s="40"/>
      <c r="AH36" s="40">
        <f>+$G$34*$G$36*AE36</f>
        <v>0</v>
      </c>
      <c r="AI36" s="212"/>
    </row>
    <row r="37" spans="2:35" x14ac:dyDescent="0.2">
      <c r="B37" s="41" t="s">
        <v>115</v>
      </c>
      <c r="C37" s="31" t="s">
        <v>116</v>
      </c>
      <c r="D37" s="70">
        <f t="shared" si="14"/>
        <v>3.25</v>
      </c>
      <c r="E37" s="44" t="s">
        <v>19</v>
      </c>
      <c r="F37" s="44" t="s">
        <v>117</v>
      </c>
      <c r="G37" s="339"/>
      <c r="H37" s="57"/>
      <c r="L37" s="200">
        <f t="shared" si="9"/>
        <v>0</v>
      </c>
      <c r="M37" s="193"/>
      <c r="P37" s="209">
        <v>0.25</v>
      </c>
      <c r="Q37" s="95" t="s">
        <v>30</v>
      </c>
      <c r="S37" s="40">
        <f>+$G$34*$G$37*P37</f>
        <v>0</v>
      </c>
      <c r="T37" s="211"/>
      <c r="U37" s="41">
        <v>1</v>
      </c>
      <c r="V37" s="95" t="s">
        <v>30</v>
      </c>
      <c r="W37" s="40"/>
      <c r="X37" s="40">
        <f>+$G$34*$G$37*U37</f>
        <v>0</v>
      </c>
      <c r="Y37" s="169"/>
      <c r="Z37" s="41">
        <v>1</v>
      </c>
      <c r="AA37" s="95" t="s">
        <v>30</v>
      </c>
      <c r="AB37" s="40"/>
      <c r="AC37" s="40">
        <f>+$G$34*$G$37*Z37</f>
        <v>0</v>
      </c>
      <c r="AD37" s="187"/>
      <c r="AE37" s="41">
        <v>1</v>
      </c>
      <c r="AF37" s="95" t="s">
        <v>30</v>
      </c>
      <c r="AG37" s="40"/>
      <c r="AH37" s="40">
        <f>+$G$34*$G$37*AE37</f>
        <v>0</v>
      </c>
      <c r="AI37" s="212"/>
    </row>
    <row r="38" spans="2:35" x14ac:dyDescent="0.2">
      <c r="B38" s="41"/>
      <c r="C38" s="31"/>
      <c r="D38" s="72"/>
      <c r="E38" s="72"/>
      <c r="F38" s="72"/>
      <c r="H38" s="57"/>
      <c r="L38" s="284"/>
      <c r="M38" s="193"/>
      <c r="P38" s="209"/>
      <c r="Q38" s="187"/>
      <c r="R38" s="169"/>
      <c r="S38" s="169"/>
      <c r="T38" s="211"/>
      <c r="U38" s="209"/>
      <c r="V38" s="169"/>
      <c r="W38" s="169"/>
      <c r="X38" s="169"/>
      <c r="Y38" s="169"/>
      <c r="Z38" s="209"/>
      <c r="AA38" s="169"/>
      <c r="AB38" s="169"/>
      <c r="AC38" s="169"/>
      <c r="AD38" s="187"/>
      <c r="AE38" s="209"/>
      <c r="AF38" s="169"/>
      <c r="AG38" s="169"/>
      <c r="AH38" s="169"/>
      <c r="AI38" s="212"/>
    </row>
    <row r="39" spans="2:35" x14ac:dyDescent="0.2">
      <c r="B39" s="73"/>
      <c r="C39" s="74" t="s">
        <v>44</v>
      </c>
      <c r="D39" s="75"/>
      <c r="E39" s="75"/>
      <c r="F39" s="75"/>
      <c r="H39" s="57"/>
      <c r="L39" s="57"/>
      <c r="M39" s="213">
        <f>SUM(L31:L37)</f>
        <v>0</v>
      </c>
      <c r="P39" s="201"/>
      <c r="Q39" s="168"/>
      <c r="R39" s="168"/>
      <c r="S39" s="153"/>
      <c r="T39" s="213">
        <f>SUM(S31:S37)</f>
        <v>0</v>
      </c>
      <c r="U39" s="201"/>
      <c r="V39" s="168"/>
      <c r="W39" s="168"/>
      <c r="X39" s="153"/>
      <c r="Y39" s="172">
        <f>SUM(X31:X37)</f>
        <v>0</v>
      </c>
      <c r="Z39" s="201"/>
      <c r="AA39" s="168"/>
      <c r="AB39" s="168"/>
      <c r="AC39" s="153"/>
      <c r="AD39" s="172">
        <f>SUM(AC31:AC37)</f>
        <v>0</v>
      </c>
      <c r="AE39" s="201"/>
      <c r="AF39" s="168"/>
      <c r="AG39" s="168"/>
      <c r="AH39" s="153"/>
      <c r="AI39" s="213">
        <f>SUM(AH31:AH37)</f>
        <v>0</v>
      </c>
    </row>
    <row r="40" spans="2:35" x14ac:dyDescent="0.2">
      <c r="B40" s="30"/>
      <c r="C40" s="55"/>
      <c r="D40" s="45"/>
      <c r="E40" s="45"/>
      <c r="F40" s="45"/>
      <c r="H40" s="57"/>
      <c r="L40" s="57"/>
      <c r="M40" s="193"/>
      <c r="P40" s="30"/>
      <c r="T40" s="197"/>
      <c r="U40" s="30"/>
      <c r="Z40" s="30"/>
      <c r="AE40" s="30"/>
      <c r="AI40" s="197"/>
    </row>
    <row r="41" spans="2:35" ht="13.5" thickBot="1" x14ac:dyDescent="0.25">
      <c r="B41" s="64"/>
      <c r="C41" s="148"/>
      <c r="D41" s="65"/>
      <c r="E41" s="65"/>
      <c r="F41" s="65"/>
      <c r="G41" s="77"/>
      <c r="H41" s="76"/>
      <c r="I41" s="77"/>
      <c r="J41" s="77"/>
      <c r="K41" s="77"/>
      <c r="L41" s="76"/>
      <c r="M41" s="206"/>
      <c r="P41" s="30"/>
      <c r="T41" s="197"/>
      <c r="U41" s="30"/>
      <c r="Z41" s="30"/>
      <c r="AE41" s="64"/>
      <c r="AF41" s="77"/>
      <c r="AG41" s="77"/>
      <c r="AH41" s="77"/>
      <c r="AI41" s="207"/>
    </row>
    <row r="42" spans="2:35" x14ac:dyDescent="0.2">
      <c r="B42" s="30"/>
      <c r="C42" s="55"/>
      <c r="D42" s="45"/>
      <c r="E42" s="45"/>
      <c r="F42" s="45"/>
      <c r="H42" s="57" t="s">
        <v>74</v>
      </c>
      <c r="I42" s="6" t="s">
        <v>75</v>
      </c>
      <c r="J42" s="6" t="s">
        <v>78</v>
      </c>
      <c r="K42" s="6" t="s">
        <v>79</v>
      </c>
      <c r="L42" s="57"/>
      <c r="M42" s="193"/>
      <c r="P42" s="59"/>
      <c r="Q42" s="32"/>
      <c r="R42" s="32"/>
      <c r="S42" s="32"/>
      <c r="T42" s="195"/>
      <c r="U42" s="59"/>
      <c r="V42" s="32"/>
      <c r="W42" s="32"/>
      <c r="X42" s="32"/>
      <c r="Y42" s="32"/>
      <c r="Z42" s="59"/>
      <c r="AA42" s="32"/>
      <c r="AB42" s="32"/>
      <c r="AC42" s="32"/>
      <c r="AD42" s="195"/>
      <c r="AE42" s="59"/>
      <c r="AF42" s="32"/>
      <c r="AG42" s="32"/>
      <c r="AH42" s="32"/>
      <c r="AI42" s="195"/>
    </row>
    <row r="43" spans="2:35" x14ac:dyDescent="0.2">
      <c r="B43" s="30"/>
      <c r="C43" s="19" t="s">
        <v>76</v>
      </c>
      <c r="D43" s="144"/>
      <c r="E43" s="117"/>
      <c r="F43" s="117"/>
      <c r="G43" s="117"/>
      <c r="H43" s="57"/>
      <c r="I43" s="283"/>
      <c r="J43" s="283"/>
      <c r="K43" s="283"/>
      <c r="L43" s="57"/>
      <c r="M43" s="193"/>
      <c r="P43" s="30"/>
      <c r="T43" s="197"/>
      <c r="U43" s="30"/>
      <c r="Z43" s="30"/>
      <c r="AD43" s="197"/>
      <c r="AE43" s="30"/>
      <c r="AI43" s="197"/>
    </row>
    <row r="44" spans="2:35" x14ac:dyDescent="0.2">
      <c r="B44" s="84"/>
      <c r="C44" s="85" t="s">
        <v>77</v>
      </c>
      <c r="D44" s="214"/>
      <c r="E44" s="139"/>
      <c r="F44" s="139"/>
      <c r="G44" s="139"/>
      <c r="H44" s="215">
        <v>1</v>
      </c>
      <c r="I44" s="216">
        <f>TRUNC(+I43/5*100)/100*5</f>
        <v>0</v>
      </c>
      <c r="J44" s="217">
        <f>IF(J43&gt;I44,I44,TRUNC(+J43/5*100)/100*5)</f>
        <v>0</v>
      </c>
      <c r="K44" s="217">
        <f>IF(K43&gt;J44,J44,TRUNC(+K43/5*100)/100*5)</f>
        <v>0</v>
      </c>
      <c r="L44" s="218"/>
      <c r="M44" s="219"/>
      <c r="P44" s="30"/>
      <c r="T44" s="197"/>
      <c r="U44" s="30"/>
      <c r="Z44" s="30"/>
      <c r="AD44" s="197"/>
      <c r="AE44" s="30"/>
      <c r="AI44" s="197"/>
    </row>
    <row r="45" spans="2:35" ht="26.25" thickBot="1" x14ac:dyDescent="0.25">
      <c r="B45" s="220" t="s">
        <v>3</v>
      </c>
      <c r="C45" s="221" t="s">
        <v>45</v>
      </c>
      <c r="D45" s="222" t="s">
        <v>46</v>
      </c>
      <c r="E45" s="223"/>
      <c r="F45" s="223" t="s">
        <v>6</v>
      </c>
      <c r="G45" s="224" t="s">
        <v>80</v>
      </c>
      <c r="H45" s="221" t="s">
        <v>81</v>
      </c>
      <c r="I45" s="224" t="s">
        <v>82</v>
      </c>
      <c r="J45" s="224" t="s">
        <v>83</v>
      </c>
      <c r="K45" s="224" t="s">
        <v>84</v>
      </c>
      <c r="L45" s="225" t="s">
        <v>70</v>
      </c>
      <c r="M45" s="226"/>
      <c r="P45" s="227"/>
      <c r="Q45" s="228"/>
      <c r="R45" s="228"/>
      <c r="S45" s="228"/>
      <c r="T45" s="229"/>
      <c r="U45" s="227"/>
      <c r="V45" s="228"/>
      <c r="W45" s="228"/>
      <c r="X45" s="228"/>
      <c r="Y45" s="228"/>
      <c r="Z45" s="227"/>
      <c r="AA45" s="228"/>
      <c r="AB45" s="228"/>
      <c r="AC45" s="228"/>
      <c r="AD45" s="229"/>
      <c r="AE45" s="230"/>
      <c r="AF45" s="230"/>
      <c r="AG45" s="230"/>
      <c r="AH45" s="230"/>
      <c r="AI45" s="231"/>
    </row>
    <row r="46" spans="2:35" ht="25.5" x14ac:dyDescent="0.2">
      <c r="B46" s="41" t="s">
        <v>47</v>
      </c>
      <c r="C46" s="31" t="s">
        <v>48</v>
      </c>
      <c r="D46" s="69">
        <v>10</v>
      </c>
      <c r="E46" s="95" t="s">
        <v>19</v>
      </c>
      <c r="F46" s="95" t="s">
        <v>10</v>
      </c>
      <c r="G46" s="232">
        <f>+G18</f>
        <v>0</v>
      </c>
      <c r="H46" s="39">
        <f>(1-H$44)*$D46*$G46</f>
        <v>0</v>
      </c>
      <c r="I46" s="40">
        <f t="shared" ref="I46:K48" si="15">(1-I$44)*$D46*$G46</f>
        <v>0</v>
      </c>
      <c r="J46" s="40">
        <f t="shared" si="15"/>
        <v>0</v>
      </c>
      <c r="K46" s="40">
        <f t="shared" si="15"/>
        <v>0</v>
      </c>
      <c r="L46" s="35">
        <f>SUM(H46:K46)</f>
        <v>0</v>
      </c>
      <c r="M46" s="193"/>
      <c r="P46" s="30"/>
      <c r="S46" s="198">
        <f>+$L46*S$5</f>
        <v>0</v>
      </c>
      <c r="T46" s="233"/>
      <c r="U46" s="30"/>
      <c r="X46" s="198">
        <f>+$L46*X$5</f>
        <v>0</v>
      </c>
      <c r="Y46" s="233"/>
      <c r="Z46" s="30"/>
      <c r="AC46" s="198">
        <f>+$L46*AC$5</f>
        <v>0</v>
      </c>
      <c r="AD46" s="233"/>
      <c r="AE46" s="30"/>
      <c r="AH46" s="198">
        <f>+$L46*AH$5</f>
        <v>0</v>
      </c>
      <c r="AI46" s="233"/>
    </row>
    <row r="47" spans="2:35" ht="25.5" x14ac:dyDescent="0.2">
      <c r="B47" s="41" t="s">
        <v>49</v>
      </c>
      <c r="C47" s="31" t="s">
        <v>50</v>
      </c>
      <c r="D47" s="69">
        <v>10</v>
      </c>
      <c r="E47" s="95" t="s">
        <v>19</v>
      </c>
      <c r="F47" s="95" t="s">
        <v>10</v>
      </c>
      <c r="G47" s="232">
        <f>+G19</f>
        <v>0</v>
      </c>
      <c r="H47" s="39">
        <f t="shared" ref="H47:H48" si="16">(1-H$44)*$D47*$G47</f>
        <v>0</v>
      </c>
      <c r="I47" s="40">
        <f t="shared" si="15"/>
        <v>0</v>
      </c>
      <c r="J47" s="40">
        <f t="shared" si="15"/>
        <v>0</v>
      </c>
      <c r="K47" s="40">
        <f t="shared" si="15"/>
        <v>0</v>
      </c>
      <c r="L47" s="35">
        <f>SUM(H47:K47)</f>
        <v>0</v>
      </c>
      <c r="M47" s="193"/>
      <c r="P47" s="30"/>
      <c r="S47" s="198">
        <f>+$L47*S$5</f>
        <v>0</v>
      </c>
      <c r="T47" s="233"/>
      <c r="U47" s="30"/>
      <c r="X47" s="198">
        <f>+$L47*X$5</f>
        <v>0</v>
      </c>
      <c r="Y47" s="233"/>
      <c r="Z47" s="30"/>
      <c r="AC47" s="198">
        <f>+$L47*AC$5</f>
        <v>0</v>
      </c>
      <c r="AD47" s="233"/>
      <c r="AE47" s="30"/>
      <c r="AH47" s="198">
        <f>+$L47*AH$5</f>
        <v>0</v>
      </c>
      <c r="AI47" s="233"/>
    </row>
    <row r="48" spans="2:35" x14ac:dyDescent="0.2">
      <c r="B48" s="41" t="s">
        <v>118</v>
      </c>
      <c r="C48" s="31" t="s">
        <v>119</v>
      </c>
      <c r="D48" s="69">
        <v>10</v>
      </c>
      <c r="E48" s="95" t="s">
        <v>19</v>
      </c>
      <c r="F48" s="95" t="s">
        <v>10</v>
      </c>
      <c r="G48" s="232">
        <f>+G20</f>
        <v>0</v>
      </c>
      <c r="H48" s="39">
        <f t="shared" si="16"/>
        <v>0</v>
      </c>
      <c r="I48" s="40">
        <f t="shared" si="15"/>
        <v>0</v>
      </c>
      <c r="J48" s="40">
        <f t="shared" si="15"/>
        <v>0</v>
      </c>
      <c r="K48" s="40">
        <f t="shared" si="15"/>
        <v>0</v>
      </c>
      <c r="L48" s="39">
        <f>SUM(H48:K48)</f>
        <v>0</v>
      </c>
      <c r="M48" s="193"/>
      <c r="P48" s="30"/>
      <c r="S48" s="198">
        <f>+$L48*S$5</f>
        <v>0</v>
      </c>
      <c r="T48" s="37"/>
      <c r="U48" s="30"/>
      <c r="X48" s="198">
        <f>+$L48*X$5</f>
        <v>0</v>
      </c>
      <c r="Y48" s="37"/>
      <c r="Z48" s="30"/>
      <c r="AC48" s="198">
        <f>+$L48*AC$5</f>
        <v>0</v>
      </c>
      <c r="AD48" s="37"/>
      <c r="AE48" s="30"/>
      <c r="AH48" s="198">
        <f>+$L48*AH$5</f>
        <v>0</v>
      </c>
      <c r="AI48" s="37"/>
    </row>
    <row r="49" spans="2:38" x14ac:dyDescent="0.2">
      <c r="B49" s="30"/>
      <c r="C49" s="55"/>
      <c r="D49" s="45"/>
      <c r="E49" s="45"/>
      <c r="F49" s="45"/>
      <c r="H49" s="57"/>
      <c r="L49" s="57"/>
      <c r="M49" s="120">
        <f>SUM(L46:L48)</f>
        <v>0</v>
      </c>
      <c r="P49" s="30"/>
      <c r="S49" s="118"/>
      <c r="T49" s="120">
        <f>SUM(S46:S48)</f>
        <v>0</v>
      </c>
      <c r="U49" s="30"/>
      <c r="X49" s="118"/>
      <c r="Y49" s="120">
        <f>SUM(X46:X48)</f>
        <v>0</v>
      </c>
      <c r="Z49" s="30"/>
      <c r="AC49" s="118"/>
      <c r="AD49" s="120">
        <f>SUM(AC46:AC48)</f>
        <v>0</v>
      </c>
      <c r="AE49" s="30"/>
      <c r="AH49" s="118"/>
      <c r="AI49" s="120">
        <f>SUM(AH46:AH48)</f>
        <v>0</v>
      </c>
    </row>
    <row r="50" spans="2:38" ht="13.5" thickBot="1" x14ac:dyDescent="0.25">
      <c r="B50" s="64"/>
      <c r="C50" s="148"/>
      <c r="D50" s="65"/>
      <c r="E50" s="65"/>
      <c r="F50" s="65"/>
      <c r="G50" s="77"/>
      <c r="H50" s="76"/>
      <c r="I50" s="77"/>
      <c r="J50" s="77"/>
      <c r="K50" s="77"/>
      <c r="L50" s="76"/>
      <c r="M50" s="206"/>
      <c r="P50" s="30"/>
      <c r="T50" s="197"/>
      <c r="U50" s="30"/>
      <c r="Z50" s="30"/>
      <c r="AD50" s="197"/>
      <c r="AE50" s="30"/>
      <c r="AI50" s="197"/>
    </row>
    <row r="51" spans="2:38" x14ac:dyDescent="0.2">
      <c r="B51" s="59"/>
      <c r="C51" s="8" t="s">
        <v>51</v>
      </c>
      <c r="D51" s="62"/>
      <c r="E51" s="62"/>
      <c r="F51" s="62"/>
      <c r="G51" s="32"/>
      <c r="H51" s="204"/>
      <c r="I51" s="32"/>
      <c r="J51" s="32"/>
      <c r="K51" s="32"/>
      <c r="L51" s="204"/>
      <c r="M51" s="205"/>
      <c r="P51" s="59"/>
      <c r="Q51" s="32"/>
      <c r="R51" s="32"/>
      <c r="S51" s="32"/>
      <c r="T51" s="195"/>
      <c r="U51" s="59"/>
      <c r="V51" s="32"/>
      <c r="W51" s="32"/>
      <c r="X51" s="32"/>
      <c r="Y51" s="32"/>
      <c r="Z51" s="59"/>
      <c r="AA51" s="32"/>
      <c r="AB51" s="32"/>
      <c r="AC51" s="32"/>
      <c r="AD51" s="195"/>
      <c r="AE51" s="59"/>
      <c r="AF51" s="32"/>
      <c r="AG51" s="32"/>
      <c r="AH51" s="32"/>
      <c r="AI51" s="195"/>
    </row>
    <row r="52" spans="2:38" ht="13.5" thickBot="1" x14ac:dyDescent="0.25">
      <c r="B52" s="23" t="s">
        <v>3</v>
      </c>
      <c r="C52" s="67"/>
      <c r="D52" s="101" t="s">
        <v>4</v>
      </c>
      <c r="E52" s="25"/>
      <c r="F52" s="25" t="s">
        <v>6</v>
      </c>
      <c r="G52" s="77"/>
      <c r="H52" s="76"/>
      <c r="I52" s="77"/>
      <c r="J52" s="77"/>
      <c r="K52" s="77"/>
      <c r="L52" s="76"/>
      <c r="M52" s="206"/>
      <c r="P52" s="64"/>
      <c r="Q52" s="77"/>
      <c r="R52" s="77"/>
      <c r="S52" s="77"/>
      <c r="T52" s="207"/>
      <c r="U52" s="64"/>
      <c r="V52" s="77"/>
      <c r="W52" s="77"/>
      <c r="X52" s="77"/>
      <c r="Y52" s="77"/>
      <c r="Z52" s="64"/>
      <c r="AA52" s="77"/>
      <c r="AB52" s="77"/>
      <c r="AC52" s="77"/>
      <c r="AD52" s="207"/>
      <c r="AE52" s="64"/>
      <c r="AF52" s="77"/>
      <c r="AG52" s="77"/>
      <c r="AH52" s="77"/>
      <c r="AI52" s="207"/>
    </row>
    <row r="53" spans="2:38" x14ac:dyDescent="0.2">
      <c r="B53" s="131" t="s">
        <v>53</v>
      </c>
      <c r="C53" s="132" t="s">
        <v>54</v>
      </c>
      <c r="D53" s="38">
        <f t="shared" ref="D53" si="17">+P53+U53+Z53+AE53</f>
        <v>35</v>
      </c>
      <c r="E53" s="234" t="s">
        <v>19</v>
      </c>
      <c r="F53" s="234" t="s">
        <v>10</v>
      </c>
      <c r="G53" s="4"/>
      <c r="H53" s="135"/>
      <c r="I53" s="134"/>
      <c r="J53" s="134"/>
      <c r="K53" s="134"/>
      <c r="L53" s="135">
        <f t="shared" ref="L53" si="18">D53*G53</f>
        <v>0</v>
      </c>
      <c r="M53" s="136"/>
      <c r="P53" s="30">
        <v>4</v>
      </c>
      <c r="Q53" s="6" t="s">
        <v>10</v>
      </c>
      <c r="S53" s="198">
        <f>+P53*$G53</f>
        <v>0</v>
      </c>
      <c r="T53" s="208"/>
      <c r="U53" s="30">
        <v>8</v>
      </c>
      <c r="X53" s="198">
        <f>+U53*$G53</f>
        <v>0</v>
      </c>
      <c r="Y53" s="157"/>
      <c r="Z53" s="59">
        <v>23</v>
      </c>
      <c r="AA53" s="32"/>
      <c r="AB53" s="32"/>
      <c r="AC53" s="198">
        <f>+Z53*$G53</f>
        <v>0</v>
      </c>
      <c r="AD53" s="235"/>
      <c r="AE53" s="30"/>
      <c r="AH53" s="198">
        <f>+AE53*$G53</f>
        <v>0</v>
      </c>
      <c r="AI53" s="208"/>
    </row>
    <row r="54" spans="2:38" x14ac:dyDescent="0.2">
      <c r="B54" s="114"/>
      <c r="C54" s="115"/>
      <c r="D54" s="144"/>
      <c r="E54" s="236"/>
      <c r="F54" s="236"/>
      <c r="G54" s="118"/>
      <c r="H54" s="119"/>
      <c r="I54" s="118"/>
      <c r="J54" s="118"/>
      <c r="K54" s="118"/>
      <c r="L54" s="119"/>
      <c r="M54" s="120">
        <f>SUM(L53:L53)</f>
        <v>0</v>
      </c>
      <c r="P54" s="30"/>
      <c r="S54" s="157"/>
      <c r="T54" s="208"/>
      <c r="U54" s="30"/>
      <c r="X54" s="157"/>
      <c r="Y54" s="157"/>
      <c r="Z54" s="30"/>
      <c r="AC54" s="157"/>
      <c r="AD54" s="208"/>
      <c r="AE54" s="30"/>
      <c r="AH54" s="157"/>
      <c r="AI54" s="208"/>
    </row>
    <row r="55" spans="2:38" ht="13.5" thickBot="1" x14ac:dyDescent="0.25">
      <c r="B55" s="64"/>
      <c r="C55" s="148"/>
      <c r="D55" s="65"/>
      <c r="E55" s="77"/>
      <c r="F55" s="77"/>
      <c r="G55" s="77"/>
      <c r="H55" s="76"/>
      <c r="I55" s="77"/>
      <c r="J55" s="77"/>
      <c r="K55" s="77"/>
      <c r="L55" s="76"/>
      <c r="M55" s="206"/>
      <c r="P55" s="30"/>
      <c r="T55" s="193">
        <f>SUM(S53:S54)</f>
        <v>0</v>
      </c>
      <c r="U55" s="30"/>
      <c r="Y55" s="156">
        <f>SUM(X53:X54)</f>
        <v>0</v>
      </c>
      <c r="Z55" s="30"/>
      <c r="AD55" s="193">
        <f>SUM(AC53:AC54)</f>
        <v>0</v>
      </c>
      <c r="AE55" s="30"/>
      <c r="AI55" s="193">
        <f>SUM(AH53:AH54)</f>
        <v>0</v>
      </c>
    </row>
    <row r="56" spans="2:38" x14ac:dyDescent="0.2">
      <c r="B56" s="30"/>
      <c r="C56" s="19" t="s">
        <v>55</v>
      </c>
      <c r="D56" s="75"/>
      <c r="E56" s="153"/>
      <c r="F56" s="153"/>
      <c r="H56" s="57"/>
      <c r="L56" s="57"/>
      <c r="M56" s="193"/>
      <c r="P56" s="59"/>
      <c r="Q56" s="32"/>
      <c r="R56" s="32"/>
      <c r="S56" s="32"/>
      <c r="T56" s="195"/>
      <c r="U56" s="59"/>
      <c r="V56" s="32"/>
      <c r="W56" s="32"/>
      <c r="X56" s="32"/>
      <c r="Y56" s="32"/>
      <c r="Z56" s="59"/>
      <c r="AA56" s="32"/>
      <c r="AB56" s="32"/>
      <c r="AC56" s="32"/>
      <c r="AD56" s="195"/>
      <c r="AE56" s="59"/>
      <c r="AF56" s="32"/>
      <c r="AG56" s="32"/>
      <c r="AH56" s="32"/>
      <c r="AI56" s="195"/>
    </row>
    <row r="57" spans="2:38" ht="13.5" thickBot="1" x14ac:dyDescent="0.25">
      <c r="B57" s="15" t="s">
        <v>3</v>
      </c>
      <c r="C57" s="19"/>
      <c r="D57" s="75" t="s">
        <v>4</v>
      </c>
      <c r="E57" s="153"/>
      <c r="F57" s="153" t="s">
        <v>6</v>
      </c>
      <c r="H57" s="57"/>
      <c r="L57" s="57"/>
      <c r="M57" s="193"/>
      <c r="P57" s="64"/>
      <c r="Q57" s="77"/>
      <c r="R57" s="77"/>
      <c r="S57" s="77"/>
      <c r="T57" s="207"/>
      <c r="U57" s="64"/>
      <c r="V57" s="77"/>
      <c r="W57" s="77"/>
      <c r="X57" s="77"/>
      <c r="Y57" s="77"/>
      <c r="Z57" s="64"/>
      <c r="AA57" s="77"/>
      <c r="AB57" s="77"/>
      <c r="AC57" s="77"/>
      <c r="AD57" s="207"/>
      <c r="AE57" s="64"/>
      <c r="AF57" s="77"/>
      <c r="AG57" s="77"/>
      <c r="AH57" s="77"/>
      <c r="AI57" s="207"/>
    </row>
    <row r="58" spans="2:38" x14ac:dyDescent="0.2">
      <c r="B58" s="59" t="s">
        <v>56</v>
      </c>
      <c r="C58" s="60" t="s">
        <v>57</v>
      </c>
      <c r="D58" s="237">
        <v>40</v>
      </c>
      <c r="E58" s="32" t="s">
        <v>19</v>
      </c>
      <c r="F58" s="32" t="s">
        <v>58</v>
      </c>
      <c r="G58" s="5"/>
      <c r="H58" s="238"/>
      <c r="I58" s="239"/>
      <c r="J58" s="239"/>
      <c r="K58" s="239"/>
      <c r="L58" s="238">
        <f>D58*G58</f>
        <v>0</v>
      </c>
      <c r="M58" s="205"/>
      <c r="P58" s="30"/>
      <c r="S58" s="196">
        <f>+$L58*S$5</f>
        <v>0</v>
      </c>
      <c r="T58" s="208"/>
      <c r="U58" s="30"/>
      <c r="X58" s="196">
        <f>+$L58*X$5</f>
        <v>0</v>
      </c>
      <c r="Y58" s="157"/>
      <c r="Z58" s="30"/>
      <c r="AC58" s="196">
        <f>+$L58*AC$5</f>
        <v>0</v>
      </c>
      <c r="AD58" s="208"/>
      <c r="AE58" s="30"/>
      <c r="AH58" s="196">
        <f>+$L58*AH$5</f>
        <v>0</v>
      </c>
      <c r="AI58" s="208"/>
    </row>
    <row r="59" spans="2:38" x14ac:dyDescent="0.2">
      <c r="B59" s="30" t="s">
        <v>59</v>
      </c>
      <c r="C59" s="55" t="s">
        <v>60</v>
      </c>
      <c r="D59" s="43">
        <v>10</v>
      </c>
      <c r="E59" s="6" t="s">
        <v>19</v>
      </c>
      <c r="F59" s="6" t="s">
        <v>58</v>
      </c>
      <c r="G59" s="2"/>
      <c r="H59" s="192"/>
      <c r="I59" s="156"/>
      <c r="J59" s="156"/>
      <c r="K59" s="156"/>
      <c r="L59" s="192">
        <f>D59*G59</f>
        <v>0</v>
      </c>
      <c r="M59" s="193"/>
      <c r="P59" s="30"/>
      <c r="S59" s="196">
        <f>+$L59*S$5</f>
        <v>0</v>
      </c>
      <c r="T59" s="208"/>
      <c r="U59" s="30"/>
      <c r="X59" s="196">
        <f>+$L59*X$5</f>
        <v>0</v>
      </c>
      <c r="Y59" s="157"/>
      <c r="Z59" s="30"/>
      <c r="AC59" s="196">
        <f>+$L59*AC$5</f>
        <v>0</v>
      </c>
      <c r="AD59" s="208"/>
      <c r="AE59" s="30"/>
      <c r="AH59" s="196">
        <f>+$L59*AH$5</f>
        <v>0</v>
      </c>
      <c r="AI59" s="208"/>
    </row>
    <row r="60" spans="2:38" x14ac:dyDescent="0.2">
      <c r="B60" s="30" t="s">
        <v>61</v>
      </c>
      <c r="C60" s="55" t="s">
        <v>62</v>
      </c>
      <c r="D60" s="43">
        <v>40</v>
      </c>
      <c r="E60" s="6" t="s">
        <v>19</v>
      </c>
      <c r="F60" s="6" t="s">
        <v>58</v>
      </c>
      <c r="G60" s="2"/>
      <c r="H60" s="192"/>
      <c r="I60" s="156"/>
      <c r="J60" s="156"/>
      <c r="K60" s="156"/>
      <c r="L60" s="192">
        <f>D60*G60</f>
        <v>0</v>
      </c>
      <c r="M60" s="193"/>
      <c r="P60" s="30"/>
      <c r="S60" s="196">
        <f>+$L60*S$5</f>
        <v>0</v>
      </c>
      <c r="T60" s="208"/>
      <c r="U60" s="30"/>
      <c r="X60" s="196">
        <f>+$L60*X$5</f>
        <v>0</v>
      </c>
      <c r="Y60" s="157"/>
      <c r="Z60" s="30"/>
      <c r="AC60" s="196">
        <f>+$L60*AC$5</f>
        <v>0</v>
      </c>
      <c r="AD60" s="208"/>
      <c r="AE60" s="30"/>
      <c r="AH60" s="196">
        <f>+$L60*AH$5</f>
        <v>0</v>
      </c>
      <c r="AI60" s="208"/>
    </row>
    <row r="61" spans="2:38" x14ac:dyDescent="0.2">
      <c r="B61" s="30" t="s">
        <v>63</v>
      </c>
      <c r="C61" s="55" t="s">
        <v>64</v>
      </c>
      <c r="D61" s="43">
        <v>20</v>
      </c>
      <c r="F61" s="6" t="s">
        <v>30</v>
      </c>
      <c r="G61" s="2"/>
      <c r="H61" s="192"/>
      <c r="I61" s="156"/>
      <c r="J61" s="156"/>
      <c r="K61" s="156"/>
      <c r="L61" s="192">
        <f>D61*G61</f>
        <v>0</v>
      </c>
      <c r="M61" s="193"/>
      <c r="P61" s="30"/>
      <c r="S61" s="196">
        <f>+$L61*S$5</f>
        <v>0</v>
      </c>
      <c r="T61" s="208"/>
      <c r="U61" s="30"/>
      <c r="X61" s="196">
        <f>+$L61*X$5</f>
        <v>0</v>
      </c>
      <c r="Y61" s="157"/>
      <c r="Z61" s="30"/>
      <c r="AC61" s="196">
        <f>+$L61*AC$5</f>
        <v>0</v>
      </c>
      <c r="AD61" s="208"/>
      <c r="AE61" s="30"/>
      <c r="AH61" s="196">
        <f>+$L61*AH$5</f>
        <v>0</v>
      </c>
      <c r="AI61" s="208"/>
    </row>
    <row r="62" spans="2:38" ht="13.5" thickBot="1" x14ac:dyDescent="0.25">
      <c r="B62" s="64"/>
      <c r="C62" s="148"/>
      <c r="D62" s="65"/>
      <c r="E62" s="65"/>
      <c r="F62" s="65"/>
      <c r="G62" s="77"/>
      <c r="H62" s="76"/>
      <c r="I62" s="77"/>
      <c r="J62" s="77"/>
      <c r="K62" s="77"/>
      <c r="L62" s="76"/>
      <c r="M62" s="206">
        <f>SUM(L58:L61)</f>
        <v>0</v>
      </c>
      <c r="P62" s="30"/>
      <c r="T62" s="193">
        <f>SUM(S58:S61)</f>
        <v>0</v>
      </c>
      <c r="U62" s="30"/>
      <c r="Y62" s="156">
        <f>SUM(X58:X61)</f>
        <v>0</v>
      </c>
      <c r="Z62" s="30"/>
      <c r="AD62" s="193">
        <f>SUM(AC58:AC61)</f>
        <v>0</v>
      </c>
      <c r="AE62" s="30"/>
      <c r="AI62" s="193">
        <f>SUM(AH58:AH61)</f>
        <v>0</v>
      </c>
    </row>
    <row r="63" spans="2:38" x14ac:dyDescent="0.2">
      <c r="B63" s="131"/>
      <c r="C63" s="132"/>
      <c r="D63" s="240"/>
      <c r="E63" s="133"/>
      <c r="F63" s="133"/>
      <c r="G63" s="134"/>
      <c r="H63" s="135"/>
      <c r="I63" s="134"/>
      <c r="J63" s="134"/>
      <c r="K63" s="134"/>
      <c r="L63" s="135"/>
      <c r="M63" s="136"/>
      <c r="N63" s="236"/>
      <c r="O63" s="147"/>
      <c r="P63" s="131"/>
      <c r="Q63" s="234"/>
      <c r="R63" s="134"/>
      <c r="S63" s="134"/>
      <c r="T63" s="136"/>
      <c r="U63" s="131"/>
      <c r="V63" s="234"/>
      <c r="W63" s="234"/>
      <c r="X63" s="134"/>
      <c r="Y63" s="136"/>
      <c r="Z63" s="234"/>
      <c r="AA63" s="234"/>
      <c r="AB63" s="234"/>
      <c r="AC63" s="134"/>
      <c r="AD63" s="136"/>
      <c r="AE63" s="131"/>
      <c r="AF63" s="234"/>
      <c r="AG63" s="234"/>
      <c r="AH63" s="134"/>
      <c r="AI63" s="136"/>
      <c r="AJ63" s="236"/>
      <c r="AK63" s="236"/>
      <c r="AL63" s="236"/>
    </row>
    <row r="64" spans="2:38" ht="13.5" thickBot="1" x14ac:dyDescent="0.25">
      <c r="B64" s="241"/>
      <c r="C64" s="242" t="s">
        <v>120</v>
      </c>
      <c r="D64" s="243"/>
      <c r="E64" s="244"/>
      <c r="F64" s="244"/>
      <c r="G64" s="245"/>
      <c r="H64" s="246"/>
      <c r="I64" s="245"/>
      <c r="J64" s="245"/>
      <c r="K64" s="245"/>
      <c r="L64" s="246"/>
      <c r="M64" s="247">
        <f>SUM(M11:M62)</f>
        <v>0</v>
      </c>
      <c r="N64" s="236"/>
      <c r="O64" s="147"/>
      <c r="P64" s="121" t="s">
        <v>85</v>
      </c>
      <c r="Q64" s="248"/>
      <c r="R64" s="125"/>
      <c r="S64" s="125"/>
      <c r="T64" s="29">
        <f>SUM(T13:T62)</f>
        <v>0</v>
      </c>
      <c r="U64" s="121"/>
      <c r="V64" s="248" t="s">
        <v>86</v>
      </c>
      <c r="W64" s="248"/>
      <c r="X64" s="125"/>
      <c r="Y64" s="29">
        <f>SUM(Y13:Y62)</f>
        <v>0</v>
      </c>
      <c r="Z64" s="248"/>
      <c r="AA64" s="248" t="s">
        <v>87</v>
      </c>
      <c r="AB64" s="248"/>
      <c r="AC64" s="125"/>
      <c r="AD64" s="29">
        <f>SUM(AD13:AD62)</f>
        <v>0</v>
      </c>
      <c r="AE64" s="121"/>
      <c r="AF64" s="248" t="s">
        <v>88</v>
      </c>
      <c r="AG64" s="248"/>
      <c r="AH64" s="125"/>
      <c r="AI64" s="29">
        <f>SUM(AI14:AI63)</f>
        <v>0</v>
      </c>
      <c r="AJ64" s="236"/>
      <c r="AK64" s="236"/>
      <c r="AL64" s="236"/>
    </row>
    <row r="65" spans="2:41" x14ac:dyDescent="0.2">
      <c r="B65" s="114"/>
      <c r="C65" s="115"/>
      <c r="D65" s="144"/>
      <c r="E65" s="117"/>
      <c r="F65" s="117"/>
      <c r="G65" s="118"/>
      <c r="H65" s="119"/>
      <c r="I65" s="118"/>
      <c r="J65" s="118"/>
      <c r="K65" s="118"/>
      <c r="L65" s="119"/>
      <c r="M65" s="22"/>
      <c r="N65" s="236"/>
      <c r="O65" s="147"/>
      <c r="P65" s="236"/>
      <c r="Q65" s="236"/>
      <c r="R65" s="118"/>
      <c r="S65" s="118"/>
      <c r="T65" s="129"/>
      <c r="U65" s="114"/>
      <c r="V65" s="236"/>
      <c r="W65" s="236"/>
      <c r="X65" s="118"/>
      <c r="Y65" s="22"/>
      <c r="Z65" s="236"/>
      <c r="AA65" s="236"/>
      <c r="AB65" s="236"/>
      <c r="AC65" s="118"/>
      <c r="AD65" s="129"/>
      <c r="AE65" s="114"/>
      <c r="AF65" s="236"/>
      <c r="AG65" s="236"/>
      <c r="AH65" s="118"/>
      <c r="AI65" s="22"/>
      <c r="AJ65" s="236"/>
      <c r="AK65" s="236"/>
      <c r="AL65" s="236"/>
    </row>
    <row r="66" spans="2:41" ht="13.5" thickBot="1" x14ac:dyDescent="0.25">
      <c r="B66" s="114"/>
      <c r="C66" s="302" t="s">
        <v>179</v>
      </c>
      <c r="D66" s="303">
        <v>0.21</v>
      </c>
      <c r="E66" s="117"/>
      <c r="F66" s="117"/>
      <c r="G66" s="118">
        <f>+D66*M64</f>
        <v>0</v>
      </c>
      <c r="H66" s="119"/>
      <c r="I66" s="118"/>
      <c r="J66" s="118"/>
      <c r="K66" s="118"/>
      <c r="L66" s="119"/>
      <c r="M66" s="22"/>
      <c r="N66" s="236"/>
      <c r="O66" s="147"/>
      <c r="P66" s="236"/>
      <c r="Q66" s="236"/>
      <c r="R66" s="118"/>
      <c r="S66" s="118"/>
      <c r="T66" s="129"/>
      <c r="U66" s="114"/>
      <c r="V66" s="236"/>
      <c r="W66" s="236"/>
      <c r="X66" s="118"/>
      <c r="Y66" s="22"/>
      <c r="Z66" s="236"/>
      <c r="AA66" s="236"/>
      <c r="AB66" s="236"/>
      <c r="AC66" s="118"/>
      <c r="AD66" s="129"/>
      <c r="AE66" s="114"/>
      <c r="AF66" s="236"/>
      <c r="AG66" s="236"/>
      <c r="AH66" s="118"/>
      <c r="AI66" s="22"/>
      <c r="AJ66" s="236"/>
      <c r="AK66" s="236"/>
      <c r="AL66" s="236"/>
    </row>
    <row r="67" spans="2:41" x14ac:dyDescent="0.2">
      <c r="B67" s="114"/>
      <c r="C67" s="115"/>
      <c r="D67" s="144"/>
      <c r="E67" s="144"/>
      <c r="F67" s="144"/>
      <c r="G67" s="144"/>
      <c r="H67" s="119"/>
      <c r="I67" s="118" t="s">
        <v>75</v>
      </c>
      <c r="J67" s="118" t="s">
        <v>78</v>
      </c>
      <c r="K67" s="118" t="s">
        <v>79</v>
      </c>
      <c r="L67" s="119"/>
      <c r="M67" s="120"/>
      <c r="N67" s="236"/>
      <c r="O67" s="147"/>
      <c r="P67" s="144"/>
      <c r="Q67" s="144"/>
      <c r="R67" s="144"/>
      <c r="S67" s="144"/>
      <c r="T67" s="144"/>
      <c r="U67" s="249"/>
      <c r="V67" s="240"/>
      <c r="W67" s="240"/>
      <c r="X67" s="240"/>
      <c r="Y67" s="250"/>
      <c r="Z67" s="240"/>
      <c r="AA67" s="240"/>
      <c r="AB67" s="240"/>
      <c r="AC67" s="240"/>
      <c r="AD67" s="240"/>
      <c r="AE67" s="249"/>
      <c r="AF67" s="240"/>
      <c r="AG67" s="240"/>
      <c r="AH67" s="240"/>
      <c r="AI67" s="250"/>
      <c r="AJ67" s="236"/>
      <c r="AK67" s="236"/>
      <c r="AL67" s="236"/>
      <c r="AM67" s="236"/>
      <c r="AN67" s="236"/>
      <c r="AO67" s="236"/>
    </row>
    <row r="68" spans="2:41" x14ac:dyDescent="0.2">
      <c r="B68" s="114"/>
      <c r="C68" s="115" t="s">
        <v>76</v>
      </c>
      <c r="D68" s="144"/>
      <c r="E68" s="144"/>
      <c r="F68" s="144"/>
      <c r="G68" s="144"/>
      <c r="H68" s="251"/>
      <c r="I68" s="252">
        <f>+I44</f>
        <v>0</v>
      </c>
      <c r="J68" s="252">
        <f>+J44</f>
        <v>0</v>
      </c>
      <c r="K68" s="252">
        <f>+K44</f>
        <v>0</v>
      </c>
      <c r="L68" s="119"/>
      <c r="M68" s="120"/>
      <c r="N68" s="236"/>
      <c r="O68" s="147"/>
      <c r="P68" s="144"/>
      <c r="Q68" s="144"/>
      <c r="R68" s="144"/>
      <c r="S68" s="144"/>
      <c r="T68" s="144"/>
      <c r="U68" s="253"/>
      <c r="V68" s="144"/>
      <c r="W68" s="144"/>
      <c r="X68" s="144"/>
      <c r="Y68" s="254"/>
      <c r="Z68" s="144"/>
      <c r="AA68" s="144"/>
      <c r="AB68" s="144"/>
      <c r="AC68" s="144"/>
      <c r="AD68" s="144"/>
      <c r="AE68" s="253"/>
      <c r="AF68" s="144"/>
      <c r="AG68" s="144"/>
      <c r="AH68" s="144"/>
      <c r="AI68" s="254"/>
      <c r="AJ68" s="236"/>
      <c r="AK68" s="236"/>
      <c r="AL68" s="236"/>
      <c r="AM68" s="236"/>
      <c r="AN68" s="236"/>
      <c r="AO68" s="236"/>
    </row>
    <row r="69" spans="2:41" x14ac:dyDescent="0.2">
      <c r="B69" s="114"/>
      <c r="C69" s="115" t="s">
        <v>121</v>
      </c>
      <c r="D69" s="144"/>
      <c r="E69" s="144"/>
      <c r="F69" s="144"/>
      <c r="G69" s="144"/>
      <c r="H69" s="251"/>
      <c r="I69" s="112">
        <v>-85000</v>
      </c>
      <c r="J69" s="145">
        <v>-80000</v>
      </c>
      <c r="K69" s="145">
        <v>-80000</v>
      </c>
      <c r="L69" s="119"/>
      <c r="M69" s="120"/>
      <c r="N69" s="236"/>
      <c r="O69" s="147"/>
      <c r="P69" s="144"/>
      <c r="Q69" s="144"/>
      <c r="R69" s="144"/>
      <c r="S69" s="144"/>
      <c r="T69" s="144"/>
      <c r="U69" s="253"/>
      <c r="V69" s="144"/>
      <c r="W69" s="144"/>
      <c r="X69" s="144"/>
      <c r="Y69" s="254"/>
      <c r="Z69" s="144"/>
      <c r="AA69" s="144"/>
      <c r="AB69" s="144"/>
      <c r="AC69" s="144"/>
      <c r="AD69" s="144"/>
      <c r="AE69" s="253"/>
      <c r="AF69" s="144"/>
      <c r="AG69" s="144"/>
      <c r="AH69" s="144"/>
      <c r="AI69" s="254"/>
      <c r="AJ69" s="236"/>
      <c r="AK69" s="236"/>
      <c r="AL69" s="236"/>
      <c r="AM69" s="236"/>
      <c r="AN69" s="236"/>
      <c r="AO69" s="236"/>
    </row>
    <row r="70" spans="2:41" x14ac:dyDescent="0.2">
      <c r="B70" s="137"/>
      <c r="C70" s="138" t="s">
        <v>122</v>
      </c>
      <c r="D70" s="214"/>
      <c r="E70" s="214"/>
      <c r="F70" s="214"/>
      <c r="G70" s="214"/>
      <c r="H70" s="255"/>
      <c r="I70" s="256">
        <f>+I44*I69</f>
        <v>0</v>
      </c>
      <c r="J70" s="256">
        <f>+J44*J69</f>
        <v>0</v>
      </c>
      <c r="K70" s="256">
        <f>+K44*K69</f>
        <v>0</v>
      </c>
      <c r="L70" s="141"/>
      <c r="M70" s="143">
        <f>SUM(I70:K70)</f>
        <v>0</v>
      </c>
      <c r="N70" s="236"/>
      <c r="O70" s="147"/>
      <c r="P70" s="144"/>
      <c r="Q70" s="144"/>
      <c r="R70" s="144"/>
      <c r="S70" s="144"/>
      <c r="T70" s="144"/>
      <c r="U70" s="253"/>
      <c r="V70" s="144"/>
      <c r="W70" s="144"/>
      <c r="X70" s="144"/>
      <c r="Y70" s="254"/>
      <c r="Z70" s="144"/>
      <c r="AA70" s="144"/>
      <c r="AB70" s="144"/>
      <c r="AC70" s="144"/>
      <c r="AD70" s="144"/>
      <c r="AE70" s="253"/>
      <c r="AF70" s="144"/>
      <c r="AG70" s="144"/>
      <c r="AH70" s="144"/>
      <c r="AI70" s="254"/>
      <c r="AJ70" s="236"/>
      <c r="AK70" s="236"/>
      <c r="AL70" s="236"/>
      <c r="AM70" s="236"/>
      <c r="AN70" s="236"/>
      <c r="AO70" s="236"/>
    </row>
    <row r="71" spans="2:41" x14ac:dyDescent="0.2">
      <c r="B71" s="114"/>
      <c r="C71" s="115"/>
      <c r="D71" s="144"/>
      <c r="E71" s="144"/>
      <c r="F71" s="144"/>
      <c r="G71" s="144"/>
      <c r="H71" s="251"/>
      <c r="I71" s="144"/>
      <c r="J71" s="144"/>
      <c r="K71" s="144"/>
      <c r="L71" s="144"/>
      <c r="M71" s="254"/>
      <c r="N71" s="236"/>
      <c r="O71" s="147"/>
      <c r="P71" s="144"/>
      <c r="Q71" s="144"/>
      <c r="R71" s="144"/>
      <c r="S71" s="144"/>
      <c r="T71" s="144"/>
      <c r="U71" s="253"/>
      <c r="V71" s="144"/>
      <c r="W71" s="144"/>
      <c r="X71" s="144"/>
      <c r="Y71" s="254"/>
      <c r="Z71" s="144"/>
      <c r="AA71" s="144"/>
      <c r="AB71" s="144"/>
      <c r="AC71" s="144"/>
      <c r="AD71" s="144"/>
      <c r="AE71" s="253"/>
      <c r="AF71" s="144"/>
      <c r="AG71" s="144"/>
      <c r="AH71" s="144"/>
      <c r="AI71" s="254"/>
      <c r="AJ71" s="236"/>
      <c r="AK71" s="236"/>
      <c r="AL71" s="236"/>
      <c r="AM71" s="236"/>
      <c r="AN71" s="236"/>
      <c r="AO71" s="236"/>
    </row>
    <row r="72" spans="2:41" ht="13.5" thickBot="1" x14ac:dyDescent="0.25">
      <c r="B72" s="121"/>
      <c r="C72" s="122" t="s">
        <v>103</v>
      </c>
      <c r="D72" s="257"/>
      <c r="E72" s="257"/>
      <c r="F72" s="257"/>
      <c r="G72" s="257"/>
      <c r="H72" s="258"/>
      <c r="I72" s="257"/>
      <c r="J72" s="257"/>
      <c r="K72" s="257"/>
      <c r="L72" s="257"/>
      <c r="M72" s="29">
        <f>+M64+M70</f>
        <v>0</v>
      </c>
      <c r="N72" s="236"/>
      <c r="O72" s="147"/>
      <c r="P72" s="257"/>
      <c r="Q72" s="257"/>
      <c r="R72" s="257"/>
      <c r="S72" s="257"/>
      <c r="T72" s="257"/>
      <c r="U72" s="259"/>
      <c r="V72" s="257"/>
      <c r="W72" s="257"/>
      <c r="X72" s="257"/>
      <c r="Y72" s="260"/>
      <c r="Z72" s="257"/>
      <c r="AA72" s="257"/>
      <c r="AB72" s="257"/>
      <c r="AC72" s="257"/>
      <c r="AD72" s="257"/>
      <c r="AE72" s="259"/>
      <c r="AF72" s="257"/>
      <c r="AG72" s="257"/>
      <c r="AH72" s="257"/>
      <c r="AI72" s="260"/>
    </row>
    <row r="73" spans="2:41" x14ac:dyDescent="0.2">
      <c r="C73" s="115"/>
      <c r="D73" s="144"/>
      <c r="E73" s="144"/>
      <c r="F73" s="117"/>
      <c r="G73" s="118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</row>
    <row r="74" spans="2:41" ht="13.5" thickBot="1" x14ac:dyDescent="0.25">
      <c r="C74" s="55"/>
      <c r="D74" s="45"/>
      <c r="E74" s="45"/>
      <c r="F74" s="45"/>
      <c r="N74" s="236"/>
    </row>
    <row r="75" spans="2:41" s="236" customFormat="1" x14ac:dyDescent="0.2">
      <c r="B75" s="261"/>
      <c r="C75" s="262" t="s">
        <v>123</v>
      </c>
      <c r="D75" s="263" t="s">
        <v>89</v>
      </c>
      <c r="E75" s="264"/>
      <c r="F75" s="264"/>
      <c r="G75" s="265"/>
      <c r="H75" s="266"/>
      <c r="I75" s="266"/>
      <c r="J75" s="266"/>
      <c r="K75" s="266"/>
      <c r="L75" s="267"/>
      <c r="M75" s="268"/>
      <c r="P75" s="261" t="s">
        <v>138</v>
      </c>
      <c r="Q75" s="266"/>
      <c r="R75" s="266"/>
      <c r="S75" s="266"/>
      <c r="T75" s="266"/>
      <c r="U75" s="261" t="s">
        <v>139</v>
      </c>
      <c r="V75" s="266"/>
      <c r="W75" s="266"/>
      <c r="X75" s="266"/>
      <c r="Y75" s="268"/>
      <c r="Z75" s="261" t="s">
        <v>140</v>
      </c>
      <c r="AA75" s="266"/>
      <c r="AB75" s="266"/>
      <c r="AC75" s="266"/>
      <c r="AD75" s="268"/>
      <c r="AE75" s="266" t="s">
        <v>141</v>
      </c>
      <c r="AF75" s="266"/>
      <c r="AG75" s="266"/>
      <c r="AH75" s="266"/>
      <c r="AI75" s="268"/>
    </row>
    <row r="76" spans="2:41" s="236" customFormat="1" x14ac:dyDescent="0.2">
      <c r="B76" s="114"/>
      <c r="C76" s="269" t="s">
        <v>90</v>
      </c>
      <c r="D76" s="270" t="s">
        <v>124</v>
      </c>
      <c r="E76" s="117"/>
      <c r="F76" s="117"/>
      <c r="G76" s="118"/>
      <c r="L76" s="271">
        <v>0.25</v>
      </c>
      <c r="M76" s="37">
        <f>+$L76*M$27</f>
        <v>0</v>
      </c>
      <c r="P76" s="114"/>
      <c r="T76" s="40">
        <f>+$L76*T$27</f>
        <v>0</v>
      </c>
      <c r="U76" s="114"/>
      <c r="Y76" s="37">
        <f>+$L76*Y$27</f>
        <v>0</v>
      </c>
      <c r="Z76" s="114"/>
      <c r="AD76" s="37">
        <f>+$L76*AD$27</f>
        <v>0</v>
      </c>
      <c r="AI76" s="37">
        <f>+$L76*AI$27</f>
        <v>0</v>
      </c>
    </row>
    <row r="77" spans="2:41" s="236" customFormat="1" x14ac:dyDescent="0.2">
      <c r="B77" s="114"/>
      <c r="C77" s="269" t="s">
        <v>91</v>
      </c>
      <c r="D77" s="270" t="s">
        <v>124</v>
      </c>
      <c r="E77" s="117"/>
      <c r="F77" s="117"/>
      <c r="G77" s="118"/>
      <c r="L77" s="271">
        <v>0.25</v>
      </c>
      <c r="M77" s="37">
        <f t="shared" ref="M77:M81" si="19">+$L77*M$27</f>
        <v>0</v>
      </c>
      <c r="P77" s="114"/>
      <c r="T77" s="40">
        <f t="shared" ref="T77:T81" si="20">+$L77*T$27</f>
        <v>0</v>
      </c>
      <c r="U77" s="114"/>
      <c r="Y77" s="37">
        <f t="shared" ref="Y77:Y81" si="21">+$L77*Y$27</f>
        <v>0</v>
      </c>
      <c r="Z77" s="114"/>
      <c r="AD77" s="37">
        <f t="shared" ref="AD77:AD81" si="22">+$L77*AD$27</f>
        <v>0</v>
      </c>
      <c r="AI77" s="37">
        <f t="shared" ref="AI77:AI81" si="23">+$L77*AI$27</f>
        <v>0</v>
      </c>
    </row>
    <row r="78" spans="2:41" s="236" customFormat="1" x14ac:dyDescent="0.2">
      <c r="B78" s="114"/>
      <c r="C78" s="269" t="s">
        <v>92</v>
      </c>
      <c r="D78" s="270" t="s">
        <v>124</v>
      </c>
      <c r="E78" s="117"/>
      <c r="F78" s="117"/>
      <c r="G78" s="118"/>
      <c r="L78" s="271">
        <v>0.2</v>
      </c>
      <c r="M78" s="37">
        <f t="shared" si="19"/>
        <v>0</v>
      </c>
      <c r="P78" s="114"/>
      <c r="T78" s="40">
        <f t="shared" si="20"/>
        <v>0</v>
      </c>
      <c r="U78" s="114"/>
      <c r="Y78" s="37">
        <f t="shared" si="21"/>
        <v>0</v>
      </c>
      <c r="Z78" s="114"/>
      <c r="AD78" s="37">
        <f t="shared" si="22"/>
        <v>0</v>
      </c>
      <c r="AI78" s="37">
        <f t="shared" si="23"/>
        <v>0</v>
      </c>
    </row>
    <row r="79" spans="2:41" s="236" customFormat="1" x14ac:dyDescent="0.2">
      <c r="B79" s="114"/>
      <c r="C79" s="269" t="s">
        <v>93</v>
      </c>
      <c r="D79" s="270" t="s">
        <v>124</v>
      </c>
      <c r="E79" s="117"/>
      <c r="F79" s="117"/>
      <c r="G79" s="118"/>
      <c r="L79" s="271">
        <v>0.1</v>
      </c>
      <c r="M79" s="37">
        <f t="shared" si="19"/>
        <v>0</v>
      </c>
      <c r="P79" s="114"/>
      <c r="T79" s="40">
        <f t="shared" si="20"/>
        <v>0</v>
      </c>
      <c r="U79" s="114"/>
      <c r="Y79" s="37">
        <f t="shared" si="21"/>
        <v>0</v>
      </c>
      <c r="Z79" s="114"/>
      <c r="AD79" s="37">
        <f t="shared" si="22"/>
        <v>0</v>
      </c>
      <c r="AI79" s="37">
        <f t="shared" si="23"/>
        <v>0</v>
      </c>
    </row>
    <row r="80" spans="2:41" s="236" customFormat="1" x14ac:dyDescent="0.2">
      <c r="B80" s="114"/>
      <c r="C80" s="269" t="s">
        <v>94</v>
      </c>
      <c r="D80" s="270" t="s">
        <v>124</v>
      </c>
      <c r="E80" s="117"/>
      <c r="F80" s="117"/>
      <c r="G80" s="118"/>
      <c r="L80" s="271">
        <v>0.1</v>
      </c>
      <c r="M80" s="37">
        <f t="shared" si="19"/>
        <v>0</v>
      </c>
      <c r="P80" s="114"/>
      <c r="T80" s="40">
        <f t="shared" si="20"/>
        <v>0</v>
      </c>
      <c r="U80" s="114"/>
      <c r="Y80" s="37">
        <f t="shared" si="21"/>
        <v>0</v>
      </c>
      <c r="Z80" s="114"/>
      <c r="AD80" s="37">
        <f t="shared" si="22"/>
        <v>0</v>
      </c>
      <c r="AI80" s="37">
        <f t="shared" si="23"/>
        <v>0</v>
      </c>
    </row>
    <row r="81" spans="2:35" s="236" customFormat="1" ht="13.5" thickBot="1" x14ac:dyDescent="0.25">
      <c r="B81" s="137"/>
      <c r="C81" s="272" t="s">
        <v>95</v>
      </c>
      <c r="D81" s="273" t="s">
        <v>124</v>
      </c>
      <c r="E81" s="139"/>
      <c r="F81" s="139"/>
      <c r="G81" s="140"/>
      <c r="H81" s="274"/>
      <c r="I81" s="274"/>
      <c r="J81" s="274"/>
      <c r="K81" s="274"/>
      <c r="L81" s="275">
        <v>0.1</v>
      </c>
      <c r="M81" s="276">
        <f t="shared" si="19"/>
        <v>0</v>
      </c>
      <c r="P81" s="121"/>
      <c r="Q81" s="248"/>
      <c r="R81" s="248"/>
      <c r="S81" s="248"/>
      <c r="T81" s="277">
        <f t="shared" si="20"/>
        <v>0</v>
      </c>
      <c r="U81" s="121"/>
      <c r="V81" s="248"/>
      <c r="W81" s="248"/>
      <c r="X81" s="248"/>
      <c r="Y81" s="278">
        <f t="shared" si="21"/>
        <v>0</v>
      </c>
      <c r="Z81" s="121"/>
      <c r="AA81" s="248"/>
      <c r="AB81" s="248"/>
      <c r="AC81" s="248"/>
      <c r="AD81" s="278">
        <f t="shared" si="22"/>
        <v>0</v>
      </c>
      <c r="AE81" s="248"/>
      <c r="AF81" s="248"/>
      <c r="AG81" s="248"/>
      <c r="AH81" s="248"/>
      <c r="AI81" s="278">
        <f t="shared" si="23"/>
        <v>0</v>
      </c>
    </row>
    <row r="82" spans="2:35" s="236" customFormat="1" x14ac:dyDescent="0.2">
      <c r="B82" s="114"/>
      <c r="C82" s="115"/>
      <c r="D82" s="270"/>
      <c r="E82" s="117"/>
      <c r="F82" s="117"/>
      <c r="G82" s="118"/>
      <c r="L82" s="269"/>
      <c r="M82" s="147"/>
    </row>
    <row r="83" spans="2:35" s="236" customFormat="1" x14ac:dyDescent="0.2">
      <c r="B83" s="114" t="s">
        <v>74</v>
      </c>
      <c r="C83" s="115" t="s">
        <v>125</v>
      </c>
      <c r="D83" s="270" t="s">
        <v>126</v>
      </c>
      <c r="E83" s="144" t="s">
        <v>96</v>
      </c>
      <c r="F83" s="117"/>
      <c r="G83" s="118"/>
      <c r="L83" s="269"/>
      <c r="M83" s="147"/>
    </row>
    <row r="84" spans="2:35" s="236" customFormat="1" x14ac:dyDescent="0.2">
      <c r="B84" s="114" t="s">
        <v>97</v>
      </c>
      <c r="C84" s="115" t="s">
        <v>127</v>
      </c>
      <c r="D84" s="270" t="s">
        <v>128</v>
      </c>
      <c r="E84" s="144" t="s">
        <v>98</v>
      </c>
      <c r="F84" s="117"/>
      <c r="G84" s="118"/>
      <c r="L84" s="269"/>
      <c r="M84" s="147"/>
    </row>
    <row r="85" spans="2:35" s="236" customFormat="1" x14ac:dyDescent="0.2">
      <c r="B85" s="114" t="s">
        <v>129</v>
      </c>
      <c r="C85" s="115" t="s">
        <v>130</v>
      </c>
      <c r="D85" s="270" t="s">
        <v>131</v>
      </c>
      <c r="E85" s="144" t="s">
        <v>99</v>
      </c>
      <c r="F85" s="117"/>
      <c r="G85" s="118"/>
      <c r="L85" s="269"/>
      <c r="M85" s="147"/>
    </row>
    <row r="86" spans="2:35" s="236" customFormat="1" x14ac:dyDescent="0.2">
      <c r="B86" s="137" t="s">
        <v>132</v>
      </c>
      <c r="C86" s="138" t="s">
        <v>100</v>
      </c>
      <c r="D86" s="273"/>
      <c r="E86" s="214"/>
      <c r="F86" s="139"/>
      <c r="G86" s="140"/>
      <c r="H86" s="274"/>
      <c r="I86" s="274"/>
      <c r="J86" s="274"/>
      <c r="K86" s="274"/>
      <c r="L86" s="272"/>
      <c r="M86" s="279"/>
    </row>
    <row r="87" spans="2:35" s="236" customFormat="1" x14ac:dyDescent="0.2">
      <c r="B87" s="114"/>
      <c r="C87" s="115"/>
      <c r="D87" s="270"/>
      <c r="E87" s="144"/>
      <c r="F87" s="117"/>
      <c r="G87" s="118"/>
      <c r="L87" s="269"/>
      <c r="M87" s="147"/>
    </row>
    <row r="88" spans="2:35" s="236" customFormat="1" x14ac:dyDescent="0.2">
      <c r="B88" s="114" t="s">
        <v>133</v>
      </c>
      <c r="C88" s="115" t="s">
        <v>125</v>
      </c>
      <c r="D88" s="270" t="s">
        <v>126</v>
      </c>
      <c r="E88" s="144" t="s">
        <v>96</v>
      </c>
      <c r="F88" s="117"/>
      <c r="G88" s="118"/>
      <c r="L88" s="269"/>
      <c r="M88" s="147"/>
    </row>
    <row r="89" spans="2:35" s="236" customFormat="1" x14ac:dyDescent="0.2">
      <c r="B89" s="114" t="s">
        <v>97</v>
      </c>
      <c r="C89" s="115" t="s">
        <v>127</v>
      </c>
      <c r="D89" s="270" t="s">
        <v>128</v>
      </c>
      <c r="E89" s="144" t="s">
        <v>98</v>
      </c>
      <c r="F89" s="117"/>
      <c r="G89" s="118"/>
      <c r="L89" s="269"/>
      <c r="M89" s="147"/>
    </row>
    <row r="90" spans="2:35" s="236" customFormat="1" x14ac:dyDescent="0.2">
      <c r="B90" s="114" t="s">
        <v>129</v>
      </c>
      <c r="C90" s="115" t="s">
        <v>130</v>
      </c>
      <c r="D90" s="270" t="s">
        <v>131</v>
      </c>
      <c r="E90" s="144" t="s">
        <v>99</v>
      </c>
      <c r="F90" s="117"/>
      <c r="G90" s="118"/>
      <c r="L90" s="269"/>
      <c r="M90" s="147"/>
    </row>
    <row r="91" spans="2:35" s="236" customFormat="1" x14ac:dyDescent="0.2">
      <c r="B91" s="137" t="s">
        <v>132</v>
      </c>
      <c r="C91" s="138" t="s">
        <v>100</v>
      </c>
      <c r="D91" s="273"/>
      <c r="E91" s="214"/>
      <c r="F91" s="139"/>
      <c r="G91" s="140"/>
      <c r="H91" s="274"/>
      <c r="I91" s="274"/>
      <c r="J91" s="274"/>
      <c r="K91" s="274"/>
      <c r="L91" s="272"/>
      <c r="M91" s="279"/>
    </row>
    <row r="92" spans="2:35" s="236" customFormat="1" x14ac:dyDescent="0.2">
      <c r="B92" s="114"/>
      <c r="C92" s="115"/>
      <c r="D92" s="270"/>
      <c r="E92" s="144"/>
      <c r="F92" s="117"/>
      <c r="G92" s="118"/>
      <c r="L92" s="269"/>
      <c r="M92" s="147"/>
    </row>
    <row r="93" spans="2:35" s="236" customFormat="1" x14ac:dyDescent="0.2">
      <c r="B93" s="114" t="s">
        <v>134</v>
      </c>
      <c r="C93" s="115" t="s">
        <v>125</v>
      </c>
      <c r="D93" s="270" t="s">
        <v>126</v>
      </c>
      <c r="E93" s="144" t="s">
        <v>96</v>
      </c>
      <c r="F93" s="117"/>
      <c r="G93" s="118"/>
      <c r="L93" s="269"/>
      <c r="M93" s="147"/>
    </row>
    <row r="94" spans="2:35" s="236" customFormat="1" x14ac:dyDescent="0.2">
      <c r="B94" s="114" t="s">
        <v>97</v>
      </c>
      <c r="C94" s="115" t="s">
        <v>127</v>
      </c>
      <c r="D94" s="270" t="s">
        <v>128</v>
      </c>
      <c r="E94" s="144" t="s">
        <v>98</v>
      </c>
      <c r="F94" s="117"/>
      <c r="G94" s="118"/>
      <c r="L94" s="269"/>
      <c r="M94" s="147"/>
    </row>
    <row r="95" spans="2:35" s="236" customFormat="1" x14ac:dyDescent="0.2">
      <c r="B95" s="114" t="s">
        <v>129</v>
      </c>
      <c r="C95" s="115" t="s">
        <v>130</v>
      </c>
      <c r="D95" s="270" t="s">
        <v>131</v>
      </c>
      <c r="E95" s="144" t="s">
        <v>99</v>
      </c>
      <c r="F95" s="117"/>
      <c r="G95" s="118"/>
      <c r="L95" s="269"/>
      <c r="M95" s="147"/>
    </row>
    <row r="96" spans="2:35" s="236" customFormat="1" x14ac:dyDescent="0.2">
      <c r="B96" s="137" t="s">
        <v>132</v>
      </c>
      <c r="C96" s="138" t="s">
        <v>100</v>
      </c>
      <c r="D96" s="273"/>
      <c r="E96" s="214"/>
      <c r="F96" s="139"/>
      <c r="G96" s="140"/>
      <c r="H96" s="274"/>
      <c r="I96" s="274"/>
      <c r="J96" s="274"/>
      <c r="K96" s="274"/>
      <c r="L96" s="272"/>
      <c r="M96" s="279"/>
    </row>
    <row r="97" spans="2:14" s="236" customFormat="1" x14ac:dyDescent="0.2">
      <c r="B97" s="114"/>
      <c r="C97" s="115"/>
      <c r="D97" s="270"/>
      <c r="E97" s="144"/>
      <c r="F97" s="117"/>
      <c r="G97" s="118"/>
      <c r="L97" s="269"/>
      <c r="M97" s="147"/>
    </row>
    <row r="98" spans="2:14" s="236" customFormat="1" x14ac:dyDescent="0.2">
      <c r="B98" s="114" t="s">
        <v>135</v>
      </c>
      <c r="C98" s="115" t="s">
        <v>125</v>
      </c>
      <c r="D98" s="270" t="s">
        <v>126</v>
      </c>
      <c r="E98" s="144" t="s">
        <v>96</v>
      </c>
      <c r="F98" s="117"/>
      <c r="G98" s="118"/>
      <c r="L98" s="269"/>
      <c r="M98" s="147"/>
    </row>
    <row r="99" spans="2:14" s="236" customFormat="1" x14ac:dyDescent="0.2">
      <c r="B99" s="114" t="s">
        <v>97</v>
      </c>
      <c r="C99" s="115" t="s">
        <v>127</v>
      </c>
      <c r="D99" s="270" t="s">
        <v>128</v>
      </c>
      <c r="E99" s="144" t="s">
        <v>98</v>
      </c>
      <c r="F99" s="117"/>
      <c r="G99" s="118"/>
      <c r="L99" s="269"/>
      <c r="M99" s="147"/>
    </row>
    <row r="100" spans="2:14" s="236" customFormat="1" x14ac:dyDescent="0.2">
      <c r="B100" s="114" t="s">
        <v>129</v>
      </c>
      <c r="C100" s="115" t="s">
        <v>130</v>
      </c>
      <c r="D100" s="270" t="s">
        <v>131</v>
      </c>
      <c r="E100" s="144" t="s">
        <v>99</v>
      </c>
      <c r="F100" s="117"/>
      <c r="L100" s="269"/>
      <c r="M100" s="147"/>
    </row>
    <row r="101" spans="2:14" s="236" customFormat="1" x14ac:dyDescent="0.2">
      <c r="B101" s="137" t="s">
        <v>132</v>
      </c>
      <c r="C101" s="138" t="s">
        <v>100</v>
      </c>
      <c r="D101" s="273"/>
      <c r="E101" s="139"/>
      <c r="F101" s="139"/>
      <c r="G101" s="274"/>
      <c r="H101" s="274"/>
      <c r="I101" s="274"/>
      <c r="J101" s="274"/>
      <c r="K101" s="274"/>
      <c r="L101" s="272"/>
      <c r="M101" s="279"/>
    </row>
    <row r="102" spans="2:14" s="236" customFormat="1" x14ac:dyDescent="0.2">
      <c r="B102" s="114"/>
      <c r="C102" s="115"/>
      <c r="D102" s="270"/>
      <c r="E102" s="117"/>
      <c r="F102" s="117"/>
      <c r="L102" s="269"/>
      <c r="M102" s="147"/>
    </row>
    <row r="103" spans="2:14" s="236" customFormat="1" x14ac:dyDescent="0.2">
      <c r="B103" s="114" t="s">
        <v>136</v>
      </c>
      <c r="C103" s="115" t="s">
        <v>101</v>
      </c>
      <c r="D103" s="270"/>
      <c r="E103" s="117"/>
      <c r="F103" s="117"/>
      <c r="L103" s="269"/>
      <c r="M103" s="147"/>
    </row>
    <row r="104" spans="2:14" s="236" customFormat="1" x14ac:dyDescent="0.2">
      <c r="B104" s="114"/>
      <c r="C104" s="115" t="s">
        <v>102</v>
      </c>
      <c r="D104" s="280"/>
      <c r="E104" s="75"/>
      <c r="F104" s="75"/>
      <c r="G104" s="153"/>
      <c r="H104" s="153"/>
      <c r="I104" s="153"/>
      <c r="J104" s="153"/>
      <c r="K104" s="153"/>
      <c r="L104" s="189"/>
      <c r="M104" s="190"/>
      <c r="N104" s="153"/>
    </row>
    <row r="105" spans="2:14" s="236" customFormat="1" x14ac:dyDescent="0.2">
      <c r="B105" s="114"/>
      <c r="C105" s="115"/>
      <c r="D105" s="280"/>
      <c r="E105" s="75"/>
      <c r="F105" s="75"/>
      <c r="G105" s="153"/>
      <c r="H105" s="153"/>
      <c r="I105" s="153"/>
      <c r="J105" s="153"/>
      <c r="K105" s="153"/>
      <c r="L105" s="189"/>
      <c r="M105" s="190"/>
      <c r="N105" s="153"/>
    </row>
    <row r="106" spans="2:14" s="236" customFormat="1" ht="13.5" thickBot="1" x14ac:dyDescent="0.25">
      <c r="B106" s="121" t="s">
        <v>137</v>
      </c>
      <c r="C106" s="122"/>
      <c r="D106" s="281"/>
      <c r="E106" s="25"/>
      <c r="F106" s="25"/>
      <c r="G106" s="26"/>
      <c r="H106" s="26"/>
      <c r="I106" s="26"/>
      <c r="J106" s="26"/>
      <c r="K106" s="26"/>
      <c r="L106" s="27"/>
      <c r="M106" s="191"/>
      <c r="N106" s="153"/>
    </row>
    <row r="107" spans="2:14" s="236" customFormat="1" x14ac:dyDescent="0.2">
      <c r="C107" s="282"/>
      <c r="D107" s="17"/>
      <c r="E107" s="75"/>
      <c r="F107" s="75"/>
      <c r="G107" s="153"/>
      <c r="H107" s="153"/>
      <c r="I107" s="153"/>
      <c r="J107" s="153"/>
      <c r="K107" s="153"/>
      <c r="L107" s="153"/>
      <c r="M107" s="153"/>
      <c r="N107" s="153"/>
    </row>
    <row r="108" spans="2:14" x14ac:dyDescent="0.2">
      <c r="C108" s="150"/>
      <c r="D108" s="45"/>
      <c r="E108" s="45"/>
      <c r="F108" s="45"/>
    </row>
    <row r="109" spans="2:14" x14ac:dyDescent="0.2">
      <c r="C109" s="150"/>
      <c r="D109" s="45"/>
      <c r="E109" s="45"/>
      <c r="F109" s="45"/>
    </row>
    <row r="110" spans="2:14" x14ac:dyDescent="0.2">
      <c r="C110" s="150"/>
      <c r="D110" s="45"/>
      <c r="E110" s="45"/>
      <c r="F110" s="45"/>
    </row>
    <row r="111" spans="2:14" ht="25.5" x14ac:dyDescent="0.2">
      <c r="B111" s="292" t="s">
        <v>177</v>
      </c>
      <c r="C111" s="344" t="s">
        <v>153</v>
      </c>
      <c r="D111" s="347" t="s">
        <v>154</v>
      </c>
      <c r="E111" s="348"/>
      <c r="F111" s="348"/>
      <c r="G111" s="348"/>
      <c r="H111" s="348"/>
      <c r="I111" s="349"/>
    </row>
    <row r="112" spans="2:14" x14ac:dyDescent="0.2">
      <c r="B112" s="350" t="s">
        <v>178</v>
      </c>
      <c r="C112" s="345" t="s">
        <v>153</v>
      </c>
      <c r="D112" s="351"/>
      <c r="E112" s="352"/>
      <c r="F112" s="352"/>
      <c r="G112" s="352"/>
      <c r="H112" s="352"/>
      <c r="I112" s="353"/>
    </row>
    <row r="113" spans="2:9" ht="54" customHeight="1" x14ac:dyDescent="0.2">
      <c r="B113" s="350"/>
      <c r="C113" s="345"/>
      <c r="D113" s="351"/>
      <c r="E113" s="352"/>
      <c r="F113" s="352"/>
      <c r="G113" s="352"/>
      <c r="H113" s="352"/>
      <c r="I113" s="353"/>
    </row>
    <row r="114" spans="2:9" x14ac:dyDescent="0.2">
      <c r="B114" s="350"/>
      <c r="C114" s="345"/>
      <c r="D114" s="351"/>
      <c r="E114" s="352"/>
      <c r="F114" s="352"/>
      <c r="G114" s="352"/>
      <c r="H114" s="352"/>
      <c r="I114" s="353"/>
    </row>
    <row r="115" spans="2:9" x14ac:dyDescent="0.2">
      <c r="B115" s="340" t="s">
        <v>188</v>
      </c>
      <c r="C115" s="345" t="s">
        <v>153</v>
      </c>
      <c r="D115" s="354" t="s">
        <v>154</v>
      </c>
      <c r="E115" s="355"/>
      <c r="F115" s="355"/>
      <c r="G115" s="355"/>
      <c r="H115" s="355"/>
      <c r="I115" s="356"/>
    </row>
    <row r="116" spans="2:9" x14ac:dyDescent="0.2">
      <c r="B116" s="341" t="s">
        <v>189</v>
      </c>
      <c r="C116" s="346" t="s">
        <v>153</v>
      </c>
      <c r="D116" s="357" t="s">
        <v>154</v>
      </c>
      <c r="E116" s="358"/>
      <c r="F116" s="358"/>
      <c r="G116" s="358"/>
      <c r="H116" s="358"/>
      <c r="I116" s="359"/>
    </row>
    <row r="117" spans="2:9" x14ac:dyDescent="0.2">
      <c r="C117" s="150"/>
      <c r="D117" s="45"/>
      <c r="E117" s="45"/>
      <c r="F117" s="45"/>
    </row>
    <row r="118" spans="2:9" x14ac:dyDescent="0.2">
      <c r="C118" s="150"/>
      <c r="D118" s="45"/>
      <c r="E118" s="45"/>
      <c r="F118" s="45"/>
    </row>
    <row r="119" spans="2:9" x14ac:dyDescent="0.2">
      <c r="C119" s="150"/>
      <c r="D119" s="45"/>
      <c r="E119" s="45"/>
      <c r="F119" s="45"/>
    </row>
    <row r="120" spans="2:9" x14ac:dyDescent="0.2">
      <c r="C120" s="150"/>
      <c r="D120" s="45"/>
      <c r="E120" s="45"/>
      <c r="F120" s="45"/>
    </row>
    <row r="121" spans="2:9" x14ac:dyDescent="0.2">
      <c r="C121" s="150"/>
      <c r="D121" s="45"/>
      <c r="E121" s="45"/>
      <c r="F121" s="45"/>
    </row>
    <row r="122" spans="2:9" x14ac:dyDescent="0.2">
      <c r="C122" s="150"/>
      <c r="D122" s="45"/>
      <c r="E122" s="45"/>
      <c r="F122" s="45"/>
    </row>
    <row r="123" spans="2:9" x14ac:dyDescent="0.2">
      <c r="C123" s="150"/>
      <c r="D123" s="45"/>
      <c r="E123" s="45"/>
      <c r="F123" s="45"/>
    </row>
    <row r="124" spans="2:9" x14ac:dyDescent="0.2">
      <c r="C124" s="150"/>
      <c r="D124" s="45"/>
      <c r="E124" s="45"/>
      <c r="F124" s="45"/>
    </row>
    <row r="125" spans="2:9" x14ac:dyDescent="0.2">
      <c r="C125" s="150"/>
      <c r="D125" s="45"/>
      <c r="E125" s="45"/>
      <c r="F125" s="45"/>
    </row>
    <row r="126" spans="2:9" x14ac:dyDescent="0.2">
      <c r="C126" s="150"/>
      <c r="D126" s="45"/>
      <c r="E126" s="45"/>
      <c r="F126" s="45"/>
    </row>
    <row r="127" spans="2:9" x14ac:dyDescent="0.2">
      <c r="C127" s="150"/>
      <c r="D127" s="45"/>
      <c r="E127" s="45"/>
      <c r="F127" s="45"/>
    </row>
    <row r="128" spans="2:9" x14ac:dyDescent="0.2">
      <c r="C128" s="150"/>
      <c r="D128" s="45"/>
      <c r="E128" s="45"/>
      <c r="F128" s="45"/>
    </row>
    <row r="129" spans="3:6" x14ac:dyDescent="0.2">
      <c r="C129" s="150"/>
      <c r="D129" s="45"/>
      <c r="E129" s="45"/>
      <c r="F129" s="45"/>
    </row>
    <row r="130" spans="3:6" x14ac:dyDescent="0.2">
      <c r="C130" s="150"/>
      <c r="D130" s="45"/>
      <c r="E130" s="45"/>
      <c r="F130" s="45"/>
    </row>
    <row r="131" spans="3:6" x14ac:dyDescent="0.2">
      <c r="C131" s="150"/>
      <c r="D131" s="45"/>
      <c r="E131" s="45"/>
      <c r="F131" s="45"/>
    </row>
    <row r="132" spans="3:6" x14ac:dyDescent="0.2">
      <c r="C132" s="150"/>
      <c r="D132" s="45"/>
      <c r="E132" s="45"/>
      <c r="F132" s="45"/>
    </row>
    <row r="133" spans="3:6" x14ac:dyDescent="0.2">
      <c r="C133" s="150"/>
      <c r="D133" s="45"/>
      <c r="E133" s="45"/>
      <c r="F133" s="45"/>
    </row>
    <row r="134" spans="3:6" x14ac:dyDescent="0.2">
      <c r="C134" s="150"/>
      <c r="D134" s="45"/>
      <c r="E134" s="45"/>
      <c r="F134" s="45"/>
    </row>
    <row r="135" spans="3:6" x14ac:dyDescent="0.2">
      <c r="C135" s="150"/>
      <c r="D135" s="45"/>
      <c r="E135" s="45"/>
      <c r="F135" s="45"/>
    </row>
    <row r="136" spans="3:6" x14ac:dyDescent="0.2">
      <c r="C136" s="150"/>
      <c r="D136" s="45"/>
      <c r="E136" s="45"/>
      <c r="F136" s="45"/>
    </row>
    <row r="137" spans="3:6" x14ac:dyDescent="0.2">
      <c r="C137" s="150"/>
      <c r="D137" s="45"/>
      <c r="E137" s="45"/>
      <c r="F137" s="45"/>
    </row>
    <row r="138" spans="3:6" x14ac:dyDescent="0.2">
      <c r="C138" s="150"/>
      <c r="D138" s="45"/>
      <c r="E138" s="45"/>
      <c r="F138" s="45"/>
    </row>
    <row r="139" spans="3:6" x14ac:dyDescent="0.2">
      <c r="C139" s="150"/>
      <c r="D139" s="45"/>
      <c r="E139" s="45"/>
      <c r="F139" s="45"/>
    </row>
    <row r="140" spans="3:6" x14ac:dyDescent="0.2">
      <c r="C140" s="150"/>
      <c r="D140" s="45"/>
      <c r="E140" s="45"/>
      <c r="F140" s="45"/>
    </row>
    <row r="141" spans="3:6" x14ac:dyDescent="0.2">
      <c r="C141" s="150"/>
      <c r="D141" s="45"/>
      <c r="E141" s="45"/>
      <c r="F141" s="45"/>
    </row>
    <row r="142" spans="3:6" x14ac:dyDescent="0.2">
      <c r="C142" s="150"/>
      <c r="D142" s="45"/>
      <c r="E142" s="45"/>
      <c r="F142" s="45"/>
    </row>
    <row r="143" spans="3:6" x14ac:dyDescent="0.2">
      <c r="C143" s="150"/>
      <c r="D143" s="45"/>
      <c r="E143" s="45"/>
      <c r="F143" s="45"/>
    </row>
    <row r="144" spans="3:6" x14ac:dyDescent="0.2">
      <c r="C144" s="150"/>
      <c r="D144" s="45"/>
      <c r="E144" s="45"/>
      <c r="F144" s="45"/>
    </row>
    <row r="145" spans="3:6" x14ac:dyDescent="0.2">
      <c r="C145" s="150"/>
      <c r="D145" s="45"/>
      <c r="E145" s="45"/>
      <c r="F145" s="45"/>
    </row>
    <row r="146" spans="3:6" x14ac:dyDescent="0.2">
      <c r="C146" s="150"/>
      <c r="D146" s="45"/>
      <c r="E146" s="45"/>
      <c r="F146" s="45"/>
    </row>
    <row r="147" spans="3:6" x14ac:dyDescent="0.2">
      <c r="C147" s="150"/>
      <c r="D147" s="45"/>
      <c r="E147" s="45"/>
      <c r="F147" s="45"/>
    </row>
    <row r="148" spans="3:6" x14ac:dyDescent="0.2">
      <c r="C148" s="150"/>
      <c r="D148" s="45"/>
      <c r="E148" s="45"/>
      <c r="F148" s="45"/>
    </row>
    <row r="149" spans="3:6" x14ac:dyDescent="0.2">
      <c r="C149" s="150"/>
      <c r="D149" s="45"/>
      <c r="E149" s="45"/>
      <c r="F149" s="45"/>
    </row>
    <row r="150" spans="3:6" x14ac:dyDescent="0.2">
      <c r="C150" s="150"/>
      <c r="D150" s="45"/>
      <c r="E150" s="45"/>
      <c r="F150" s="45"/>
    </row>
    <row r="151" spans="3:6" x14ac:dyDescent="0.2">
      <c r="C151" s="150"/>
      <c r="D151" s="45"/>
      <c r="E151" s="45"/>
      <c r="F151" s="45"/>
    </row>
    <row r="152" spans="3:6" x14ac:dyDescent="0.2">
      <c r="C152" s="150"/>
      <c r="D152" s="45"/>
      <c r="E152" s="45"/>
      <c r="F152" s="45"/>
    </row>
    <row r="153" spans="3:6" x14ac:dyDescent="0.2">
      <c r="C153" s="150"/>
      <c r="D153" s="45"/>
      <c r="E153" s="45"/>
      <c r="F153" s="45"/>
    </row>
    <row r="154" spans="3:6" x14ac:dyDescent="0.2">
      <c r="C154" s="150"/>
      <c r="D154" s="45"/>
      <c r="E154" s="45"/>
      <c r="F154" s="45"/>
    </row>
    <row r="155" spans="3:6" x14ac:dyDescent="0.2">
      <c r="C155" s="150"/>
      <c r="D155" s="45"/>
      <c r="E155" s="45"/>
      <c r="F155" s="45"/>
    </row>
    <row r="156" spans="3:6" x14ac:dyDescent="0.2">
      <c r="C156" s="150"/>
      <c r="D156" s="45"/>
      <c r="E156" s="45"/>
      <c r="F156" s="45"/>
    </row>
    <row r="157" spans="3:6" x14ac:dyDescent="0.2">
      <c r="C157" s="150"/>
      <c r="D157" s="45"/>
      <c r="E157" s="45"/>
      <c r="F157" s="45"/>
    </row>
    <row r="158" spans="3:6" x14ac:dyDescent="0.2">
      <c r="C158" s="150"/>
      <c r="D158" s="45"/>
      <c r="E158" s="45"/>
      <c r="F158" s="45"/>
    </row>
    <row r="159" spans="3:6" x14ac:dyDescent="0.2">
      <c r="C159" s="150"/>
      <c r="D159" s="45"/>
      <c r="E159" s="45"/>
      <c r="F159" s="45"/>
    </row>
    <row r="160" spans="3:6" x14ac:dyDescent="0.2">
      <c r="C160" s="150"/>
      <c r="D160" s="45"/>
      <c r="E160" s="45"/>
      <c r="F160" s="45"/>
    </row>
    <row r="161" spans="3:6" x14ac:dyDescent="0.2">
      <c r="C161" s="150"/>
      <c r="D161" s="45"/>
      <c r="E161" s="45"/>
      <c r="F161" s="45"/>
    </row>
    <row r="162" spans="3:6" x14ac:dyDescent="0.2">
      <c r="C162" s="150"/>
      <c r="D162" s="45"/>
      <c r="E162" s="45"/>
      <c r="F162" s="45"/>
    </row>
    <row r="163" spans="3:6" x14ac:dyDescent="0.2">
      <c r="C163" s="150"/>
      <c r="D163" s="45"/>
      <c r="E163" s="45"/>
      <c r="F163" s="45"/>
    </row>
    <row r="164" spans="3:6" x14ac:dyDescent="0.2">
      <c r="C164" s="150"/>
      <c r="D164" s="45"/>
      <c r="E164" s="45"/>
      <c r="F164" s="45"/>
    </row>
    <row r="165" spans="3:6" x14ac:dyDescent="0.2">
      <c r="C165" s="150"/>
      <c r="D165" s="45"/>
      <c r="E165" s="45"/>
      <c r="F165" s="45"/>
    </row>
    <row r="166" spans="3:6" x14ac:dyDescent="0.2">
      <c r="C166" s="150"/>
      <c r="D166" s="45"/>
      <c r="E166" s="45"/>
      <c r="F166" s="45"/>
    </row>
    <row r="167" spans="3:6" x14ac:dyDescent="0.2">
      <c r="C167" s="150"/>
      <c r="D167" s="45"/>
      <c r="E167" s="45"/>
      <c r="F167" s="45"/>
    </row>
    <row r="168" spans="3:6" x14ac:dyDescent="0.2">
      <c r="C168" s="150"/>
      <c r="D168" s="45"/>
      <c r="E168" s="45"/>
      <c r="F168" s="45"/>
    </row>
    <row r="169" spans="3:6" x14ac:dyDescent="0.2">
      <c r="C169" s="150"/>
      <c r="D169" s="45"/>
      <c r="E169" s="45"/>
      <c r="F169" s="45"/>
    </row>
  </sheetData>
  <sheetProtection algorithmName="SHA-512" hashValue="2kBtbEqCyrJbgoOyrwyhT+xm1/tFKnG1++xIOktbRLoxyShBzmCAGsKqI2paeuNayKd1VCcLjYmd9R8WMEjZYQ==" saltValue="DN9tBnJ4BHo29+kUgfC3XQ==" spinCount="100000" sheet="1" objects="1" scenarios="1" formatCells="0" formatColumns="0"/>
  <mergeCells count="5">
    <mergeCell ref="D111:I111"/>
    <mergeCell ref="B112:B114"/>
    <mergeCell ref="D112:I114"/>
    <mergeCell ref="D115:I115"/>
    <mergeCell ref="D116:I116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1EFB-7B89-4678-8DA7-59DA4678E3A6}">
  <dimension ref="B1:AD288"/>
  <sheetViews>
    <sheetView topLeftCell="A47" zoomScale="85" zoomScaleNormal="85" workbookViewId="0">
      <selection activeCell="M83" sqref="M83"/>
    </sheetView>
  </sheetViews>
  <sheetFormatPr defaultRowHeight="12.75" x14ac:dyDescent="0.2"/>
  <cols>
    <col min="1" max="1" width="9.140625" style="6"/>
    <col min="2" max="2" width="11.5703125" style="6" customWidth="1"/>
    <col min="3" max="3" width="41.7109375" style="6" customWidth="1"/>
    <col min="4" max="4" width="11" style="6" customWidth="1"/>
    <col min="5" max="6" width="9.140625" style="6"/>
    <col min="7" max="7" width="13.85546875" style="6" bestFit="1" customWidth="1"/>
    <col min="8" max="11" width="12.28515625" style="6" customWidth="1"/>
    <col min="12" max="12" width="16.5703125" style="6" customWidth="1"/>
    <col min="13" max="13" width="22.42578125" style="6" bestFit="1" customWidth="1"/>
    <col min="14" max="16384" width="9.140625" style="6"/>
  </cols>
  <sheetData>
    <row r="1" spans="2:13" x14ac:dyDescent="0.2">
      <c r="B1" s="6" t="s">
        <v>184</v>
      </c>
    </row>
    <row r="2" spans="2:13" x14ac:dyDescent="0.2">
      <c r="B2" s="6" t="s">
        <v>148</v>
      </c>
    </row>
    <row r="3" spans="2:13" x14ac:dyDescent="0.2">
      <c r="B3" s="6" t="s">
        <v>144</v>
      </c>
    </row>
    <row r="5" spans="2:13" x14ac:dyDescent="0.2">
      <c r="B5" s="6" t="s">
        <v>145</v>
      </c>
      <c r="C5" s="6" t="s">
        <v>146</v>
      </c>
    </row>
    <row r="6" spans="2:13" x14ac:dyDescent="0.2">
      <c r="C6" s="6" t="s">
        <v>66</v>
      </c>
    </row>
    <row r="7" spans="2:13" x14ac:dyDescent="0.2">
      <c r="C7" s="6" t="s">
        <v>147</v>
      </c>
    </row>
    <row r="8" spans="2:13" x14ac:dyDescent="0.2">
      <c r="C8" s="6" t="s">
        <v>67</v>
      </c>
    </row>
    <row r="9" spans="2:13" ht="13.5" thickBot="1" x14ac:dyDescent="0.25"/>
    <row r="10" spans="2:13" x14ac:dyDescent="0.2">
      <c r="B10" s="7"/>
      <c r="C10" s="8" t="s">
        <v>0</v>
      </c>
      <c r="D10" s="9"/>
      <c r="E10" s="10"/>
      <c r="F10" s="9"/>
      <c r="G10" s="9"/>
      <c r="H10" s="11"/>
      <c r="I10" s="12"/>
      <c r="J10" s="12"/>
      <c r="K10" s="12"/>
      <c r="L10" s="13"/>
      <c r="M10" s="14"/>
    </row>
    <row r="11" spans="2:13" ht="25.5" x14ac:dyDescent="0.2">
      <c r="B11" s="15" t="s">
        <v>3</v>
      </c>
      <c r="C11" s="16"/>
      <c r="D11" s="17" t="s">
        <v>4</v>
      </c>
      <c r="E11" s="18" t="s">
        <v>143</v>
      </c>
      <c r="F11" s="17" t="s">
        <v>6</v>
      </c>
      <c r="G11" s="17" t="s">
        <v>72</v>
      </c>
      <c r="H11" s="19" t="s">
        <v>65</v>
      </c>
      <c r="I11" s="20" t="s">
        <v>66</v>
      </c>
      <c r="J11" s="20" t="s">
        <v>73</v>
      </c>
      <c r="K11" s="20" t="s">
        <v>67</v>
      </c>
      <c r="L11" s="21" t="s">
        <v>70</v>
      </c>
      <c r="M11" s="22"/>
    </row>
    <row r="12" spans="2:13" ht="13.5" thickBot="1" x14ac:dyDescent="0.25">
      <c r="B12" s="23"/>
      <c r="C12" s="24"/>
      <c r="D12" s="25"/>
      <c r="E12" s="25"/>
      <c r="F12" s="25"/>
      <c r="G12" s="26"/>
      <c r="H12" s="27"/>
      <c r="I12" s="26"/>
      <c r="J12" s="26"/>
      <c r="K12" s="26"/>
      <c r="L12" s="28"/>
      <c r="M12" s="29"/>
    </row>
    <row r="13" spans="2:13" x14ac:dyDescent="0.2">
      <c r="B13" s="30" t="s">
        <v>7</v>
      </c>
      <c r="C13" s="31" t="s">
        <v>8</v>
      </c>
      <c r="D13" s="32">
        <f>+'Invulstaat P2'!D13</f>
        <v>1</v>
      </c>
      <c r="E13" s="33" t="s">
        <v>9</v>
      </c>
      <c r="F13" s="33" t="s">
        <v>10</v>
      </c>
      <c r="G13" s="34">
        <f>+'Invulstaat P2'!G13</f>
        <v>0</v>
      </c>
      <c r="H13" s="35"/>
      <c r="I13" s="36"/>
      <c r="J13" s="36"/>
      <c r="K13" s="36"/>
      <c r="L13" s="34">
        <f>+'Invulstaat P2'!L13</f>
        <v>0</v>
      </c>
      <c r="M13" s="37"/>
    </row>
    <row r="14" spans="2:13" ht="25.5" x14ac:dyDescent="0.2">
      <c r="B14" s="30" t="s">
        <v>11</v>
      </c>
      <c r="C14" s="31" t="s">
        <v>12</v>
      </c>
      <c r="D14" s="38">
        <f>+'Invulstaat P2'!D14</f>
        <v>1</v>
      </c>
      <c r="E14" s="33" t="s">
        <v>9</v>
      </c>
      <c r="F14" s="33" t="s">
        <v>10</v>
      </c>
      <c r="G14" s="39">
        <f>+'Invulstaat P2'!G14</f>
        <v>0</v>
      </c>
      <c r="H14" s="39"/>
      <c r="I14" s="40"/>
      <c r="J14" s="40"/>
      <c r="K14" s="40"/>
      <c r="L14" s="39">
        <f>+'Invulstaat P2'!L14</f>
        <v>0</v>
      </c>
      <c r="M14" s="37"/>
    </row>
    <row r="15" spans="2:13" ht="25.5" x14ac:dyDescent="0.2">
      <c r="B15" s="30" t="s">
        <v>13</v>
      </c>
      <c r="C15" s="31" t="s">
        <v>14</v>
      </c>
      <c r="D15" s="38">
        <f>+'Invulstaat P2'!D15</f>
        <v>1</v>
      </c>
      <c r="E15" s="33" t="s">
        <v>9</v>
      </c>
      <c r="F15" s="33" t="s">
        <v>10</v>
      </c>
      <c r="G15" s="39">
        <f>+'Invulstaat P2'!G15</f>
        <v>0</v>
      </c>
      <c r="H15" s="39"/>
      <c r="I15" s="40"/>
      <c r="J15" s="40"/>
      <c r="K15" s="40"/>
      <c r="L15" s="39">
        <f>+'Invulstaat P2'!L15</f>
        <v>0</v>
      </c>
      <c r="M15" s="37"/>
    </row>
    <row r="16" spans="2:13" x14ac:dyDescent="0.2">
      <c r="B16" s="30" t="s">
        <v>15</v>
      </c>
      <c r="C16" s="31" t="s">
        <v>16</v>
      </c>
      <c r="D16" s="38">
        <f>+'Invulstaat P2'!D16</f>
        <v>1</v>
      </c>
      <c r="E16" s="33" t="s">
        <v>9</v>
      </c>
      <c r="F16" s="33" t="s">
        <v>10</v>
      </c>
      <c r="G16" s="39">
        <f>+'Invulstaat P2'!G16</f>
        <v>0</v>
      </c>
      <c r="H16" s="39"/>
      <c r="I16" s="40"/>
      <c r="J16" s="40"/>
      <c r="K16" s="40"/>
      <c r="L16" s="39">
        <f>+'Invulstaat P2'!L16</f>
        <v>0</v>
      </c>
      <c r="M16" s="37"/>
    </row>
    <row r="17" spans="2:13" ht="25.5" x14ac:dyDescent="0.2">
      <c r="B17" s="30" t="s">
        <v>17</v>
      </c>
      <c r="C17" s="31" t="s">
        <v>18</v>
      </c>
      <c r="D17" s="38">
        <f>+'Invulstaat P2'!D17</f>
        <v>7</v>
      </c>
      <c r="E17" s="33" t="s">
        <v>19</v>
      </c>
      <c r="F17" s="33"/>
      <c r="G17" s="39">
        <f>+'Invulstaat P2'!G17</f>
        <v>0</v>
      </c>
      <c r="H17" s="39"/>
      <c r="I17" s="40"/>
      <c r="J17" s="40"/>
      <c r="K17" s="40"/>
      <c r="L17" s="39">
        <f>+'Invulstaat P2'!L17</f>
        <v>0</v>
      </c>
      <c r="M17" s="37"/>
    </row>
    <row r="18" spans="2:13" ht="25.5" x14ac:dyDescent="0.2">
      <c r="B18" s="30" t="s">
        <v>20</v>
      </c>
      <c r="C18" s="31" t="s">
        <v>108</v>
      </c>
      <c r="D18" s="38">
        <f>+'Invulstaat P2'!D18</f>
        <v>49</v>
      </c>
      <c r="E18" s="33" t="s">
        <v>19</v>
      </c>
      <c r="F18" s="33" t="s">
        <v>10</v>
      </c>
      <c r="G18" s="39">
        <f>+'Invulstaat P2'!G18</f>
        <v>0</v>
      </c>
      <c r="H18" s="39"/>
      <c r="I18" s="40"/>
      <c r="J18" s="40"/>
      <c r="K18" s="40"/>
      <c r="L18" s="39">
        <f>+'Invulstaat P2'!L18</f>
        <v>0</v>
      </c>
      <c r="M18" s="37"/>
    </row>
    <row r="19" spans="2:13" ht="25.5" x14ac:dyDescent="0.2">
      <c r="B19" s="41" t="s">
        <v>21</v>
      </c>
      <c r="C19" s="31" t="s">
        <v>109</v>
      </c>
      <c r="D19" s="38">
        <f>+'Invulstaat P2'!D19</f>
        <v>56</v>
      </c>
      <c r="E19" s="42" t="s">
        <v>19</v>
      </c>
      <c r="F19" s="42" t="s">
        <v>10</v>
      </c>
      <c r="G19" s="39">
        <f>+'Invulstaat P2'!G19</f>
        <v>0</v>
      </c>
      <c r="H19" s="39"/>
      <c r="I19" s="40"/>
      <c r="J19" s="40"/>
      <c r="K19" s="40"/>
      <c r="L19" s="39">
        <f>+'Invulstaat P2'!L19</f>
        <v>0</v>
      </c>
      <c r="M19" s="37"/>
    </row>
    <row r="20" spans="2:13" x14ac:dyDescent="0.2">
      <c r="B20" s="30" t="s">
        <v>22</v>
      </c>
      <c r="C20" s="31" t="s">
        <v>23</v>
      </c>
      <c r="D20" s="38">
        <f>+'Invulstaat P2'!D20</f>
        <v>56</v>
      </c>
      <c r="E20" s="33" t="s">
        <v>19</v>
      </c>
      <c r="F20" s="33" t="s">
        <v>10</v>
      </c>
      <c r="G20" s="39">
        <f>+'Invulstaat P2'!G20</f>
        <v>0</v>
      </c>
      <c r="H20" s="39"/>
      <c r="I20" s="40"/>
      <c r="J20" s="40"/>
      <c r="K20" s="40"/>
      <c r="L20" s="39">
        <f>+'Invulstaat P2'!L20</f>
        <v>0</v>
      </c>
      <c r="M20" s="37"/>
    </row>
    <row r="21" spans="2:13" x14ac:dyDescent="0.2">
      <c r="B21" s="30" t="s">
        <v>24</v>
      </c>
      <c r="C21" s="31" t="s">
        <v>25</v>
      </c>
      <c r="D21" s="38">
        <f>+'Invulstaat P2'!D21</f>
        <v>9</v>
      </c>
      <c r="E21" s="33" t="s">
        <v>19</v>
      </c>
      <c r="F21" s="33" t="s">
        <v>10</v>
      </c>
      <c r="G21" s="39">
        <f>+'Invulstaat P2'!G21</f>
        <v>0</v>
      </c>
      <c r="H21" s="39"/>
      <c r="I21" s="40"/>
      <c r="J21" s="40"/>
      <c r="K21" s="40"/>
      <c r="L21" s="39">
        <f>+'Invulstaat P2'!L21</f>
        <v>0</v>
      </c>
      <c r="M21" s="37"/>
    </row>
    <row r="22" spans="2:13" x14ac:dyDescent="0.2">
      <c r="B22" s="30" t="s">
        <v>26</v>
      </c>
      <c r="C22" s="31" t="s">
        <v>28</v>
      </c>
      <c r="D22" s="43">
        <f>+'Invulstaat P2'!D22</f>
        <v>0</v>
      </c>
      <c r="E22" s="44" t="s">
        <v>9</v>
      </c>
      <c r="F22" s="33" t="s">
        <v>29</v>
      </c>
      <c r="G22" s="39">
        <f>+'Invulstaat P2'!G22</f>
        <v>0</v>
      </c>
      <c r="H22" s="39">
        <f>+'Invulstaat P2'!R22</f>
        <v>0</v>
      </c>
      <c r="I22" s="40">
        <f>+'Invulstaat P2'!W22</f>
        <v>0</v>
      </c>
      <c r="J22" s="40">
        <f>+'Invulstaat P2'!AB22</f>
        <v>0</v>
      </c>
      <c r="K22" s="40">
        <f>+'Invulstaat P2'!AG22</f>
        <v>0</v>
      </c>
      <c r="L22" s="39">
        <f>+'Invulstaat P2'!L22</f>
        <v>0</v>
      </c>
      <c r="M22" s="37"/>
    </row>
    <row r="23" spans="2:13" x14ac:dyDescent="0.2">
      <c r="B23" s="30"/>
      <c r="C23" s="31"/>
      <c r="D23" s="45"/>
      <c r="E23" s="44"/>
      <c r="F23" s="33"/>
      <c r="G23" s="40"/>
      <c r="H23" s="39"/>
      <c r="I23" s="40"/>
      <c r="J23" s="40"/>
      <c r="K23" s="40"/>
      <c r="L23" s="39">
        <f>+'Invulstaat P2'!L23</f>
        <v>0</v>
      </c>
      <c r="M23" s="37"/>
    </row>
    <row r="24" spans="2:13" x14ac:dyDescent="0.2">
      <c r="B24" s="30" t="s">
        <v>27</v>
      </c>
      <c r="C24" s="31" t="s">
        <v>104</v>
      </c>
      <c r="D24" s="46">
        <f>+'Invulstaat P2'!D24</f>
        <v>0</v>
      </c>
      <c r="E24" s="33" t="s">
        <v>19</v>
      </c>
      <c r="F24" s="33" t="s">
        <v>10</v>
      </c>
      <c r="G24" s="39">
        <f>+'Invulstaat P2'!G24</f>
        <v>0</v>
      </c>
      <c r="H24" s="39"/>
      <c r="I24" s="40"/>
      <c r="J24" s="40"/>
      <c r="K24" s="40"/>
      <c r="L24" s="39">
        <f>+'Invulstaat P2'!L24</f>
        <v>0</v>
      </c>
      <c r="M24" s="37"/>
    </row>
    <row r="25" spans="2:13" ht="25.5" x14ac:dyDescent="0.2">
      <c r="B25" s="30" t="s">
        <v>31</v>
      </c>
      <c r="C25" s="31" t="s">
        <v>33</v>
      </c>
      <c r="D25" s="46">
        <f>+'Invulstaat P2'!D25</f>
        <v>0</v>
      </c>
      <c r="E25" s="33" t="s">
        <v>19</v>
      </c>
      <c r="F25" s="33" t="s">
        <v>10</v>
      </c>
      <c r="G25" s="39">
        <f>+'Invulstaat P2'!G25</f>
        <v>0</v>
      </c>
      <c r="H25" s="39">
        <f>+'Invulstaat P2'!R25</f>
        <v>0</v>
      </c>
      <c r="I25" s="40">
        <f>+'Invulstaat P2'!W25</f>
        <v>0</v>
      </c>
      <c r="J25" s="40">
        <f>+'Invulstaat P2'!AB25</f>
        <v>0</v>
      </c>
      <c r="K25" s="40">
        <f>+'Invulstaat P2'!AG25</f>
        <v>0</v>
      </c>
      <c r="L25" s="39">
        <f>+'Invulstaat P2'!L25</f>
        <v>0</v>
      </c>
      <c r="M25" s="37"/>
    </row>
    <row r="26" spans="2:13" x14ac:dyDescent="0.2">
      <c r="B26" s="30" t="s">
        <v>32</v>
      </c>
      <c r="C26" s="31" t="s">
        <v>34</v>
      </c>
      <c r="D26" s="46">
        <f>+'Invulstaat P2'!D26</f>
        <v>24</v>
      </c>
      <c r="E26" s="33" t="s">
        <v>9</v>
      </c>
      <c r="F26" s="33" t="s">
        <v>10</v>
      </c>
      <c r="G26" s="39">
        <f>+'Invulstaat P2'!G26</f>
        <v>0</v>
      </c>
      <c r="H26" s="39">
        <f>+'Invulstaat P2'!R26</f>
        <v>0</v>
      </c>
      <c r="I26" s="40">
        <f>+'Invulstaat P2'!W26</f>
        <v>0</v>
      </c>
      <c r="J26" s="40">
        <f>+'Invulstaat P2'!AB26</f>
        <v>0</v>
      </c>
      <c r="K26" s="40">
        <f>+'Invulstaat P2'!AG26</f>
        <v>0</v>
      </c>
      <c r="L26" s="39">
        <f>+'Invulstaat P2'!L26</f>
        <v>0</v>
      </c>
      <c r="M26" s="37"/>
    </row>
    <row r="27" spans="2:13" x14ac:dyDescent="0.2">
      <c r="B27" s="47"/>
      <c r="C27" s="48"/>
      <c r="D27" s="49"/>
      <c r="E27" s="50"/>
      <c r="F27" s="51"/>
      <c r="G27" s="40"/>
      <c r="H27" s="52"/>
      <c r="I27" s="53"/>
      <c r="J27" s="53"/>
      <c r="K27" s="53"/>
      <c r="L27" s="39"/>
      <c r="M27" s="54">
        <f>+'Invulstaat P2'!M27</f>
        <v>0</v>
      </c>
    </row>
    <row r="28" spans="2:13" ht="13.5" thickBot="1" x14ac:dyDescent="0.25">
      <c r="B28" s="30"/>
      <c r="C28" s="55"/>
      <c r="D28" s="43"/>
      <c r="E28" s="33"/>
      <c r="F28" s="33"/>
      <c r="G28" s="56"/>
      <c r="H28" s="57"/>
      <c r="L28" s="28"/>
      <c r="M28" s="58"/>
    </row>
    <row r="29" spans="2:13" x14ac:dyDescent="0.2">
      <c r="B29" s="59"/>
      <c r="C29" s="60" t="s">
        <v>36</v>
      </c>
      <c r="D29" s="61" t="s">
        <v>1</v>
      </c>
      <c r="E29" s="62"/>
      <c r="F29" s="61"/>
      <c r="G29" s="63"/>
      <c r="H29" s="11"/>
      <c r="I29" s="12"/>
      <c r="J29" s="12"/>
      <c r="K29" s="12"/>
      <c r="L29" s="13"/>
      <c r="M29" s="14"/>
    </row>
    <row r="30" spans="2:13" ht="13.5" thickBot="1" x14ac:dyDescent="0.25">
      <c r="B30" s="64"/>
      <c r="C30" s="24"/>
      <c r="D30" s="25" t="s">
        <v>4</v>
      </c>
      <c r="E30" s="65"/>
      <c r="F30" s="25" t="s">
        <v>6</v>
      </c>
      <c r="G30" s="66"/>
      <c r="H30" s="67"/>
      <c r="I30" s="68"/>
      <c r="J30" s="68"/>
      <c r="K30" s="68"/>
      <c r="L30" s="28"/>
      <c r="M30" s="29"/>
    </row>
    <row r="31" spans="2:13" ht="25.5" x14ac:dyDescent="0.2">
      <c r="B31" s="41" t="s">
        <v>37</v>
      </c>
      <c r="C31" s="31" t="s">
        <v>38</v>
      </c>
      <c r="D31" s="69">
        <f>+'Invulstaat P2'!D31</f>
        <v>4</v>
      </c>
      <c r="E31" s="44" t="s">
        <v>9</v>
      </c>
      <c r="F31" s="44" t="s">
        <v>30</v>
      </c>
      <c r="G31" s="39">
        <f>+'Invulstaat P2'!G31</f>
        <v>0</v>
      </c>
      <c r="H31" s="39"/>
      <c r="I31" s="40"/>
      <c r="J31" s="40"/>
      <c r="K31" s="40"/>
      <c r="L31" s="34">
        <f>+'Invulstaat P2'!L31</f>
        <v>0</v>
      </c>
      <c r="M31" s="37"/>
    </row>
    <row r="32" spans="2:13" x14ac:dyDescent="0.2">
      <c r="B32" s="41" t="s">
        <v>39</v>
      </c>
      <c r="C32" s="31" t="s">
        <v>40</v>
      </c>
      <c r="D32" s="69">
        <f>+'Invulstaat P2'!D32</f>
        <v>4</v>
      </c>
      <c r="E32" s="44" t="s">
        <v>9</v>
      </c>
      <c r="F32" s="44" t="s">
        <v>30</v>
      </c>
      <c r="G32" s="39">
        <f>+'Invulstaat P2'!G32</f>
        <v>0</v>
      </c>
      <c r="H32" s="39"/>
      <c r="I32" s="40"/>
      <c r="J32" s="40"/>
      <c r="K32" s="40"/>
      <c r="L32" s="39">
        <f>+'Invulstaat P2'!L32</f>
        <v>0</v>
      </c>
      <c r="M32" s="37"/>
    </row>
    <row r="33" spans="2:13" x14ac:dyDescent="0.2">
      <c r="B33" s="41" t="s">
        <v>41</v>
      </c>
      <c r="C33" s="31" t="s">
        <v>42</v>
      </c>
      <c r="D33" s="69">
        <f>+'Invulstaat P2'!D33</f>
        <v>4</v>
      </c>
      <c r="E33" s="44" t="s">
        <v>9</v>
      </c>
      <c r="F33" s="44" t="s">
        <v>30</v>
      </c>
      <c r="G33" s="39">
        <f>+'Invulstaat P2'!G33</f>
        <v>0</v>
      </c>
      <c r="H33" s="39"/>
      <c r="I33" s="40"/>
      <c r="J33" s="40"/>
      <c r="K33" s="40"/>
      <c r="L33" s="39">
        <f>+'Invulstaat P2'!L33</f>
        <v>0</v>
      </c>
      <c r="M33" s="37"/>
    </row>
    <row r="34" spans="2:13" ht="38.25" x14ac:dyDescent="0.2">
      <c r="B34" s="41" t="s">
        <v>43</v>
      </c>
      <c r="C34" s="31" t="s">
        <v>110</v>
      </c>
      <c r="D34" s="69">
        <f>+'Invulstaat P2'!D34</f>
        <v>195</v>
      </c>
      <c r="E34" s="44" t="s">
        <v>19</v>
      </c>
      <c r="F34" s="44" t="s">
        <v>30</v>
      </c>
      <c r="G34" s="39">
        <f>+'Invulstaat P2'!G34</f>
        <v>0</v>
      </c>
      <c r="H34" s="39"/>
      <c r="I34" s="40"/>
      <c r="J34" s="40"/>
      <c r="K34" s="40"/>
      <c r="L34" s="39">
        <f>+'Invulstaat P2'!L34</f>
        <v>0</v>
      </c>
      <c r="M34" s="37"/>
    </row>
    <row r="35" spans="2:13" x14ac:dyDescent="0.2">
      <c r="B35" s="41" t="s">
        <v>111</v>
      </c>
      <c r="C35" s="31" t="s">
        <v>112</v>
      </c>
      <c r="D35" s="70">
        <f>+'Invulstaat P2'!D35</f>
        <v>6.5</v>
      </c>
      <c r="E35" s="44" t="s">
        <v>19</v>
      </c>
      <c r="F35" s="44" t="s">
        <v>117</v>
      </c>
      <c r="G35" s="71">
        <f>+'Invulstaat P2'!G35</f>
        <v>0</v>
      </c>
      <c r="H35" s="39"/>
      <c r="I35" s="40"/>
      <c r="J35" s="40"/>
      <c r="K35" s="40"/>
      <c r="L35" s="39">
        <f>+'Invulstaat P2'!L35</f>
        <v>0</v>
      </c>
      <c r="M35" s="37"/>
    </row>
    <row r="36" spans="2:13" x14ac:dyDescent="0.2">
      <c r="B36" s="41" t="s">
        <v>113</v>
      </c>
      <c r="C36" s="31" t="s">
        <v>114</v>
      </c>
      <c r="D36" s="70">
        <f>+'Invulstaat P2'!D36</f>
        <v>3.25</v>
      </c>
      <c r="E36" s="44" t="s">
        <v>19</v>
      </c>
      <c r="F36" s="44" t="s">
        <v>117</v>
      </c>
      <c r="G36" s="71">
        <f>+'Invulstaat P2'!G36</f>
        <v>0</v>
      </c>
      <c r="H36" s="39"/>
      <c r="I36" s="40"/>
      <c r="J36" s="40"/>
      <c r="K36" s="40"/>
      <c r="L36" s="39">
        <f>+'Invulstaat P2'!L36</f>
        <v>0</v>
      </c>
      <c r="M36" s="37"/>
    </row>
    <row r="37" spans="2:13" x14ac:dyDescent="0.2">
      <c r="B37" s="41" t="s">
        <v>115</v>
      </c>
      <c r="C37" s="31" t="s">
        <v>116</v>
      </c>
      <c r="D37" s="70">
        <f>+'Invulstaat P2'!D37</f>
        <v>3.25</v>
      </c>
      <c r="E37" s="44" t="s">
        <v>19</v>
      </c>
      <c r="F37" s="44" t="s">
        <v>117</v>
      </c>
      <c r="G37" s="71">
        <f>+'Invulstaat P2'!G37</f>
        <v>0</v>
      </c>
      <c r="H37" s="39"/>
      <c r="I37" s="40"/>
      <c r="J37" s="40"/>
      <c r="K37" s="40"/>
      <c r="L37" s="39">
        <f>+'Invulstaat P2'!L37</f>
        <v>0</v>
      </c>
      <c r="M37" s="37"/>
    </row>
    <row r="38" spans="2:13" x14ac:dyDescent="0.2">
      <c r="B38" s="41"/>
      <c r="C38" s="31"/>
      <c r="D38" s="72"/>
      <c r="E38" s="72"/>
      <c r="F38" s="72"/>
      <c r="G38" s="40"/>
      <c r="H38" s="39"/>
      <c r="I38" s="40"/>
      <c r="J38" s="40"/>
      <c r="K38" s="40"/>
      <c r="L38" s="39">
        <f>+'Invulstaat P2'!L38</f>
        <v>0</v>
      </c>
      <c r="M38" s="37"/>
    </row>
    <row r="39" spans="2:13" x14ac:dyDescent="0.2">
      <c r="B39" s="73"/>
      <c r="C39" s="74" t="s">
        <v>44</v>
      </c>
      <c r="D39" s="75"/>
      <c r="E39" s="45"/>
      <c r="F39" s="75"/>
      <c r="G39" s="53"/>
      <c r="H39" s="52"/>
      <c r="I39" s="53"/>
      <c r="J39" s="53"/>
      <c r="K39" s="53"/>
      <c r="L39" s="39"/>
      <c r="M39" s="54">
        <f>+'Invulstaat P2'!M39</f>
        <v>0</v>
      </c>
    </row>
    <row r="40" spans="2:13" x14ac:dyDescent="0.2">
      <c r="B40" s="30"/>
      <c r="C40" s="55"/>
      <c r="D40" s="45"/>
      <c r="E40" s="45"/>
      <c r="F40" s="45"/>
      <c r="G40" s="56"/>
      <c r="H40" s="57"/>
      <c r="L40" s="21"/>
      <c r="M40" s="58"/>
    </row>
    <row r="41" spans="2:13" ht="13.5" thickBot="1" x14ac:dyDescent="0.25">
      <c r="B41" s="30"/>
      <c r="C41" s="55"/>
      <c r="D41" s="45"/>
      <c r="E41" s="45"/>
      <c r="F41" s="45"/>
      <c r="G41" s="56"/>
      <c r="H41" s="76"/>
      <c r="I41" s="77"/>
      <c r="J41" s="77"/>
      <c r="K41" s="78"/>
      <c r="L41" s="21"/>
      <c r="M41" s="58"/>
    </row>
    <row r="42" spans="2:13" x14ac:dyDescent="0.2">
      <c r="B42" s="59"/>
      <c r="C42" s="60"/>
      <c r="D42" s="62"/>
      <c r="E42" s="62"/>
      <c r="F42" s="62"/>
      <c r="G42" s="79"/>
      <c r="H42" s="286" t="str">
        <f>+'Invulstaat P2'!H42</f>
        <v>jaar 1</v>
      </c>
      <c r="I42" s="287" t="str">
        <f>+'Invulstaat P2'!I42</f>
        <v>jaar 2</v>
      </c>
      <c r="J42" s="287" t="str">
        <f>+'Invulstaat P2'!J42</f>
        <v>jaar 3</v>
      </c>
      <c r="K42" s="288" t="str">
        <f>+'Invulstaat P2'!K42</f>
        <v>jaar 4</v>
      </c>
      <c r="L42" s="13"/>
      <c r="M42" s="81"/>
    </row>
    <row r="43" spans="2:13" x14ac:dyDescent="0.2">
      <c r="B43" s="30"/>
      <c r="C43" s="19" t="s">
        <v>76</v>
      </c>
      <c r="D43" s="45"/>
      <c r="E43" s="45"/>
      <c r="F43" s="45"/>
      <c r="G43" s="82"/>
      <c r="H43" s="80">
        <f>+'Invulstaat P2'!H44</f>
        <v>1</v>
      </c>
      <c r="I43" s="83">
        <f>+'Invulstaat P2'!I44</f>
        <v>0</v>
      </c>
      <c r="J43" s="83">
        <f>+'Invulstaat P2'!J44</f>
        <v>0</v>
      </c>
      <c r="K43" s="83">
        <f>+'Invulstaat P2'!K44</f>
        <v>0</v>
      </c>
      <c r="L43" s="21"/>
      <c r="M43" s="58"/>
    </row>
    <row r="44" spans="2:13" hidden="1" x14ac:dyDescent="0.2">
      <c r="B44" s="84"/>
      <c r="C44" s="85" t="s">
        <v>77</v>
      </c>
      <c r="D44" s="86"/>
      <c r="E44" s="86"/>
      <c r="F44" s="86"/>
      <c r="G44" s="87"/>
      <c r="H44" s="88"/>
      <c r="I44" s="89"/>
      <c r="J44" s="89"/>
      <c r="K44" s="89"/>
      <c r="L44" s="90"/>
      <c r="M44" s="91"/>
    </row>
    <row r="45" spans="2:13" ht="39" hidden="1" thickBot="1" x14ac:dyDescent="0.25">
      <c r="B45" s="23" t="s">
        <v>3</v>
      </c>
      <c r="C45" s="67" t="s">
        <v>45</v>
      </c>
      <c r="D45" s="92"/>
      <c r="E45" s="65"/>
      <c r="F45" s="25"/>
      <c r="G45" s="66"/>
      <c r="H45" s="93"/>
      <c r="I45" s="94"/>
      <c r="J45" s="94"/>
      <c r="K45" s="94"/>
      <c r="L45" s="28"/>
      <c r="M45" s="29"/>
    </row>
    <row r="46" spans="2:13" ht="25.5" x14ac:dyDescent="0.2">
      <c r="B46" s="41" t="s">
        <v>47</v>
      </c>
      <c r="C46" s="31" t="s">
        <v>48</v>
      </c>
      <c r="D46" s="69">
        <f>+'Invulstaat P2'!D46</f>
        <v>10</v>
      </c>
      <c r="E46" s="44" t="s">
        <v>19</v>
      </c>
      <c r="F46" s="95" t="s">
        <v>10</v>
      </c>
      <c r="G46" s="40">
        <f>+'Invulstaat P2'!G46</f>
        <v>0</v>
      </c>
      <c r="H46" s="96">
        <f>+'Invulstaat P2'!H46</f>
        <v>0</v>
      </c>
      <c r="I46" s="97">
        <f>+'Invulstaat P2'!I46</f>
        <v>0</v>
      </c>
      <c r="J46" s="97">
        <f>+'Invulstaat P2'!J46</f>
        <v>0</v>
      </c>
      <c r="K46" s="97">
        <f>+'Invulstaat P2'!K46</f>
        <v>0</v>
      </c>
      <c r="L46" s="39">
        <f>+'Invulstaat P2'!L46</f>
        <v>0</v>
      </c>
      <c r="M46" s="37"/>
    </row>
    <row r="47" spans="2:13" ht="25.5" x14ac:dyDescent="0.2">
      <c r="B47" s="41" t="s">
        <v>49</v>
      </c>
      <c r="C47" s="31" t="s">
        <v>50</v>
      </c>
      <c r="D47" s="69">
        <f>+'Invulstaat P2'!D47</f>
        <v>10</v>
      </c>
      <c r="E47" s="44" t="s">
        <v>19</v>
      </c>
      <c r="F47" s="95" t="s">
        <v>10</v>
      </c>
      <c r="G47" s="40">
        <f>+'Invulstaat P2'!G47</f>
        <v>0</v>
      </c>
      <c r="H47" s="96">
        <f>+'Invulstaat P2'!H47</f>
        <v>0</v>
      </c>
      <c r="I47" s="97">
        <f>+'Invulstaat P2'!I47</f>
        <v>0</v>
      </c>
      <c r="J47" s="97">
        <f>+'Invulstaat P2'!J47</f>
        <v>0</v>
      </c>
      <c r="K47" s="97">
        <f>+'Invulstaat P2'!K47</f>
        <v>0</v>
      </c>
      <c r="L47" s="39">
        <f>+'Invulstaat P2'!L47</f>
        <v>0</v>
      </c>
      <c r="M47" s="37"/>
    </row>
    <row r="48" spans="2:13" x14ac:dyDescent="0.2">
      <c r="B48" s="41" t="s">
        <v>118</v>
      </c>
      <c r="C48" s="31" t="s">
        <v>119</v>
      </c>
      <c r="D48" s="69">
        <f>+'Invulstaat P2'!D48</f>
        <v>10</v>
      </c>
      <c r="E48" s="44" t="s">
        <v>19</v>
      </c>
      <c r="F48" s="95" t="s">
        <v>10</v>
      </c>
      <c r="G48" s="40">
        <f>+'Invulstaat P2'!G48</f>
        <v>0</v>
      </c>
      <c r="H48" s="96">
        <f>+'Invulstaat P2'!H48</f>
        <v>0</v>
      </c>
      <c r="I48" s="97">
        <f>+'Invulstaat P2'!I48</f>
        <v>0</v>
      </c>
      <c r="J48" s="97">
        <f>+'Invulstaat P2'!J48</f>
        <v>0</v>
      </c>
      <c r="K48" s="97">
        <f>+'Invulstaat P2'!K48</f>
        <v>0</v>
      </c>
      <c r="L48" s="39">
        <f>+'Invulstaat P2'!L48</f>
        <v>0</v>
      </c>
      <c r="M48" s="37"/>
    </row>
    <row r="49" spans="2:13" ht="13.5" thickBot="1" x14ac:dyDescent="0.25">
      <c r="B49" s="30"/>
      <c r="C49" s="55"/>
      <c r="D49" s="45"/>
      <c r="E49" s="45"/>
      <c r="F49" s="45"/>
      <c r="G49" s="56"/>
      <c r="H49" s="98"/>
      <c r="I49" s="56"/>
      <c r="J49" s="56"/>
      <c r="K49" s="56"/>
      <c r="L49" s="39"/>
      <c r="M49" s="54">
        <f>+'Invulstaat P2'!M49</f>
        <v>0</v>
      </c>
    </row>
    <row r="50" spans="2:13" ht="13.5" thickBot="1" x14ac:dyDescent="0.25">
      <c r="B50" s="59"/>
      <c r="C50" s="8"/>
      <c r="D50" s="62"/>
      <c r="E50" s="62"/>
      <c r="F50" s="62"/>
      <c r="G50" s="79"/>
      <c r="H50" s="21"/>
      <c r="I50" s="62"/>
      <c r="J50" s="62"/>
      <c r="K50" s="62"/>
      <c r="L50" s="13"/>
      <c r="M50" s="81"/>
    </row>
    <row r="51" spans="2:13" x14ac:dyDescent="0.2">
      <c r="B51" s="59"/>
      <c r="C51" s="8" t="s">
        <v>51</v>
      </c>
      <c r="D51" s="62"/>
      <c r="E51" s="62"/>
      <c r="F51" s="61"/>
      <c r="G51" s="99"/>
      <c r="H51" s="100"/>
      <c r="I51" s="99"/>
      <c r="J51" s="99"/>
      <c r="K51" s="99"/>
      <c r="L51" s="13"/>
      <c r="M51" s="14"/>
    </row>
    <row r="52" spans="2:13" ht="13.5" thickBot="1" x14ac:dyDescent="0.25">
      <c r="B52" s="23" t="s">
        <v>3</v>
      </c>
      <c r="C52" s="67" t="s">
        <v>52</v>
      </c>
      <c r="D52" s="101" t="s">
        <v>4</v>
      </c>
      <c r="E52" s="65"/>
      <c r="F52" s="65"/>
      <c r="G52" s="102"/>
      <c r="H52" s="28"/>
      <c r="I52" s="102"/>
      <c r="J52" s="102"/>
      <c r="K52" s="102"/>
      <c r="L52" s="28"/>
      <c r="M52" s="103"/>
    </row>
    <row r="53" spans="2:13" x14ac:dyDescent="0.2">
      <c r="B53" s="59" t="s">
        <v>53</v>
      </c>
      <c r="C53" s="60" t="s">
        <v>54</v>
      </c>
      <c r="D53" s="104">
        <f>+'Invulstaat P2'!D53</f>
        <v>35</v>
      </c>
      <c r="E53" s="62"/>
      <c r="F53" s="62"/>
      <c r="G53" s="105"/>
      <c r="H53" s="13"/>
      <c r="I53" s="105"/>
      <c r="J53" s="105"/>
      <c r="K53" s="105"/>
      <c r="L53" s="34">
        <f>+'Invulstaat P2'!L53</f>
        <v>0</v>
      </c>
      <c r="M53" s="106"/>
    </row>
    <row r="54" spans="2:13" x14ac:dyDescent="0.2">
      <c r="B54" s="30"/>
      <c r="C54" s="19"/>
      <c r="D54" s="33"/>
      <c r="E54" s="45"/>
      <c r="F54" s="45"/>
      <c r="G54" s="56"/>
      <c r="H54" s="21"/>
      <c r="I54" s="56"/>
      <c r="J54" s="56"/>
      <c r="K54" s="56"/>
      <c r="L54" s="39"/>
      <c r="M54" s="54">
        <f>+'Invulstaat P2'!M54</f>
        <v>0</v>
      </c>
    </row>
    <row r="55" spans="2:13" ht="13.5" thickBot="1" x14ac:dyDescent="0.25">
      <c r="B55" s="23"/>
      <c r="C55" s="67"/>
      <c r="D55" s="92"/>
      <c r="E55" s="65"/>
      <c r="F55" s="25"/>
      <c r="G55" s="66"/>
      <c r="H55" s="98"/>
      <c r="I55" s="66"/>
      <c r="J55" s="66"/>
      <c r="K55" s="66"/>
      <c r="L55" s="28"/>
      <c r="M55" s="29"/>
    </row>
    <row r="56" spans="2:13" x14ac:dyDescent="0.2">
      <c r="B56" s="59"/>
      <c r="C56" s="8" t="s">
        <v>55</v>
      </c>
      <c r="D56" s="61"/>
      <c r="E56" s="62"/>
      <c r="F56" s="62"/>
      <c r="G56" s="105"/>
      <c r="H56" s="13"/>
      <c r="I56" s="105"/>
      <c r="J56" s="105"/>
      <c r="K56" s="105"/>
      <c r="L56" s="13"/>
      <c r="M56" s="81"/>
    </row>
    <row r="57" spans="2:13" ht="13.5" thickBot="1" x14ac:dyDescent="0.25">
      <c r="B57" s="23" t="s">
        <v>3</v>
      </c>
      <c r="C57" s="67"/>
      <c r="D57" s="25" t="s">
        <v>4</v>
      </c>
      <c r="E57" s="65"/>
      <c r="F57" s="65"/>
      <c r="G57" s="107"/>
      <c r="H57" s="28"/>
      <c r="I57" s="102"/>
      <c r="J57" s="102"/>
      <c r="K57" s="102"/>
      <c r="L57" s="108"/>
      <c r="M57" s="109"/>
    </row>
    <row r="58" spans="2:13" x14ac:dyDescent="0.2">
      <c r="B58" s="30" t="s">
        <v>56</v>
      </c>
      <c r="C58" s="55" t="s">
        <v>57</v>
      </c>
      <c r="D58" s="43">
        <f>+'Invulstaat P2'!D58</f>
        <v>40</v>
      </c>
      <c r="E58" s="33" t="s">
        <v>19</v>
      </c>
      <c r="F58" s="33" t="s">
        <v>58</v>
      </c>
      <c r="G58" s="110">
        <f>+'Invulstaat P2'!G58</f>
        <v>0</v>
      </c>
      <c r="H58" s="13"/>
      <c r="I58" s="105"/>
      <c r="J58" s="105"/>
      <c r="K58" s="105"/>
      <c r="L58" s="111">
        <f>+'Invulstaat P2'!L58</f>
        <v>0</v>
      </c>
      <c r="M58" s="81"/>
    </row>
    <row r="59" spans="2:13" x14ac:dyDescent="0.2">
      <c r="B59" s="30" t="s">
        <v>59</v>
      </c>
      <c r="C59" s="55" t="s">
        <v>60</v>
      </c>
      <c r="D59" s="43">
        <f>+'Invulstaat P2'!D59</f>
        <v>10</v>
      </c>
      <c r="E59" s="33" t="s">
        <v>19</v>
      </c>
      <c r="F59" s="33" t="s">
        <v>58</v>
      </c>
      <c r="G59" s="112">
        <f>+'Invulstaat P2'!G59</f>
        <v>0</v>
      </c>
      <c r="H59" s="21"/>
      <c r="I59" s="56"/>
      <c r="J59" s="56"/>
      <c r="K59" s="56"/>
      <c r="L59" s="111">
        <f>+'Invulstaat P2'!L59</f>
        <v>0</v>
      </c>
      <c r="M59" s="58"/>
    </row>
    <row r="60" spans="2:13" x14ac:dyDescent="0.2">
      <c r="B60" s="30" t="s">
        <v>61</v>
      </c>
      <c r="C60" s="55" t="s">
        <v>62</v>
      </c>
      <c r="D60" s="43">
        <f>+'Invulstaat P2'!D60</f>
        <v>40</v>
      </c>
      <c r="E60" s="33" t="s">
        <v>19</v>
      </c>
      <c r="F60" s="33" t="s">
        <v>58</v>
      </c>
      <c r="G60" s="110">
        <f>+'Invulstaat P2'!G60</f>
        <v>0</v>
      </c>
      <c r="H60" s="113"/>
      <c r="I60" s="45"/>
      <c r="J60" s="45"/>
      <c r="K60" s="45"/>
      <c r="L60" s="111">
        <f>+'Invulstaat P2'!L60</f>
        <v>0</v>
      </c>
      <c r="M60" s="58"/>
    </row>
    <row r="61" spans="2:13" x14ac:dyDescent="0.2">
      <c r="B61" s="30" t="s">
        <v>63</v>
      </c>
      <c r="C61" s="55" t="s">
        <v>64</v>
      </c>
      <c r="D61" s="43">
        <f>+'Invulstaat P2'!D61</f>
        <v>20</v>
      </c>
      <c r="E61" s="33"/>
      <c r="F61" s="33" t="s">
        <v>58</v>
      </c>
      <c r="G61" s="110">
        <f>+'Invulstaat P2'!G61</f>
        <v>0</v>
      </c>
      <c r="H61" s="113"/>
      <c r="I61" s="45"/>
      <c r="J61" s="45"/>
      <c r="K61" s="45"/>
      <c r="L61" s="111">
        <f>+'Invulstaat P2'!L61</f>
        <v>0</v>
      </c>
      <c r="M61" s="58"/>
    </row>
    <row r="62" spans="2:13" x14ac:dyDescent="0.2">
      <c r="B62" s="114"/>
      <c r="C62" s="115"/>
      <c r="D62" s="116"/>
      <c r="E62" s="117"/>
      <c r="F62" s="117"/>
      <c r="G62" s="118"/>
      <c r="H62" s="119"/>
      <c r="I62" s="118"/>
      <c r="J62" s="118"/>
      <c r="K62" s="118"/>
      <c r="L62" s="119"/>
      <c r="M62" s="120">
        <f>+'Invulstaat P2'!M62</f>
        <v>0</v>
      </c>
    </row>
    <row r="63" spans="2:13" ht="13.5" thickBot="1" x14ac:dyDescent="0.25">
      <c r="B63" s="121"/>
      <c r="C63" s="122"/>
      <c r="D63" s="123"/>
      <c r="E63" s="124"/>
      <c r="F63" s="124"/>
      <c r="G63" s="125"/>
      <c r="H63" s="126"/>
      <c r="I63" s="125"/>
      <c r="J63" s="125"/>
      <c r="K63" s="125"/>
      <c r="L63" s="126"/>
      <c r="M63" s="127"/>
    </row>
    <row r="64" spans="2:13" ht="13.5" thickBot="1" x14ac:dyDescent="0.25">
      <c r="B64" s="114"/>
      <c r="C64" s="19" t="s">
        <v>120</v>
      </c>
      <c r="D64" s="128"/>
      <c r="E64" s="75"/>
      <c r="F64" s="75"/>
      <c r="G64" s="129"/>
      <c r="H64" s="130"/>
      <c r="I64" s="129"/>
      <c r="J64" s="129"/>
      <c r="K64" s="129"/>
      <c r="L64" s="130"/>
      <c r="M64" s="22">
        <f>SUM(M10:M62)</f>
        <v>0</v>
      </c>
    </row>
    <row r="65" spans="2:13" x14ac:dyDescent="0.2">
      <c r="B65" s="131"/>
      <c r="C65" s="132"/>
      <c r="D65" s="133"/>
      <c r="E65" s="133"/>
      <c r="F65" s="133"/>
      <c r="G65" s="134"/>
      <c r="H65" s="135"/>
      <c r="I65" s="134"/>
      <c r="J65" s="134"/>
      <c r="K65" s="134"/>
      <c r="L65" s="135"/>
      <c r="M65" s="136"/>
    </row>
    <row r="66" spans="2:13" x14ac:dyDescent="0.2">
      <c r="B66" s="114"/>
      <c r="C66" s="115"/>
      <c r="D66" s="117"/>
      <c r="E66" s="117"/>
      <c r="F66" s="117"/>
      <c r="G66" s="118"/>
      <c r="H66" s="119"/>
      <c r="I66" s="118"/>
      <c r="J66" s="118"/>
      <c r="K66" s="118"/>
      <c r="L66" s="119"/>
      <c r="M66" s="22"/>
    </row>
    <row r="67" spans="2:13" x14ac:dyDescent="0.2">
      <c r="B67" s="114"/>
      <c r="C67" s="115" t="s">
        <v>122</v>
      </c>
      <c r="D67" s="117"/>
      <c r="E67" s="117"/>
      <c r="F67" s="117"/>
      <c r="G67" s="118"/>
      <c r="H67" s="119"/>
      <c r="I67" s="118"/>
      <c r="J67" s="118"/>
      <c r="K67" s="118"/>
      <c r="L67" s="119"/>
      <c r="M67" s="58">
        <f>+'Invulstaat P2'!M70</f>
        <v>0</v>
      </c>
    </row>
    <row r="68" spans="2:13" x14ac:dyDescent="0.2">
      <c r="B68" s="137"/>
      <c r="C68" s="138"/>
      <c r="D68" s="139"/>
      <c r="E68" s="139"/>
      <c r="F68" s="139"/>
      <c r="G68" s="140"/>
      <c r="H68" s="141"/>
      <c r="I68" s="142"/>
      <c r="J68" s="142"/>
      <c r="K68" s="142"/>
      <c r="L68" s="141"/>
      <c r="M68" s="143"/>
    </row>
    <row r="69" spans="2:13" x14ac:dyDescent="0.2">
      <c r="B69" s="114"/>
      <c r="C69" s="115" t="s">
        <v>103</v>
      </c>
      <c r="D69" s="117"/>
      <c r="E69" s="117"/>
      <c r="F69" s="144"/>
      <c r="G69" s="118"/>
      <c r="H69" s="119"/>
      <c r="I69" s="112"/>
      <c r="J69" s="145"/>
      <c r="K69" s="145"/>
      <c r="L69" s="119"/>
      <c r="M69" s="22">
        <f>+M64+M67</f>
        <v>0</v>
      </c>
    </row>
    <row r="70" spans="2:13" ht="14.25" x14ac:dyDescent="0.2">
      <c r="B70" s="30"/>
      <c r="C70" s="55"/>
      <c r="D70" s="45"/>
      <c r="E70" s="45"/>
      <c r="F70" s="33"/>
      <c r="G70" s="56"/>
      <c r="H70" s="21"/>
      <c r="I70" s="146"/>
      <c r="J70" s="110"/>
      <c r="K70" s="110"/>
      <c r="L70" s="21"/>
      <c r="M70" s="147"/>
    </row>
    <row r="71" spans="2:13" ht="13.5" thickBot="1" x14ac:dyDescent="0.25">
      <c r="B71" s="64"/>
      <c r="C71" s="148"/>
      <c r="D71" s="65"/>
      <c r="E71" s="65"/>
      <c r="F71" s="65"/>
      <c r="G71" s="102"/>
      <c r="H71" s="28"/>
      <c r="I71" s="149"/>
      <c r="J71" s="149"/>
      <c r="K71" s="149"/>
      <c r="L71" s="28"/>
      <c r="M71" s="103"/>
    </row>
    <row r="72" spans="2:13" x14ac:dyDescent="0.2">
      <c r="C72" s="150"/>
      <c r="D72" s="45"/>
      <c r="E72" s="45"/>
      <c r="F72" s="45"/>
      <c r="G72" s="56"/>
    </row>
    <row r="73" spans="2:13" x14ac:dyDescent="0.2">
      <c r="C73" s="150"/>
      <c r="D73" s="45"/>
      <c r="E73" s="45"/>
      <c r="F73" s="45"/>
      <c r="G73" s="56"/>
    </row>
    <row r="74" spans="2:13" x14ac:dyDescent="0.2">
      <c r="C74" s="150"/>
      <c r="D74" s="45"/>
      <c r="E74" s="45"/>
      <c r="F74" s="45"/>
      <c r="G74" s="56"/>
      <c r="L74" s="151"/>
      <c r="M74" s="56"/>
    </row>
    <row r="75" spans="2:13" x14ac:dyDescent="0.2">
      <c r="C75" s="150"/>
      <c r="D75" s="45"/>
      <c r="E75" s="45"/>
      <c r="F75" s="45"/>
      <c r="G75" s="56"/>
      <c r="L75" s="151"/>
      <c r="M75" s="152"/>
    </row>
    <row r="76" spans="2:13" x14ac:dyDescent="0.2">
      <c r="C76" s="150"/>
      <c r="D76" s="45"/>
      <c r="E76" s="45"/>
      <c r="F76" s="45"/>
      <c r="G76" s="56"/>
      <c r="L76" s="151"/>
      <c r="M76" s="152"/>
    </row>
    <row r="77" spans="2:13" x14ac:dyDescent="0.2">
      <c r="C77" s="150"/>
      <c r="D77" s="45"/>
      <c r="E77" s="45"/>
      <c r="F77" s="45"/>
      <c r="G77" s="56"/>
      <c r="L77" s="151"/>
      <c r="M77" s="152"/>
    </row>
    <row r="78" spans="2:13" x14ac:dyDescent="0.2">
      <c r="C78" s="150"/>
      <c r="D78" s="45"/>
      <c r="E78" s="45"/>
      <c r="F78" s="45"/>
      <c r="G78" s="56"/>
      <c r="L78" s="151"/>
      <c r="M78" s="152"/>
    </row>
    <row r="79" spans="2:13" ht="25.5" x14ac:dyDescent="0.2">
      <c r="B79" s="292" t="s">
        <v>177</v>
      </c>
      <c r="C79" s="344" t="s">
        <v>153</v>
      </c>
      <c r="D79" s="347" t="s">
        <v>154</v>
      </c>
      <c r="E79" s="348"/>
      <c r="F79" s="348"/>
      <c r="G79" s="348"/>
      <c r="H79" s="348"/>
      <c r="I79" s="349"/>
      <c r="L79" s="151"/>
      <c r="M79" s="152"/>
    </row>
    <row r="80" spans="2:13" x14ac:dyDescent="0.2">
      <c r="B80" s="350" t="s">
        <v>178</v>
      </c>
      <c r="C80" s="345" t="s">
        <v>153</v>
      </c>
      <c r="D80" s="351"/>
      <c r="E80" s="352"/>
      <c r="F80" s="352"/>
      <c r="G80" s="352"/>
      <c r="H80" s="352"/>
      <c r="I80" s="353"/>
    </row>
    <row r="81" spans="2:9" x14ac:dyDescent="0.2">
      <c r="B81" s="350"/>
      <c r="C81" s="345"/>
      <c r="D81" s="351"/>
      <c r="E81" s="352"/>
      <c r="F81" s="352"/>
      <c r="G81" s="352"/>
      <c r="H81" s="352"/>
      <c r="I81" s="353"/>
    </row>
    <row r="82" spans="2:9" x14ac:dyDescent="0.2">
      <c r="B82" s="350"/>
      <c r="C82" s="345"/>
      <c r="D82" s="351"/>
      <c r="E82" s="352"/>
      <c r="F82" s="352"/>
      <c r="G82" s="352"/>
      <c r="H82" s="352"/>
      <c r="I82" s="353"/>
    </row>
    <row r="83" spans="2:9" x14ac:dyDescent="0.2">
      <c r="B83" s="342" t="s">
        <v>188</v>
      </c>
      <c r="C83" s="345" t="s">
        <v>153</v>
      </c>
      <c r="D83" s="354" t="s">
        <v>154</v>
      </c>
      <c r="E83" s="355"/>
      <c r="F83" s="355"/>
      <c r="G83" s="355"/>
      <c r="H83" s="355"/>
      <c r="I83" s="356"/>
    </row>
    <row r="84" spans="2:9" x14ac:dyDescent="0.2">
      <c r="B84" s="343" t="s">
        <v>189</v>
      </c>
      <c r="C84" s="346" t="s">
        <v>153</v>
      </c>
      <c r="D84" s="357" t="s">
        <v>154</v>
      </c>
      <c r="E84" s="358"/>
      <c r="F84" s="358"/>
      <c r="G84" s="358"/>
      <c r="H84" s="358"/>
      <c r="I84" s="359"/>
    </row>
    <row r="85" spans="2:9" x14ac:dyDescent="0.2">
      <c r="C85" s="150"/>
      <c r="D85" s="45"/>
      <c r="E85" s="45"/>
      <c r="F85" s="45"/>
    </row>
    <row r="86" spans="2:9" x14ac:dyDescent="0.2">
      <c r="C86" s="150"/>
      <c r="D86" s="45"/>
      <c r="E86" s="45"/>
      <c r="F86" s="45"/>
    </row>
    <row r="87" spans="2:9" x14ac:dyDescent="0.2">
      <c r="C87" s="150"/>
      <c r="D87" s="45"/>
      <c r="E87" s="33"/>
      <c r="F87" s="45"/>
      <c r="G87" s="56"/>
    </row>
    <row r="88" spans="2:9" x14ac:dyDescent="0.2">
      <c r="C88" s="150"/>
      <c r="D88" s="45"/>
      <c r="E88" s="33"/>
      <c r="F88" s="45"/>
      <c r="G88" s="56"/>
    </row>
    <row r="89" spans="2:9" x14ac:dyDescent="0.2">
      <c r="C89" s="150"/>
      <c r="D89" s="45"/>
      <c r="E89" s="33"/>
      <c r="F89" s="45"/>
      <c r="G89" s="56"/>
    </row>
    <row r="90" spans="2:9" x14ac:dyDescent="0.2">
      <c r="C90" s="150"/>
      <c r="D90" s="45"/>
      <c r="E90" s="33"/>
      <c r="F90" s="45"/>
      <c r="G90" s="56"/>
    </row>
    <row r="91" spans="2:9" x14ac:dyDescent="0.2">
      <c r="C91" s="150"/>
      <c r="D91" s="45"/>
      <c r="E91" s="33"/>
      <c r="F91" s="45"/>
      <c r="G91" s="56"/>
    </row>
    <row r="92" spans="2:9" x14ac:dyDescent="0.2">
      <c r="C92" s="150"/>
      <c r="D92" s="45"/>
      <c r="E92" s="33"/>
      <c r="F92" s="45"/>
      <c r="G92" s="56"/>
    </row>
    <row r="93" spans="2:9" x14ac:dyDescent="0.2">
      <c r="C93" s="150"/>
      <c r="D93" s="45"/>
      <c r="E93" s="33"/>
      <c r="F93" s="45"/>
      <c r="G93" s="56"/>
    </row>
    <row r="94" spans="2:9" x14ac:dyDescent="0.2">
      <c r="C94" s="150"/>
      <c r="D94" s="45"/>
      <c r="E94" s="33"/>
      <c r="F94" s="45"/>
      <c r="G94" s="56"/>
    </row>
    <row r="95" spans="2:9" x14ac:dyDescent="0.2">
      <c r="C95" s="150"/>
      <c r="D95" s="45"/>
      <c r="E95" s="33"/>
      <c r="F95" s="45"/>
      <c r="G95" s="56"/>
    </row>
    <row r="96" spans="2:9" x14ac:dyDescent="0.2">
      <c r="C96" s="150"/>
      <c r="D96" s="45"/>
      <c r="E96" s="33"/>
      <c r="F96" s="45"/>
      <c r="G96" s="56"/>
    </row>
    <row r="97" spans="3:30" x14ac:dyDescent="0.2">
      <c r="C97" s="150"/>
      <c r="D97" s="45"/>
      <c r="E97" s="33"/>
      <c r="F97" s="45"/>
      <c r="G97" s="56"/>
    </row>
    <row r="98" spans="3:30" x14ac:dyDescent="0.2">
      <c r="C98" s="150"/>
      <c r="D98" s="45"/>
      <c r="E98" s="33"/>
      <c r="F98" s="45"/>
    </row>
    <row r="99" spans="3:30" x14ac:dyDescent="0.2">
      <c r="C99" s="150"/>
      <c r="D99" s="45"/>
      <c r="E99" s="45"/>
      <c r="F99" s="45"/>
    </row>
    <row r="100" spans="3:30" x14ac:dyDescent="0.2">
      <c r="C100" s="150"/>
      <c r="D100" s="45"/>
      <c r="E100" s="45"/>
      <c r="F100" s="45"/>
    </row>
    <row r="101" spans="3:30" x14ac:dyDescent="0.2">
      <c r="C101" s="150"/>
      <c r="D101" s="45"/>
      <c r="E101" s="45"/>
      <c r="F101" s="45"/>
    </row>
    <row r="102" spans="3:30" x14ac:dyDescent="0.2">
      <c r="C102" s="150"/>
      <c r="D102" s="75"/>
      <c r="E102" s="75"/>
      <c r="F102" s="75"/>
      <c r="G102" s="153"/>
      <c r="H102" s="153"/>
      <c r="I102" s="153"/>
      <c r="J102" s="153"/>
      <c r="K102" s="153"/>
      <c r="M102" s="153"/>
      <c r="N102" s="153"/>
    </row>
    <row r="103" spans="3:30" x14ac:dyDescent="0.2">
      <c r="C103" s="150"/>
      <c r="D103" s="75"/>
      <c r="E103" s="75"/>
      <c r="F103" s="75"/>
      <c r="G103" s="153"/>
      <c r="H103" s="153"/>
      <c r="I103" s="153"/>
      <c r="J103" s="153"/>
      <c r="K103" s="153"/>
      <c r="M103" s="153"/>
      <c r="N103" s="153"/>
    </row>
    <row r="104" spans="3:30" x14ac:dyDescent="0.2">
      <c r="C104" s="150"/>
      <c r="D104" s="75"/>
      <c r="E104" s="75"/>
      <c r="F104" s="75"/>
      <c r="G104" s="153"/>
      <c r="H104" s="153"/>
      <c r="I104" s="153"/>
      <c r="J104" s="153"/>
      <c r="K104" s="153"/>
      <c r="M104" s="153"/>
      <c r="N104" s="153"/>
    </row>
    <row r="105" spans="3:30" x14ac:dyDescent="0.2">
      <c r="C105" s="150"/>
      <c r="D105" s="75"/>
      <c r="E105" s="75"/>
      <c r="F105" s="75"/>
      <c r="G105" s="153"/>
      <c r="H105" s="153"/>
      <c r="I105" s="153"/>
      <c r="J105" s="153"/>
      <c r="K105" s="153"/>
      <c r="M105" s="153"/>
      <c r="N105" s="153"/>
    </row>
    <row r="106" spans="3:30" x14ac:dyDescent="0.2">
      <c r="C106" s="154"/>
      <c r="D106" s="45"/>
      <c r="E106" s="45"/>
      <c r="F106" s="155"/>
      <c r="G106" s="156"/>
      <c r="H106" s="156"/>
      <c r="I106" s="156"/>
      <c r="J106" s="156"/>
      <c r="K106" s="156"/>
      <c r="L106" s="156"/>
      <c r="M106" s="156"/>
      <c r="N106" s="156"/>
      <c r="S106" s="156"/>
      <c r="T106" s="157"/>
      <c r="X106" s="156"/>
      <c r="Y106" s="157"/>
      <c r="AC106" s="156"/>
      <c r="AD106" s="157"/>
    </row>
    <row r="107" spans="3:30" x14ac:dyDescent="0.2">
      <c r="C107" s="154"/>
      <c r="D107" s="45"/>
      <c r="E107" s="45"/>
      <c r="F107" s="155"/>
      <c r="G107" s="156"/>
      <c r="H107" s="156"/>
      <c r="I107" s="156"/>
      <c r="J107" s="158"/>
      <c r="K107" s="156"/>
      <c r="L107" s="156"/>
      <c r="M107" s="156"/>
      <c r="N107" s="156"/>
      <c r="T107" s="156"/>
      <c r="Y107" s="156"/>
      <c r="AD107" s="156"/>
    </row>
    <row r="108" spans="3:30" x14ac:dyDescent="0.2">
      <c r="C108" s="154"/>
      <c r="D108" s="45"/>
      <c r="E108" s="45"/>
      <c r="F108" s="155"/>
      <c r="G108" s="156"/>
      <c r="H108" s="156"/>
      <c r="I108" s="156"/>
      <c r="J108" s="158"/>
      <c r="K108" s="156"/>
      <c r="L108" s="159"/>
      <c r="M108" s="157"/>
      <c r="N108" s="156"/>
      <c r="S108" s="156"/>
      <c r="T108" s="157"/>
      <c r="X108" s="156"/>
      <c r="Y108" s="157"/>
      <c r="AC108" s="156"/>
      <c r="AD108" s="157"/>
    </row>
    <row r="109" spans="3:30" x14ac:dyDescent="0.2">
      <c r="C109" s="154"/>
      <c r="D109" s="45"/>
      <c r="E109" s="45"/>
      <c r="F109" s="155"/>
      <c r="G109" s="156"/>
      <c r="H109" s="156"/>
      <c r="I109" s="156"/>
      <c r="N109" s="156"/>
      <c r="S109" s="156"/>
      <c r="T109" s="157"/>
      <c r="X109" s="156"/>
      <c r="Y109" s="157"/>
      <c r="AC109" s="156"/>
      <c r="AD109" s="157"/>
    </row>
    <row r="110" spans="3:30" x14ac:dyDescent="0.2">
      <c r="C110" s="154"/>
      <c r="D110" s="45"/>
      <c r="E110" s="45"/>
      <c r="F110" s="155"/>
      <c r="G110" s="156"/>
      <c r="H110" s="156"/>
      <c r="I110" s="156"/>
      <c r="J110" s="153"/>
      <c r="M110" s="156"/>
      <c r="N110" s="156"/>
      <c r="S110" s="156"/>
      <c r="T110" s="157"/>
      <c r="X110" s="156"/>
      <c r="Y110" s="157"/>
      <c r="AC110" s="156"/>
      <c r="AD110" s="157"/>
    </row>
    <row r="111" spans="3:30" x14ac:dyDescent="0.2">
      <c r="C111" s="154"/>
      <c r="D111" s="45"/>
      <c r="E111" s="45"/>
      <c r="F111" s="155"/>
      <c r="G111" s="156"/>
      <c r="H111" s="156"/>
      <c r="I111" s="156"/>
      <c r="K111" s="156"/>
      <c r="L111" s="156"/>
      <c r="M111" s="156"/>
      <c r="N111" s="156"/>
      <c r="S111" s="156"/>
      <c r="T111" s="157"/>
      <c r="X111" s="156"/>
      <c r="Y111" s="157"/>
      <c r="AC111" s="156"/>
      <c r="AD111" s="157"/>
    </row>
    <row r="112" spans="3:30" x14ac:dyDescent="0.2">
      <c r="C112" s="154"/>
      <c r="D112" s="45"/>
      <c r="E112" s="45"/>
      <c r="F112" s="45"/>
      <c r="J112" s="153"/>
      <c r="L112" s="156"/>
      <c r="M112" s="160"/>
      <c r="T112" s="156"/>
      <c r="Y112" s="156"/>
      <c r="AD112" s="156"/>
    </row>
    <row r="113" spans="2:13" x14ac:dyDescent="0.2">
      <c r="C113" s="150"/>
      <c r="D113" s="45"/>
      <c r="E113" s="45"/>
      <c r="F113" s="45"/>
      <c r="J113" s="153"/>
      <c r="M113" s="160"/>
    </row>
    <row r="114" spans="2:13" x14ac:dyDescent="0.2">
      <c r="C114" s="150"/>
      <c r="D114" s="45"/>
      <c r="E114" s="45"/>
      <c r="F114" s="45"/>
      <c r="J114" s="153"/>
      <c r="M114" s="161"/>
    </row>
    <row r="115" spans="2:13" x14ac:dyDescent="0.2">
      <c r="C115" s="150"/>
      <c r="D115" s="45"/>
      <c r="E115" s="45"/>
      <c r="F115" s="45"/>
    </row>
    <row r="116" spans="2:13" x14ac:dyDescent="0.2">
      <c r="C116" s="150"/>
      <c r="D116" s="45"/>
      <c r="E116" s="45"/>
      <c r="F116" s="45"/>
    </row>
    <row r="117" spans="2:13" x14ac:dyDescent="0.2">
      <c r="C117" s="150"/>
      <c r="D117" s="45"/>
      <c r="E117" s="45"/>
      <c r="F117" s="45"/>
    </row>
    <row r="118" spans="2:13" x14ac:dyDescent="0.2">
      <c r="C118" s="20"/>
      <c r="D118" s="45"/>
      <c r="E118" s="45"/>
      <c r="F118" s="33"/>
      <c r="I118" s="162"/>
      <c r="J118" s="162"/>
      <c r="K118" s="162"/>
    </row>
    <row r="119" spans="2:13" x14ac:dyDescent="0.2">
      <c r="C119" s="20"/>
      <c r="D119" s="45"/>
      <c r="E119" s="45"/>
      <c r="F119" s="33"/>
      <c r="H119" s="151"/>
      <c r="I119" s="163"/>
      <c r="J119" s="164"/>
      <c r="K119" s="164"/>
    </row>
    <row r="120" spans="2:13" x14ac:dyDescent="0.2">
      <c r="B120" s="153"/>
      <c r="C120" s="20"/>
      <c r="D120" s="165"/>
      <c r="E120" s="75"/>
      <c r="F120" s="75"/>
      <c r="G120" s="20"/>
      <c r="H120" s="20"/>
      <c r="I120" s="20"/>
      <c r="J120" s="20"/>
      <c r="K120" s="20"/>
      <c r="M120" s="153"/>
    </row>
    <row r="121" spans="2:13" x14ac:dyDescent="0.2">
      <c r="B121" s="95"/>
      <c r="C121" s="166"/>
      <c r="D121" s="69"/>
      <c r="E121" s="167"/>
      <c r="F121" s="167"/>
      <c r="G121" s="36"/>
      <c r="H121" s="36"/>
      <c r="I121" s="36"/>
      <c r="J121" s="36"/>
      <c r="K121" s="36"/>
      <c r="L121" s="36"/>
      <c r="M121" s="36"/>
    </row>
    <row r="122" spans="2:13" x14ac:dyDescent="0.2">
      <c r="B122" s="95"/>
      <c r="C122" s="166"/>
      <c r="D122" s="69"/>
      <c r="E122" s="167"/>
      <c r="F122" s="167"/>
      <c r="G122" s="36"/>
      <c r="H122" s="36"/>
      <c r="I122" s="36"/>
      <c r="J122" s="36"/>
      <c r="K122" s="36"/>
      <c r="L122" s="36"/>
      <c r="M122" s="36"/>
    </row>
    <row r="123" spans="2:13" x14ac:dyDescent="0.2">
      <c r="B123" s="95"/>
      <c r="C123" s="166"/>
      <c r="D123" s="69"/>
      <c r="E123" s="167"/>
      <c r="F123" s="167"/>
      <c r="G123" s="36"/>
      <c r="H123" s="36"/>
      <c r="I123" s="36"/>
      <c r="J123" s="36"/>
      <c r="K123" s="36"/>
      <c r="L123" s="36"/>
      <c r="M123" s="95"/>
    </row>
    <row r="124" spans="2:13" x14ac:dyDescent="0.2">
      <c r="C124" s="150"/>
      <c r="D124" s="45"/>
      <c r="E124" s="45"/>
      <c r="F124" s="45"/>
      <c r="M124" s="156"/>
    </row>
    <row r="125" spans="2:13" x14ac:dyDescent="0.2">
      <c r="C125" s="20"/>
      <c r="D125" s="45"/>
      <c r="E125" s="45"/>
      <c r="F125" s="45"/>
      <c r="H125" s="151"/>
      <c r="I125" s="151"/>
      <c r="J125" s="151"/>
      <c r="K125" s="151"/>
    </row>
    <row r="126" spans="2:13" x14ac:dyDescent="0.2">
      <c r="B126" s="153"/>
      <c r="C126" s="20"/>
      <c r="D126" s="165"/>
      <c r="E126" s="75"/>
      <c r="F126" s="75"/>
      <c r="G126" s="20"/>
      <c r="H126" s="20"/>
      <c r="I126" s="20"/>
      <c r="J126" s="20"/>
      <c r="K126" s="20"/>
      <c r="M126" s="153"/>
    </row>
    <row r="127" spans="2:13" x14ac:dyDescent="0.2">
      <c r="C127" s="150"/>
      <c r="D127" s="45"/>
      <c r="E127" s="45"/>
      <c r="F127" s="45"/>
      <c r="M127" s="156"/>
    </row>
    <row r="128" spans="2:13" x14ac:dyDescent="0.2">
      <c r="C128" s="150"/>
      <c r="D128" s="45"/>
      <c r="E128" s="45"/>
      <c r="F128" s="45"/>
      <c r="L128" s="156"/>
    </row>
    <row r="129" spans="2:13" x14ac:dyDescent="0.2">
      <c r="C129" s="20"/>
      <c r="D129" s="45"/>
      <c r="E129" s="45"/>
      <c r="F129" s="45"/>
      <c r="H129" s="151"/>
      <c r="I129" s="151"/>
      <c r="J129" s="151"/>
      <c r="K129" s="151"/>
    </row>
    <row r="130" spans="2:13" x14ac:dyDescent="0.2">
      <c r="B130" s="153"/>
      <c r="C130" s="20"/>
      <c r="D130" s="165"/>
      <c r="E130" s="75"/>
      <c r="F130" s="75"/>
      <c r="G130" s="20"/>
      <c r="H130" s="20"/>
      <c r="I130" s="20"/>
      <c r="J130" s="20"/>
      <c r="K130" s="20"/>
      <c r="M130" s="153"/>
    </row>
    <row r="131" spans="2:13" x14ac:dyDescent="0.2">
      <c r="C131" s="150"/>
      <c r="D131" s="69"/>
      <c r="E131" s="45"/>
      <c r="F131" s="45"/>
      <c r="G131" s="156"/>
      <c r="H131" s="156"/>
      <c r="I131" s="156"/>
      <c r="J131" s="156"/>
      <c r="K131" s="156"/>
      <c r="L131" s="156"/>
      <c r="M131" s="156"/>
    </row>
    <row r="132" spans="2:13" x14ac:dyDescent="0.2">
      <c r="C132" s="150"/>
      <c r="D132" s="45"/>
      <c r="E132" s="45"/>
      <c r="F132" s="45"/>
      <c r="G132" s="156"/>
      <c r="H132" s="156"/>
      <c r="I132" s="156"/>
      <c r="J132" s="156"/>
      <c r="K132" s="156"/>
      <c r="M132" s="156"/>
    </row>
    <row r="133" spans="2:13" x14ac:dyDescent="0.2">
      <c r="C133" s="150"/>
      <c r="D133" s="45"/>
      <c r="E133" s="45"/>
      <c r="F133" s="45"/>
      <c r="G133" s="156"/>
      <c r="H133" s="156"/>
      <c r="I133" s="156"/>
      <c r="J133" s="156"/>
      <c r="K133" s="156"/>
      <c r="L133" s="156"/>
      <c r="M133" s="156"/>
    </row>
    <row r="134" spans="2:13" x14ac:dyDescent="0.2">
      <c r="C134" s="20"/>
      <c r="D134" s="75"/>
      <c r="E134" s="75"/>
      <c r="F134" s="75"/>
      <c r="G134" s="168"/>
      <c r="H134" s="168"/>
      <c r="I134" s="168"/>
      <c r="J134" s="168"/>
      <c r="K134" s="168"/>
      <c r="L134" s="156"/>
      <c r="M134" s="168"/>
    </row>
    <row r="135" spans="2:13" x14ac:dyDescent="0.2">
      <c r="B135" s="153"/>
      <c r="C135" s="20"/>
      <c r="D135" s="75"/>
      <c r="E135" s="75"/>
      <c r="F135" s="75"/>
      <c r="G135" s="20"/>
      <c r="H135" s="20"/>
      <c r="I135" s="20"/>
      <c r="J135" s="20"/>
      <c r="K135" s="20"/>
      <c r="M135" s="153"/>
    </row>
    <row r="136" spans="2:13" x14ac:dyDescent="0.2">
      <c r="C136" s="150"/>
      <c r="D136" s="43"/>
      <c r="E136" s="45"/>
      <c r="F136" s="45"/>
      <c r="G136" s="156"/>
      <c r="H136" s="156"/>
      <c r="I136" s="156"/>
      <c r="J136" s="156"/>
      <c r="K136" s="156"/>
      <c r="L136" s="156"/>
      <c r="M136" s="156"/>
    </row>
    <row r="137" spans="2:13" x14ac:dyDescent="0.2">
      <c r="C137" s="150"/>
      <c r="D137" s="43"/>
      <c r="E137" s="45"/>
      <c r="F137" s="45"/>
      <c r="G137" s="156"/>
      <c r="H137" s="156"/>
      <c r="I137" s="156"/>
      <c r="J137" s="156"/>
      <c r="K137" s="156"/>
      <c r="L137" s="156"/>
      <c r="M137" s="156"/>
    </row>
    <row r="138" spans="2:13" x14ac:dyDescent="0.2">
      <c r="C138" s="150"/>
      <c r="D138" s="43"/>
      <c r="E138" s="45"/>
      <c r="F138" s="45"/>
      <c r="G138" s="156"/>
      <c r="H138" s="156"/>
      <c r="I138" s="156"/>
      <c r="J138" s="156"/>
      <c r="K138" s="156"/>
      <c r="L138" s="156"/>
      <c r="M138" s="156"/>
    </row>
    <row r="139" spans="2:13" x14ac:dyDescent="0.2">
      <c r="C139" s="150"/>
      <c r="D139" s="43"/>
      <c r="E139" s="45"/>
      <c r="F139" s="45"/>
      <c r="G139" s="156"/>
      <c r="H139" s="156"/>
      <c r="I139" s="156"/>
      <c r="J139" s="156"/>
      <c r="K139" s="156"/>
      <c r="L139" s="156"/>
      <c r="M139" s="156"/>
    </row>
    <row r="140" spans="2:13" x14ac:dyDescent="0.2">
      <c r="C140" s="150"/>
      <c r="D140" s="45"/>
      <c r="E140" s="45"/>
      <c r="F140" s="45"/>
      <c r="M140" s="156"/>
    </row>
    <row r="141" spans="2:13" x14ac:dyDescent="0.2">
      <c r="C141" s="150"/>
      <c r="D141" s="45"/>
      <c r="E141" s="45"/>
      <c r="F141" s="45"/>
    </row>
    <row r="142" spans="2:13" x14ac:dyDescent="0.2">
      <c r="C142" s="150"/>
      <c r="D142" s="45"/>
      <c r="E142" s="45"/>
      <c r="F142" s="45"/>
    </row>
    <row r="143" spans="2:13" x14ac:dyDescent="0.2">
      <c r="C143" s="150"/>
      <c r="D143" s="45"/>
      <c r="E143" s="45"/>
      <c r="F143" s="45"/>
      <c r="M143" s="168"/>
    </row>
    <row r="144" spans="2:13" x14ac:dyDescent="0.2">
      <c r="C144" s="150"/>
      <c r="D144" s="45"/>
      <c r="E144" s="45"/>
      <c r="F144" s="45"/>
    </row>
    <row r="145" spans="3:13" x14ac:dyDescent="0.2">
      <c r="C145" s="150"/>
      <c r="D145" s="45"/>
      <c r="E145" s="45"/>
      <c r="F145" s="45"/>
    </row>
    <row r="146" spans="3:13" x14ac:dyDescent="0.2">
      <c r="C146" s="150"/>
      <c r="D146" s="45"/>
      <c r="E146" s="45"/>
      <c r="F146" s="45"/>
    </row>
    <row r="147" spans="3:13" x14ac:dyDescent="0.2">
      <c r="C147" s="150"/>
      <c r="D147" s="45"/>
      <c r="E147" s="45"/>
      <c r="F147" s="45"/>
      <c r="L147" s="151"/>
      <c r="M147" s="156"/>
    </row>
    <row r="148" spans="3:13" x14ac:dyDescent="0.2">
      <c r="C148" s="150"/>
      <c r="D148" s="45"/>
      <c r="E148" s="45"/>
      <c r="F148" s="45"/>
      <c r="L148" s="151"/>
      <c r="M148" s="169"/>
    </row>
    <row r="149" spans="3:13" x14ac:dyDescent="0.2">
      <c r="C149" s="150"/>
      <c r="D149" s="45"/>
      <c r="E149" s="45"/>
      <c r="F149" s="45"/>
      <c r="L149" s="151"/>
      <c r="M149" s="169"/>
    </row>
    <row r="150" spans="3:13" x14ac:dyDescent="0.2">
      <c r="C150" s="150"/>
      <c r="D150" s="45"/>
      <c r="E150" s="45"/>
      <c r="F150" s="45"/>
      <c r="L150" s="151"/>
      <c r="M150" s="169"/>
    </row>
    <row r="151" spans="3:13" x14ac:dyDescent="0.2">
      <c r="C151" s="150"/>
      <c r="D151" s="45"/>
      <c r="E151" s="45"/>
      <c r="F151" s="45"/>
      <c r="L151" s="151"/>
      <c r="M151" s="169"/>
    </row>
    <row r="152" spans="3:13" x14ac:dyDescent="0.2">
      <c r="C152" s="150"/>
      <c r="D152" s="45"/>
      <c r="E152" s="45"/>
      <c r="F152" s="45"/>
      <c r="L152" s="151"/>
      <c r="M152" s="169"/>
    </row>
    <row r="153" spans="3:13" x14ac:dyDescent="0.2">
      <c r="C153" s="150"/>
      <c r="D153" s="45"/>
      <c r="E153" s="45"/>
      <c r="F153" s="45"/>
    </row>
    <row r="154" spans="3:13" x14ac:dyDescent="0.2">
      <c r="C154" s="150"/>
      <c r="D154" s="45"/>
      <c r="E154" s="33"/>
      <c r="F154" s="45"/>
    </row>
    <row r="155" spans="3:13" x14ac:dyDescent="0.2">
      <c r="C155" s="150"/>
      <c r="D155" s="45"/>
      <c r="E155" s="33"/>
      <c r="F155" s="45"/>
    </row>
    <row r="156" spans="3:13" x14ac:dyDescent="0.2">
      <c r="C156" s="150"/>
      <c r="D156" s="45"/>
      <c r="E156" s="33"/>
      <c r="F156" s="45"/>
    </row>
    <row r="157" spans="3:13" x14ac:dyDescent="0.2">
      <c r="C157" s="150"/>
      <c r="D157" s="45"/>
      <c r="E157" s="33"/>
      <c r="F157" s="45"/>
    </row>
    <row r="158" spans="3:13" x14ac:dyDescent="0.2">
      <c r="C158" s="150"/>
      <c r="D158" s="45"/>
      <c r="E158" s="33"/>
      <c r="F158" s="45"/>
    </row>
    <row r="159" spans="3:13" x14ac:dyDescent="0.2">
      <c r="C159" s="150"/>
      <c r="D159" s="45"/>
      <c r="E159" s="33"/>
      <c r="F159" s="45"/>
    </row>
    <row r="160" spans="3:13" x14ac:dyDescent="0.2">
      <c r="C160" s="150"/>
      <c r="D160" s="45"/>
      <c r="E160" s="33"/>
      <c r="F160" s="45"/>
    </row>
    <row r="161" spans="2:13" x14ac:dyDescent="0.2">
      <c r="B161" s="153"/>
      <c r="C161" s="20"/>
      <c r="D161" s="17"/>
      <c r="E161" s="17"/>
      <c r="F161" s="17"/>
      <c r="G161" s="17"/>
      <c r="H161" s="153"/>
      <c r="I161" s="153"/>
      <c r="J161" s="153"/>
      <c r="K161" s="153"/>
      <c r="M161" s="153"/>
    </row>
    <row r="162" spans="2:13" x14ac:dyDescent="0.2">
      <c r="B162" s="153"/>
      <c r="C162" s="170"/>
      <c r="D162" s="17"/>
      <c r="E162" s="17"/>
      <c r="F162" s="17"/>
      <c r="G162" s="17"/>
      <c r="H162" s="20"/>
      <c r="I162" s="20"/>
      <c r="J162" s="20"/>
      <c r="K162" s="20"/>
      <c r="M162" s="153"/>
    </row>
    <row r="163" spans="2:13" x14ac:dyDescent="0.2">
      <c r="B163" s="153"/>
      <c r="C163" s="170"/>
      <c r="D163" s="75"/>
      <c r="E163" s="75"/>
      <c r="F163" s="75"/>
      <c r="G163" s="153"/>
      <c r="H163" s="153"/>
      <c r="I163" s="153"/>
      <c r="J163" s="153"/>
      <c r="K163" s="153"/>
      <c r="M163" s="153"/>
    </row>
    <row r="164" spans="2:13" x14ac:dyDescent="0.2">
      <c r="B164" s="95"/>
      <c r="C164" s="166"/>
      <c r="D164" s="69"/>
      <c r="E164" s="44"/>
      <c r="F164" s="44"/>
      <c r="G164" s="36"/>
      <c r="H164" s="36"/>
      <c r="I164" s="36"/>
      <c r="J164" s="36"/>
      <c r="K164" s="36"/>
      <c r="L164" s="36"/>
      <c r="M164" s="36"/>
    </row>
    <row r="165" spans="2:13" x14ac:dyDescent="0.2">
      <c r="B165" s="95"/>
      <c r="C165" s="166"/>
      <c r="D165" s="69"/>
      <c r="E165" s="171"/>
      <c r="F165" s="44"/>
      <c r="G165" s="36"/>
      <c r="H165" s="36"/>
      <c r="I165" s="36"/>
      <c r="J165" s="36"/>
      <c r="K165" s="36"/>
      <c r="L165" s="36"/>
      <c r="M165" s="36"/>
    </row>
    <row r="166" spans="2:13" x14ac:dyDescent="0.2">
      <c r="B166" s="95"/>
      <c r="C166" s="166"/>
      <c r="D166" s="69"/>
      <c r="E166" s="171"/>
      <c r="F166" s="44"/>
      <c r="G166" s="36"/>
      <c r="H166" s="36"/>
      <c r="I166" s="36"/>
      <c r="J166" s="36"/>
      <c r="K166" s="36"/>
      <c r="L166" s="36"/>
      <c r="M166" s="36"/>
    </row>
    <row r="167" spans="2:13" x14ac:dyDescent="0.2">
      <c r="B167" s="95"/>
      <c r="C167" s="166"/>
      <c r="D167" s="69"/>
      <c r="E167" s="171"/>
      <c r="F167" s="44"/>
      <c r="G167" s="36"/>
      <c r="H167" s="36"/>
      <c r="I167" s="36"/>
      <c r="J167" s="36"/>
      <c r="K167" s="36"/>
      <c r="L167" s="36"/>
      <c r="M167" s="36"/>
    </row>
    <row r="168" spans="2:13" x14ac:dyDescent="0.2">
      <c r="B168" s="95"/>
      <c r="C168" s="166"/>
      <c r="D168" s="69"/>
      <c r="E168" s="171"/>
      <c r="F168" s="44"/>
      <c r="G168" s="36"/>
      <c r="H168" s="40"/>
      <c r="I168" s="40"/>
      <c r="J168" s="40"/>
      <c r="K168" s="40"/>
      <c r="L168" s="36"/>
      <c r="M168" s="40"/>
    </row>
    <row r="169" spans="2:13" x14ac:dyDescent="0.2">
      <c r="B169" s="95"/>
      <c r="C169" s="166"/>
      <c r="D169" s="69"/>
      <c r="E169" s="171"/>
      <c r="F169" s="44"/>
      <c r="G169" s="36"/>
      <c r="H169" s="40"/>
      <c r="I169" s="36"/>
      <c r="J169" s="36"/>
      <c r="K169" s="36"/>
      <c r="L169" s="36"/>
      <c r="M169" s="40"/>
    </row>
    <row r="170" spans="2:13" x14ac:dyDescent="0.2">
      <c r="B170" s="95"/>
      <c r="C170" s="166"/>
      <c r="D170" s="69"/>
      <c r="E170" s="171"/>
      <c r="F170" s="44"/>
      <c r="G170" s="40"/>
      <c r="H170" s="40"/>
      <c r="I170" s="40"/>
      <c r="J170" s="40"/>
      <c r="K170" s="40"/>
      <c r="L170" s="36"/>
      <c r="M170" s="40"/>
    </row>
    <row r="171" spans="2:13" x14ac:dyDescent="0.2">
      <c r="B171" s="95"/>
      <c r="C171" s="166"/>
      <c r="D171" s="69"/>
      <c r="E171" s="171"/>
      <c r="F171" s="44"/>
      <c r="G171" s="40"/>
      <c r="H171" s="40"/>
      <c r="I171" s="36"/>
      <c r="J171" s="36"/>
      <c r="K171" s="36"/>
      <c r="L171" s="36"/>
      <c r="M171" s="40"/>
    </row>
    <row r="172" spans="2:13" x14ac:dyDescent="0.2">
      <c r="B172" s="95"/>
      <c r="C172" s="166"/>
      <c r="D172" s="69"/>
      <c r="E172" s="171"/>
      <c r="F172" s="44"/>
      <c r="G172" s="40"/>
      <c r="H172" s="40"/>
      <c r="I172" s="40"/>
      <c r="J172" s="40"/>
      <c r="K172" s="40"/>
      <c r="L172" s="36"/>
      <c r="M172" s="40"/>
    </row>
    <row r="173" spans="2:13" x14ac:dyDescent="0.2">
      <c r="B173" s="95"/>
      <c r="C173" s="166"/>
      <c r="D173" s="69"/>
      <c r="E173" s="171"/>
      <c r="F173" s="44"/>
      <c r="G173" s="40"/>
      <c r="H173" s="40"/>
      <c r="I173" s="40"/>
      <c r="J173" s="40"/>
      <c r="K173" s="40"/>
      <c r="L173" s="36"/>
      <c r="M173" s="40"/>
    </row>
    <row r="174" spans="2:13" x14ac:dyDescent="0.2">
      <c r="B174" s="95"/>
      <c r="C174" s="166"/>
      <c r="D174" s="69"/>
      <c r="E174" s="171"/>
      <c r="F174" s="44"/>
      <c r="G174" s="40"/>
      <c r="H174" s="40"/>
      <c r="I174" s="40"/>
      <c r="J174" s="40"/>
      <c r="K174" s="40"/>
      <c r="L174" s="36"/>
      <c r="M174" s="40"/>
    </row>
    <row r="175" spans="2:13" x14ac:dyDescent="0.2">
      <c r="B175" s="95"/>
      <c r="C175" s="166"/>
      <c r="D175" s="69"/>
      <c r="E175" s="171"/>
      <c r="F175" s="44"/>
      <c r="G175" s="36"/>
      <c r="H175" s="40"/>
      <c r="I175" s="40"/>
      <c r="J175" s="40"/>
      <c r="K175" s="40"/>
      <c r="L175" s="36"/>
      <c r="M175" s="40"/>
    </row>
    <row r="176" spans="2:13" x14ac:dyDescent="0.2">
      <c r="B176" s="95"/>
      <c r="C176" s="166"/>
      <c r="D176" s="69"/>
      <c r="E176" s="171"/>
      <c r="F176" s="44"/>
      <c r="G176" s="40"/>
      <c r="H176" s="40"/>
      <c r="I176" s="40"/>
      <c r="J176" s="40"/>
      <c r="K176" s="40"/>
      <c r="L176" s="36"/>
      <c r="M176" s="40"/>
    </row>
    <row r="177" spans="2:13" x14ac:dyDescent="0.2">
      <c r="B177" s="95"/>
      <c r="C177" s="166"/>
      <c r="D177" s="69"/>
      <c r="E177" s="44"/>
      <c r="F177" s="44"/>
      <c r="G177" s="40"/>
      <c r="H177" s="40"/>
      <c r="I177" s="40"/>
      <c r="J177" s="40"/>
      <c r="K177" s="40"/>
      <c r="L177" s="36"/>
      <c r="M177" s="40"/>
    </row>
    <row r="178" spans="2:13" x14ac:dyDescent="0.2">
      <c r="B178" s="172"/>
      <c r="C178" s="173"/>
      <c r="D178" s="49"/>
      <c r="E178" s="51"/>
      <c r="F178" s="51"/>
      <c r="G178" s="172"/>
      <c r="H178" s="172"/>
      <c r="I178" s="172"/>
      <c r="J178" s="172"/>
      <c r="K178" s="172"/>
      <c r="L178" s="36"/>
      <c r="M178" s="172"/>
    </row>
    <row r="179" spans="2:13" x14ac:dyDescent="0.2">
      <c r="C179" s="150"/>
      <c r="D179" s="43"/>
      <c r="E179" s="33"/>
      <c r="F179" s="33"/>
    </row>
    <row r="180" spans="2:13" x14ac:dyDescent="0.2">
      <c r="C180" s="150"/>
      <c r="D180" s="75"/>
      <c r="E180" s="17"/>
      <c r="F180" s="17"/>
      <c r="G180" s="153"/>
      <c r="H180" s="153"/>
      <c r="I180" s="153"/>
      <c r="J180" s="153"/>
      <c r="K180" s="153"/>
      <c r="M180" s="153"/>
    </row>
    <row r="181" spans="2:13" x14ac:dyDescent="0.2">
      <c r="C181" s="170"/>
      <c r="D181" s="75"/>
      <c r="E181" s="17"/>
      <c r="F181" s="17"/>
      <c r="G181" s="20"/>
      <c r="H181" s="20"/>
      <c r="I181" s="20"/>
      <c r="J181" s="20"/>
      <c r="K181" s="20"/>
      <c r="M181" s="153"/>
    </row>
    <row r="182" spans="2:13" x14ac:dyDescent="0.2">
      <c r="B182" s="95"/>
      <c r="C182" s="166"/>
      <c r="D182" s="69"/>
      <c r="E182" s="44"/>
      <c r="F182" s="44"/>
      <c r="G182" s="174"/>
      <c r="H182" s="174"/>
      <c r="I182" s="174"/>
      <c r="J182" s="174"/>
      <c r="K182" s="174"/>
      <c r="L182" s="36"/>
      <c r="M182" s="174"/>
    </row>
    <row r="183" spans="2:13" x14ac:dyDescent="0.2">
      <c r="B183" s="95"/>
      <c r="C183" s="166"/>
      <c r="D183" s="69"/>
      <c r="E183" s="44"/>
      <c r="F183" s="44"/>
      <c r="G183" s="174"/>
      <c r="H183" s="174"/>
      <c r="I183" s="174"/>
      <c r="J183" s="174"/>
      <c r="K183" s="174"/>
      <c r="L183" s="36"/>
      <c r="M183" s="174"/>
    </row>
    <row r="184" spans="2:13" x14ac:dyDescent="0.2">
      <c r="B184" s="95"/>
      <c r="C184" s="166"/>
      <c r="D184" s="69"/>
      <c r="E184" s="44"/>
      <c r="F184" s="44"/>
      <c r="G184" s="36"/>
      <c r="H184" s="36"/>
      <c r="I184" s="36"/>
      <c r="J184" s="36"/>
      <c r="K184" s="36"/>
      <c r="L184" s="36"/>
      <c r="M184" s="36"/>
    </row>
    <row r="185" spans="2:13" x14ac:dyDescent="0.2">
      <c r="B185" s="95"/>
      <c r="C185" s="166"/>
      <c r="D185" s="69"/>
      <c r="E185" s="44"/>
      <c r="F185" s="44"/>
      <c r="G185" s="36"/>
      <c r="H185" s="40"/>
      <c r="I185" s="40"/>
      <c r="J185" s="40"/>
      <c r="K185" s="40"/>
      <c r="L185" s="36"/>
      <c r="M185" s="40"/>
    </row>
    <row r="186" spans="2:13" x14ac:dyDescent="0.2">
      <c r="B186" s="95"/>
      <c r="C186" s="166"/>
      <c r="D186" s="69"/>
      <c r="E186" s="44"/>
      <c r="F186" s="44"/>
      <c r="G186" s="175"/>
      <c r="H186" s="40"/>
      <c r="I186" s="40"/>
      <c r="J186" s="40"/>
      <c r="K186" s="40"/>
      <c r="L186" s="36"/>
      <c r="M186" s="40"/>
    </row>
    <row r="187" spans="2:13" x14ac:dyDescent="0.2">
      <c r="B187" s="95"/>
      <c r="C187" s="166"/>
      <c r="D187" s="69"/>
      <c r="E187" s="44"/>
      <c r="F187" s="44"/>
      <c r="G187" s="175"/>
      <c r="H187" s="40"/>
      <c r="I187" s="40"/>
      <c r="J187" s="40"/>
      <c r="K187" s="40"/>
      <c r="L187" s="36"/>
      <c r="M187" s="40"/>
    </row>
    <row r="188" spans="2:13" x14ac:dyDescent="0.2">
      <c r="B188" s="95"/>
      <c r="C188" s="166"/>
      <c r="D188" s="69"/>
      <c r="E188" s="44"/>
      <c r="F188" s="44"/>
      <c r="G188" s="175"/>
      <c r="H188" s="40"/>
      <c r="I188" s="40"/>
      <c r="J188" s="40"/>
      <c r="K188" s="40"/>
      <c r="L188" s="36"/>
      <c r="M188" s="40"/>
    </row>
    <row r="189" spans="2:13" x14ac:dyDescent="0.2">
      <c r="B189" s="95"/>
      <c r="C189" s="166"/>
      <c r="D189" s="69"/>
      <c r="E189" s="44"/>
      <c r="F189" s="44"/>
      <c r="G189" s="36"/>
      <c r="H189" s="40"/>
      <c r="I189" s="40"/>
      <c r="J189" s="40"/>
      <c r="K189" s="40"/>
      <c r="L189" s="36"/>
      <c r="M189" s="40"/>
    </row>
    <row r="190" spans="2:13" x14ac:dyDescent="0.2">
      <c r="B190" s="176"/>
      <c r="C190" s="177"/>
      <c r="D190" s="178"/>
      <c r="E190" s="171"/>
      <c r="F190" s="171"/>
      <c r="G190" s="176"/>
      <c r="H190" s="176"/>
      <c r="I190" s="176"/>
      <c r="J190" s="176"/>
      <c r="K190" s="176"/>
      <c r="L190" s="95"/>
      <c r="M190" s="172"/>
    </row>
    <row r="191" spans="2:13" x14ac:dyDescent="0.2">
      <c r="C191" s="150"/>
      <c r="D191" s="45"/>
      <c r="E191" s="45"/>
      <c r="F191" s="45"/>
    </row>
    <row r="192" spans="2:13" x14ac:dyDescent="0.2">
      <c r="C192" s="150"/>
      <c r="D192" s="45"/>
      <c r="E192" s="45"/>
      <c r="F192" s="45"/>
    </row>
    <row r="193" spans="2:13" x14ac:dyDescent="0.2">
      <c r="C193" s="150"/>
      <c r="D193" s="45"/>
      <c r="E193" s="45"/>
      <c r="F193" s="45"/>
    </row>
    <row r="194" spans="2:13" x14ac:dyDescent="0.2">
      <c r="C194" s="20"/>
      <c r="D194" s="45"/>
      <c r="E194" s="45"/>
      <c r="F194" s="33"/>
      <c r="I194" s="162"/>
      <c r="J194" s="162"/>
      <c r="K194" s="162"/>
    </row>
    <row r="195" spans="2:13" x14ac:dyDescent="0.2">
      <c r="C195" s="20"/>
      <c r="D195" s="45"/>
      <c r="E195" s="45"/>
      <c r="F195" s="33"/>
      <c r="H195" s="151"/>
      <c r="I195" s="163"/>
      <c r="J195" s="164"/>
      <c r="K195" s="164"/>
    </row>
    <row r="196" spans="2:13" x14ac:dyDescent="0.2">
      <c r="B196" s="153"/>
      <c r="C196" s="20"/>
      <c r="D196" s="165"/>
      <c r="E196" s="75"/>
      <c r="F196" s="75"/>
      <c r="G196" s="20"/>
      <c r="H196" s="20"/>
      <c r="I196" s="20"/>
      <c r="J196" s="20"/>
      <c r="K196" s="20"/>
      <c r="M196" s="153"/>
    </row>
    <row r="197" spans="2:13" x14ac:dyDescent="0.2">
      <c r="B197" s="95"/>
      <c r="C197" s="166"/>
      <c r="D197" s="69"/>
      <c r="E197" s="167"/>
      <c r="F197" s="167"/>
      <c r="G197" s="36"/>
      <c r="H197" s="36"/>
      <c r="I197" s="36"/>
      <c r="J197" s="36"/>
      <c r="K197" s="36"/>
      <c r="L197" s="36"/>
      <c r="M197" s="36"/>
    </row>
    <row r="198" spans="2:13" x14ac:dyDescent="0.2">
      <c r="B198" s="95"/>
      <c r="C198" s="166"/>
      <c r="D198" s="69"/>
      <c r="E198" s="167"/>
      <c r="F198" s="167"/>
      <c r="G198" s="36"/>
      <c r="H198" s="36"/>
      <c r="I198" s="36"/>
      <c r="J198" s="36"/>
      <c r="K198" s="36"/>
      <c r="L198" s="36"/>
      <c r="M198" s="36"/>
    </row>
    <row r="199" spans="2:13" x14ac:dyDescent="0.2">
      <c r="B199" s="95"/>
      <c r="C199" s="166"/>
      <c r="D199" s="69"/>
      <c r="E199" s="167"/>
      <c r="F199" s="167"/>
      <c r="G199" s="36"/>
      <c r="H199" s="36"/>
      <c r="I199" s="36"/>
      <c r="J199" s="36"/>
      <c r="K199" s="36"/>
      <c r="L199" s="36"/>
      <c r="M199" s="95"/>
    </row>
    <row r="200" spans="2:13" x14ac:dyDescent="0.2">
      <c r="C200" s="150"/>
      <c r="D200" s="45"/>
      <c r="E200" s="45"/>
      <c r="F200" s="45"/>
      <c r="M200" s="156"/>
    </row>
    <row r="201" spans="2:13" x14ac:dyDescent="0.2">
      <c r="C201" s="20"/>
      <c r="D201" s="45"/>
      <c r="E201" s="45"/>
      <c r="F201" s="45"/>
      <c r="H201" s="151"/>
      <c r="I201" s="151"/>
      <c r="J201" s="151"/>
      <c r="K201" s="151"/>
    </row>
    <row r="202" spans="2:13" x14ac:dyDescent="0.2">
      <c r="B202" s="153"/>
      <c r="C202" s="20"/>
      <c r="D202" s="165"/>
      <c r="E202" s="75"/>
      <c r="F202" s="75"/>
      <c r="G202" s="20"/>
      <c r="H202" s="20"/>
      <c r="I202" s="20"/>
      <c r="J202" s="20"/>
      <c r="K202" s="20"/>
      <c r="M202" s="153"/>
    </row>
    <row r="203" spans="2:13" x14ac:dyDescent="0.2">
      <c r="C203" s="150"/>
      <c r="D203" s="45"/>
      <c r="E203" s="45"/>
      <c r="F203" s="45"/>
      <c r="M203" s="156"/>
    </row>
    <row r="204" spans="2:13" x14ac:dyDescent="0.2">
      <c r="C204" s="150"/>
      <c r="D204" s="45"/>
      <c r="E204" s="45"/>
      <c r="F204" s="45"/>
      <c r="L204" s="156"/>
    </row>
    <row r="205" spans="2:13" x14ac:dyDescent="0.2">
      <c r="C205" s="20"/>
      <c r="D205" s="45"/>
      <c r="E205" s="45"/>
      <c r="F205" s="45"/>
      <c r="H205" s="151"/>
      <c r="I205" s="151"/>
      <c r="J205" s="151"/>
      <c r="K205" s="151"/>
    </row>
    <row r="206" spans="2:13" x14ac:dyDescent="0.2">
      <c r="B206" s="153"/>
      <c r="C206" s="20"/>
      <c r="D206" s="165"/>
      <c r="E206" s="75"/>
      <c r="F206" s="75"/>
      <c r="G206" s="20"/>
      <c r="H206" s="20"/>
      <c r="I206" s="20"/>
      <c r="J206" s="20"/>
      <c r="K206" s="20"/>
      <c r="M206" s="153"/>
    </row>
    <row r="207" spans="2:13" x14ac:dyDescent="0.2">
      <c r="C207" s="150"/>
      <c r="D207" s="69"/>
      <c r="E207" s="45"/>
      <c r="F207" s="45"/>
      <c r="G207" s="156"/>
      <c r="H207" s="156"/>
      <c r="I207" s="156"/>
      <c r="J207" s="156"/>
      <c r="K207" s="156"/>
      <c r="L207" s="156"/>
      <c r="M207" s="156"/>
    </row>
    <row r="208" spans="2:13" x14ac:dyDescent="0.2">
      <c r="C208" s="150"/>
      <c r="D208" s="45"/>
      <c r="E208" s="45"/>
      <c r="F208" s="45"/>
      <c r="G208" s="156"/>
      <c r="H208" s="156"/>
      <c r="I208" s="156"/>
      <c r="J208" s="156"/>
      <c r="K208" s="156"/>
      <c r="M208" s="156"/>
    </row>
    <row r="209" spans="2:13" x14ac:dyDescent="0.2">
      <c r="C209" s="150"/>
      <c r="D209" s="45"/>
      <c r="E209" s="45"/>
      <c r="F209" s="45"/>
      <c r="G209" s="156"/>
      <c r="H209" s="156"/>
      <c r="I209" s="156"/>
      <c r="J209" s="156"/>
      <c r="K209" s="156"/>
      <c r="L209" s="156"/>
      <c r="M209" s="156"/>
    </row>
    <row r="210" spans="2:13" x14ac:dyDescent="0.2">
      <c r="C210" s="20"/>
      <c r="D210" s="75"/>
      <c r="E210" s="75"/>
      <c r="F210" s="75"/>
      <c r="G210" s="168"/>
      <c r="H210" s="168"/>
      <c r="I210" s="168"/>
      <c r="J210" s="168"/>
      <c r="K210" s="168"/>
      <c r="L210" s="156"/>
      <c r="M210" s="168"/>
    </row>
    <row r="211" spans="2:13" x14ac:dyDescent="0.2">
      <c r="B211" s="153"/>
      <c r="C211" s="20"/>
      <c r="D211" s="75"/>
      <c r="E211" s="75"/>
      <c r="F211" s="75"/>
      <c r="G211" s="20"/>
      <c r="H211" s="20"/>
      <c r="I211" s="20"/>
      <c r="J211" s="20"/>
      <c r="K211" s="20"/>
      <c r="M211" s="153"/>
    </row>
    <row r="212" spans="2:13" x14ac:dyDescent="0.2">
      <c r="C212" s="150"/>
      <c r="D212" s="43"/>
      <c r="E212" s="45"/>
      <c r="F212" s="45"/>
      <c r="G212" s="156"/>
      <c r="H212" s="156"/>
      <c r="I212" s="156"/>
      <c r="J212" s="156"/>
      <c r="K212" s="156"/>
      <c r="L212" s="156"/>
      <c r="M212" s="156"/>
    </row>
    <row r="213" spans="2:13" x14ac:dyDescent="0.2">
      <c r="C213" s="150"/>
      <c r="D213" s="43"/>
      <c r="E213" s="45"/>
      <c r="F213" s="45"/>
      <c r="G213" s="156"/>
      <c r="H213" s="156"/>
      <c r="I213" s="156"/>
      <c r="J213" s="156"/>
      <c r="K213" s="156"/>
      <c r="L213" s="156"/>
      <c r="M213" s="156"/>
    </row>
    <row r="214" spans="2:13" x14ac:dyDescent="0.2">
      <c r="C214" s="150"/>
      <c r="D214" s="43"/>
      <c r="E214" s="45"/>
      <c r="F214" s="45"/>
      <c r="G214" s="156"/>
      <c r="H214" s="156"/>
      <c r="I214" s="156"/>
      <c r="J214" s="156"/>
      <c r="K214" s="156"/>
      <c r="L214" s="156"/>
      <c r="M214" s="156"/>
    </row>
    <row r="215" spans="2:13" x14ac:dyDescent="0.2">
      <c r="C215" s="150"/>
      <c r="D215" s="43"/>
      <c r="E215" s="45"/>
      <c r="F215" s="45"/>
      <c r="G215" s="156"/>
      <c r="H215" s="156"/>
      <c r="I215" s="156"/>
      <c r="J215" s="156"/>
      <c r="K215" s="156"/>
      <c r="L215" s="156"/>
      <c r="M215" s="156"/>
    </row>
    <row r="216" spans="2:13" x14ac:dyDescent="0.2">
      <c r="C216" s="150"/>
      <c r="D216" s="45"/>
      <c r="E216" s="45"/>
      <c r="F216" s="45"/>
      <c r="M216" s="156"/>
    </row>
    <row r="217" spans="2:13" x14ac:dyDescent="0.2">
      <c r="C217" s="150"/>
      <c r="D217" s="45"/>
      <c r="E217" s="45"/>
      <c r="F217" s="45"/>
    </row>
    <row r="218" spans="2:13" x14ac:dyDescent="0.2">
      <c r="C218" s="150"/>
      <c r="D218" s="45"/>
      <c r="E218" s="45"/>
      <c r="F218" s="45"/>
    </row>
    <row r="219" spans="2:13" x14ac:dyDescent="0.2">
      <c r="C219" s="150"/>
      <c r="D219" s="45"/>
      <c r="E219" s="45"/>
      <c r="F219" s="45"/>
      <c r="M219" s="168"/>
    </row>
    <row r="220" spans="2:13" x14ac:dyDescent="0.2">
      <c r="C220" s="150"/>
      <c r="D220" s="45"/>
      <c r="E220" s="45"/>
      <c r="F220" s="45"/>
    </row>
    <row r="221" spans="2:13" x14ac:dyDescent="0.2">
      <c r="C221" s="150"/>
      <c r="D221" s="45"/>
      <c r="E221" s="45"/>
      <c r="F221" s="45"/>
    </row>
    <row r="222" spans="2:13" x14ac:dyDescent="0.2">
      <c r="C222" s="150"/>
      <c r="D222" s="45"/>
      <c r="E222" s="45"/>
      <c r="F222" s="45"/>
    </row>
    <row r="223" spans="2:13" x14ac:dyDescent="0.2">
      <c r="C223" s="150"/>
      <c r="D223" s="45"/>
      <c r="E223" s="45"/>
      <c r="F223" s="45"/>
      <c r="L223" s="151"/>
      <c r="M223" s="156"/>
    </row>
    <row r="224" spans="2:13" x14ac:dyDescent="0.2">
      <c r="C224" s="150"/>
      <c r="D224" s="45"/>
      <c r="E224" s="45"/>
      <c r="F224" s="45"/>
      <c r="L224" s="151"/>
      <c r="M224" s="169"/>
    </row>
    <row r="225" spans="2:13" x14ac:dyDescent="0.2">
      <c r="C225" s="150"/>
      <c r="D225" s="45"/>
      <c r="E225" s="45"/>
      <c r="F225" s="45"/>
      <c r="L225" s="151"/>
      <c r="M225" s="169"/>
    </row>
    <row r="226" spans="2:13" x14ac:dyDescent="0.2">
      <c r="C226" s="150"/>
      <c r="D226" s="45"/>
      <c r="E226" s="45"/>
      <c r="F226" s="45"/>
      <c r="L226" s="151"/>
      <c r="M226" s="169"/>
    </row>
    <row r="227" spans="2:13" x14ac:dyDescent="0.2">
      <c r="C227" s="150"/>
      <c r="D227" s="45"/>
      <c r="E227" s="45"/>
      <c r="F227" s="45"/>
      <c r="L227" s="151"/>
      <c r="M227" s="169"/>
    </row>
    <row r="228" spans="2:13" x14ac:dyDescent="0.2">
      <c r="C228" s="150"/>
      <c r="D228" s="45"/>
      <c r="E228" s="45"/>
      <c r="F228" s="45"/>
      <c r="L228" s="151"/>
      <c r="M228" s="169"/>
    </row>
    <row r="229" spans="2:13" x14ac:dyDescent="0.2">
      <c r="C229" s="150"/>
      <c r="D229" s="45"/>
      <c r="E229" s="45"/>
      <c r="F229" s="45"/>
    </row>
    <row r="230" spans="2:13" x14ac:dyDescent="0.2">
      <c r="C230" s="150"/>
      <c r="D230" s="45"/>
      <c r="E230" s="33"/>
      <c r="F230" s="45"/>
    </row>
    <row r="231" spans="2:13" x14ac:dyDescent="0.2">
      <c r="C231" s="150"/>
      <c r="D231" s="45"/>
      <c r="E231" s="33"/>
      <c r="F231" s="45"/>
    </row>
    <row r="232" spans="2:13" x14ac:dyDescent="0.2">
      <c r="C232" s="150"/>
      <c r="D232" s="45"/>
      <c r="E232" s="33"/>
      <c r="F232" s="45"/>
    </row>
    <row r="233" spans="2:13" x14ac:dyDescent="0.2">
      <c r="C233" s="150"/>
      <c r="D233" s="45"/>
      <c r="E233" s="33"/>
      <c r="F233" s="45"/>
    </row>
    <row r="234" spans="2:13" x14ac:dyDescent="0.2">
      <c r="C234" s="150"/>
      <c r="D234" s="45"/>
      <c r="E234" s="33"/>
      <c r="F234" s="45"/>
    </row>
    <row r="235" spans="2:13" x14ac:dyDescent="0.2">
      <c r="C235" s="150"/>
      <c r="D235" s="45"/>
      <c r="E235" s="33"/>
      <c r="F235" s="45"/>
    </row>
    <row r="236" spans="2:13" x14ac:dyDescent="0.2">
      <c r="C236" s="150"/>
      <c r="D236" s="45"/>
      <c r="E236" s="33"/>
      <c r="F236" s="45"/>
    </row>
    <row r="237" spans="2:13" x14ac:dyDescent="0.2">
      <c r="B237" s="153"/>
      <c r="C237" s="20"/>
      <c r="D237" s="17"/>
      <c r="E237" s="17"/>
      <c r="F237" s="17"/>
      <c r="G237" s="17"/>
      <c r="H237" s="153"/>
      <c r="I237" s="153"/>
      <c r="J237" s="153"/>
      <c r="K237" s="153"/>
      <c r="M237" s="153"/>
    </row>
    <row r="238" spans="2:13" x14ac:dyDescent="0.2">
      <c r="B238" s="153"/>
      <c r="C238" s="170"/>
      <c r="D238" s="17"/>
      <c r="E238" s="17"/>
      <c r="F238" s="17"/>
      <c r="G238" s="17"/>
      <c r="H238" s="20"/>
      <c r="I238" s="20"/>
      <c r="J238" s="20"/>
      <c r="K238" s="20"/>
      <c r="M238" s="153"/>
    </row>
    <row r="239" spans="2:13" x14ac:dyDescent="0.2">
      <c r="B239" s="153"/>
      <c r="C239" s="170"/>
      <c r="D239" s="75"/>
      <c r="E239" s="75"/>
      <c r="F239" s="75"/>
      <c r="G239" s="153"/>
      <c r="H239" s="153"/>
      <c r="I239" s="153"/>
      <c r="J239" s="153"/>
      <c r="K239" s="153"/>
      <c r="M239" s="153"/>
    </row>
    <row r="240" spans="2:13" x14ac:dyDescent="0.2">
      <c r="B240" s="95"/>
      <c r="C240" s="166"/>
      <c r="D240" s="69"/>
      <c r="E240" s="44"/>
      <c r="F240" s="44"/>
      <c r="G240" s="36"/>
      <c r="H240" s="36"/>
      <c r="I240" s="36"/>
      <c r="J240" s="36"/>
      <c r="K240" s="36"/>
      <c r="L240" s="36"/>
      <c r="M240" s="36"/>
    </row>
    <row r="241" spans="2:13" x14ac:dyDescent="0.2">
      <c r="B241" s="95"/>
      <c r="C241" s="166"/>
      <c r="D241" s="69"/>
      <c r="E241" s="171"/>
      <c r="F241" s="44"/>
      <c r="G241" s="36"/>
      <c r="H241" s="36"/>
      <c r="I241" s="36"/>
      <c r="J241" s="36"/>
      <c r="K241" s="36"/>
      <c r="L241" s="36"/>
      <c r="M241" s="36"/>
    </row>
    <row r="242" spans="2:13" x14ac:dyDescent="0.2">
      <c r="B242" s="95"/>
      <c r="C242" s="166"/>
      <c r="D242" s="69"/>
      <c r="E242" s="171"/>
      <c r="F242" s="44"/>
      <c r="G242" s="36"/>
      <c r="H242" s="36"/>
      <c r="I242" s="36"/>
      <c r="J242" s="36"/>
      <c r="K242" s="36"/>
      <c r="L242" s="36"/>
      <c r="M242" s="36"/>
    </row>
    <row r="243" spans="2:13" x14ac:dyDescent="0.2">
      <c r="B243" s="95"/>
      <c r="C243" s="166"/>
      <c r="D243" s="69"/>
      <c r="E243" s="171"/>
      <c r="F243" s="44"/>
      <c r="G243" s="36"/>
      <c r="H243" s="36"/>
      <c r="I243" s="36"/>
      <c r="J243" s="36"/>
      <c r="K243" s="36"/>
      <c r="L243" s="36"/>
      <c r="M243" s="36"/>
    </row>
    <row r="244" spans="2:13" x14ac:dyDescent="0.2">
      <c r="B244" s="95"/>
      <c r="C244" s="166"/>
      <c r="D244" s="69"/>
      <c r="E244" s="171"/>
      <c r="F244" s="44"/>
      <c r="G244" s="36"/>
      <c r="H244" s="40"/>
      <c r="I244" s="40"/>
      <c r="J244" s="40"/>
      <c r="K244" s="40"/>
      <c r="L244" s="36"/>
      <c r="M244" s="40"/>
    </row>
    <row r="245" spans="2:13" x14ac:dyDescent="0.2">
      <c r="B245" s="95"/>
      <c r="C245" s="166"/>
      <c r="D245" s="69"/>
      <c r="E245" s="171"/>
      <c r="F245" s="44"/>
      <c r="G245" s="36"/>
      <c r="H245" s="40"/>
      <c r="I245" s="36"/>
      <c r="J245" s="36"/>
      <c r="K245" s="36"/>
      <c r="L245" s="36"/>
      <c r="M245" s="40"/>
    </row>
    <row r="246" spans="2:13" x14ac:dyDescent="0.2">
      <c r="B246" s="95"/>
      <c r="C246" s="166"/>
      <c r="D246" s="69"/>
      <c r="E246" s="171"/>
      <c r="F246" s="44"/>
      <c r="G246" s="40"/>
      <c r="H246" s="40"/>
      <c r="I246" s="40"/>
      <c r="J246" s="40"/>
      <c r="K246" s="40"/>
      <c r="L246" s="36"/>
      <c r="M246" s="40"/>
    </row>
    <row r="247" spans="2:13" x14ac:dyDescent="0.2">
      <c r="B247" s="95"/>
      <c r="C247" s="166"/>
      <c r="D247" s="69"/>
      <c r="E247" s="171"/>
      <c r="F247" s="44"/>
      <c r="G247" s="40"/>
      <c r="H247" s="40"/>
      <c r="I247" s="36"/>
      <c r="J247" s="36"/>
      <c r="K247" s="36"/>
      <c r="L247" s="36"/>
      <c r="M247" s="40"/>
    </row>
    <row r="248" spans="2:13" x14ac:dyDescent="0.2">
      <c r="B248" s="95"/>
      <c r="C248" s="166"/>
      <c r="D248" s="69"/>
      <c r="E248" s="171"/>
      <c r="F248" s="44"/>
      <c r="G248" s="40"/>
      <c r="H248" s="40"/>
      <c r="I248" s="40"/>
      <c r="J248" s="40"/>
      <c r="K248" s="40"/>
      <c r="L248" s="36"/>
      <c r="M248" s="40"/>
    </row>
    <row r="249" spans="2:13" x14ac:dyDescent="0.2">
      <c r="B249" s="95"/>
      <c r="C249" s="166"/>
      <c r="D249" s="69"/>
      <c r="E249" s="171"/>
      <c r="F249" s="44"/>
      <c r="G249" s="40"/>
      <c r="H249" s="40"/>
      <c r="I249" s="40"/>
      <c r="J249" s="40"/>
      <c r="K249" s="40"/>
      <c r="L249" s="36"/>
      <c r="M249" s="40"/>
    </row>
    <row r="250" spans="2:13" x14ac:dyDescent="0.2">
      <c r="B250" s="95"/>
      <c r="C250" s="166"/>
      <c r="D250" s="69"/>
      <c r="E250" s="171"/>
      <c r="F250" s="44"/>
      <c r="G250" s="40"/>
      <c r="H250" s="40"/>
      <c r="I250" s="40"/>
      <c r="J250" s="40"/>
      <c r="K250" s="40"/>
      <c r="L250" s="36"/>
      <c r="M250" s="40"/>
    </row>
    <row r="251" spans="2:13" x14ac:dyDescent="0.2">
      <c r="B251" s="95"/>
      <c r="C251" s="166"/>
      <c r="D251" s="69"/>
      <c r="E251" s="171"/>
      <c r="F251" s="44"/>
      <c r="G251" s="36"/>
      <c r="H251" s="40"/>
      <c r="I251" s="40"/>
      <c r="J251" s="40"/>
      <c r="K251" s="40"/>
      <c r="L251" s="36"/>
      <c r="M251" s="40"/>
    </row>
    <row r="252" spans="2:13" x14ac:dyDescent="0.2">
      <c r="B252" s="95"/>
      <c r="C252" s="166"/>
      <c r="D252" s="69"/>
      <c r="E252" s="171"/>
      <c r="F252" s="44"/>
      <c r="G252" s="40"/>
      <c r="H252" s="40"/>
      <c r="I252" s="40"/>
      <c r="J252" s="40"/>
      <c r="K252" s="40"/>
      <c r="L252" s="36"/>
      <c r="M252" s="40"/>
    </row>
    <row r="253" spans="2:13" x14ac:dyDescent="0.2">
      <c r="B253" s="95"/>
      <c r="C253" s="166"/>
      <c r="D253" s="69"/>
      <c r="E253" s="44"/>
      <c r="F253" s="44"/>
      <c r="G253" s="40"/>
      <c r="H253" s="40"/>
      <c r="I253" s="40"/>
      <c r="J253" s="40"/>
      <c r="K253" s="40"/>
      <c r="L253" s="36"/>
      <c r="M253" s="40"/>
    </row>
    <row r="254" spans="2:13" x14ac:dyDescent="0.2">
      <c r="B254" s="172"/>
      <c r="C254" s="173"/>
      <c r="D254" s="49"/>
      <c r="E254" s="51"/>
      <c r="F254" s="51"/>
      <c r="G254" s="172"/>
      <c r="H254" s="172"/>
      <c r="I254" s="172"/>
      <c r="J254" s="172"/>
      <c r="K254" s="172"/>
      <c r="L254" s="36"/>
      <c r="M254" s="172"/>
    </row>
    <row r="255" spans="2:13" x14ac:dyDescent="0.2">
      <c r="C255" s="150"/>
      <c r="D255" s="43"/>
      <c r="E255" s="33"/>
      <c r="F255" s="33"/>
    </row>
    <row r="256" spans="2:13" x14ac:dyDescent="0.2">
      <c r="C256" s="150"/>
      <c r="D256" s="75"/>
      <c r="E256" s="17"/>
      <c r="F256" s="17"/>
      <c r="G256" s="153"/>
      <c r="H256" s="153"/>
      <c r="I256" s="153"/>
      <c r="J256" s="153"/>
      <c r="K256" s="153"/>
      <c r="M256" s="153"/>
    </row>
    <row r="257" spans="2:13" x14ac:dyDescent="0.2">
      <c r="C257" s="170"/>
      <c r="D257" s="75"/>
      <c r="E257" s="17"/>
      <c r="F257" s="17"/>
      <c r="G257" s="20"/>
      <c r="H257" s="20"/>
      <c r="I257" s="20"/>
      <c r="J257" s="20"/>
      <c r="K257" s="20"/>
      <c r="M257" s="153"/>
    </row>
    <row r="258" spans="2:13" x14ac:dyDescent="0.2">
      <c r="B258" s="95"/>
      <c r="C258" s="166"/>
      <c r="D258" s="69"/>
      <c r="E258" s="44"/>
      <c r="F258" s="44"/>
      <c r="G258" s="174"/>
      <c r="H258" s="174"/>
      <c r="I258" s="174"/>
      <c r="J258" s="174"/>
      <c r="K258" s="174"/>
      <c r="L258" s="36"/>
      <c r="M258" s="174"/>
    </row>
    <row r="259" spans="2:13" x14ac:dyDescent="0.2">
      <c r="B259" s="95"/>
      <c r="C259" s="166"/>
      <c r="D259" s="69"/>
      <c r="E259" s="44"/>
      <c r="F259" s="44"/>
      <c r="G259" s="174"/>
      <c r="H259" s="174"/>
      <c r="I259" s="174"/>
      <c r="J259" s="174"/>
      <c r="K259" s="174"/>
      <c r="L259" s="36"/>
      <c r="M259" s="174"/>
    </row>
    <row r="260" spans="2:13" x14ac:dyDescent="0.2">
      <c r="B260" s="95"/>
      <c r="C260" s="166"/>
      <c r="D260" s="69"/>
      <c r="E260" s="44"/>
      <c r="F260" s="44"/>
      <c r="G260" s="36"/>
      <c r="H260" s="36"/>
      <c r="I260" s="36"/>
      <c r="J260" s="36"/>
      <c r="K260" s="36"/>
      <c r="L260" s="36"/>
      <c r="M260" s="36"/>
    </row>
    <row r="261" spans="2:13" x14ac:dyDescent="0.2">
      <c r="B261" s="95"/>
      <c r="C261" s="166"/>
      <c r="D261" s="69"/>
      <c r="E261" s="44"/>
      <c r="F261" s="44"/>
      <c r="G261" s="36"/>
      <c r="H261" s="40"/>
      <c r="I261" s="40"/>
      <c r="J261" s="40"/>
      <c r="K261" s="40"/>
      <c r="L261" s="36"/>
      <c r="M261" s="40"/>
    </row>
    <row r="262" spans="2:13" x14ac:dyDescent="0.2">
      <c r="B262" s="95"/>
      <c r="C262" s="166"/>
      <c r="D262" s="69"/>
      <c r="E262" s="44"/>
      <c r="F262" s="44"/>
      <c r="G262" s="175"/>
      <c r="H262" s="40"/>
      <c r="I262" s="40"/>
      <c r="J262" s="40"/>
      <c r="K262" s="40"/>
      <c r="L262" s="36"/>
      <c r="M262" s="40"/>
    </row>
    <row r="263" spans="2:13" x14ac:dyDescent="0.2">
      <c r="B263" s="95"/>
      <c r="C263" s="166"/>
      <c r="D263" s="69"/>
      <c r="E263" s="44"/>
      <c r="F263" s="44"/>
      <c r="G263" s="175"/>
      <c r="H263" s="40"/>
      <c r="I263" s="40"/>
      <c r="J263" s="40"/>
      <c r="K263" s="40"/>
      <c r="L263" s="36"/>
      <c r="M263" s="40"/>
    </row>
    <row r="264" spans="2:13" x14ac:dyDescent="0.2">
      <c r="B264" s="95"/>
      <c r="C264" s="166"/>
      <c r="D264" s="69"/>
      <c r="E264" s="44"/>
      <c r="F264" s="44"/>
      <c r="G264" s="175"/>
      <c r="H264" s="40"/>
      <c r="I264" s="40"/>
      <c r="J264" s="40"/>
      <c r="K264" s="40"/>
      <c r="L264" s="36"/>
      <c r="M264" s="40"/>
    </row>
    <row r="265" spans="2:13" x14ac:dyDescent="0.2">
      <c r="B265" s="95"/>
      <c r="C265" s="166"/>
      <c r="D265" s="69"/>
      <c r="E265" s="44"/>
      <c r="F265" s="44"/>
      <c r="G265" s="36"/>
      <c r="H265" s="40"/>
      <c r="I265" s="40"/>
      <c r="J265" s="40"/>
      <c r="K265" s="40"/>
      <c r="L265" s="36"/>
      <c r="M265" s="40"/>
    </row>
    <row r="266" spans="2:13" x14ac:dyDescent="0.2">
      <c r="B266" s="176"/>
      <c r="C266" s="177"/>
      <c r="D266" s="178"/>
      <c r="E266" s="171"/>
      <c r="F266" s="171"/>
      <c r="G266" s="176"/>
      <c r="H266" s="176"/>
      <c r="I266" s="176"/>
      <c r="J266" s="176"/>
      <c r="K266" s="176"/>
      <c r="L266" s="95"/>
      <c r="M266" s="172"/>
    </row>
    <row r="267" spans="2:13" x14ac:dyDescent="0.2">
      <c r="C267" s="150"/>
      <c r="D267" s="45"/>
      <c r="E267" s="45"/>
      <c r="F267" s="45"/>
    </row>
    <row r="268" spans="2:13" x14ac:dyDescent="0.2">
      <c r="C268" s="150"/>
      <c r="D268" s="45"/>
      <c r="E268" s="45"/>
      <c r="F268" s="45"/>
    </row>
    <row r="269" spans="2:13" x14ac:dyDescent="0.2">
      <c r="C269" s="150"/>
      <c r="D269" s="45"/>
      <c r="E269" s="45"/>
      <c r="F269" s="45"/>
    </row>
    <row r="270" spans="2:13" x14ac:dyDescent="0.2">
      <c r="C270" s="20"/>
      <c r="D270" s="45"/>
      <c r="E270" s="45"/>
      <c r="F270" s="33"/>
      <c r="I270" s="162"/>
      <c r="J270" s="162"/>
      <c r="K270" s="162"/>
    </row>
    <row r="271" spans="2:13" x14ac:dyDescent="0.2">
      <c r="C271" s="20"/>
      <c r="D271" s="45"/>
      <c r="E271" s="45"/>
      <c r="F271" s="33"/>
      <c r="H271" s="151"/>
      <c r="I271" s="163"/>
      <c r="J271" s="164"/>
      <c r="K271" s="164"/>
    </row>
    <row r="272" spans="2:13" x14ac:dyDescent="0.2">
      <c r="B272" s="153"/>
      <c r="C272" s="20"/>
      <c r="D272" s="165"/>
      <c r="E272" s="75"/>
      <c r="F272" s="75"/>
      <c r="G272" s="20"/>
      <c r="H272" s="20"/>
      <c r="I272" s="20"/>
      <c r="J272" s="20"/>
      <c r="K272" s="20"/>
      <c r="M272" s="153"/>
    </row>
    <row r="273" spans="2:13" x14ac:dyDescent="0.2">
      <c r="B273" s="95"/>
      <c r="C273" s="166"/>
      <c r="D273" s="69"/>
      <c r="E273" s="167"/>
      <c r="F273" s="167"/>
      <c r="G273" s="36"/>
      <c r="H273" s="36"/>
      <c r="I273" s="36"/>
      <c r="J273" s="36"/>
      <c r="K273" s="36"/>
      <c r="L273" s="36"/>
      <c r="M273" s="36"/>
    </row>
    <row r="274" spans="2:13" x14ac:dyDescent="0.2">
      <c r="B274" s="95"/>
      <c r="C274" s="166"/>
      <c r="D274" s="69"/>
      <c r="E274" s="167"/>
      <c r="F274" s="167"/>
      <c r="G274" s="36"/>
      <c r="H274" s="36"/>
      <c r="I274" s="36"/>
      <c r="J274" s="36"/>
      <c r="K274" s="36"/>
      <c r="L274" s="36"/>
      <c r="M274" s="36"/>
    </row>
    <row r="275" spans="2:13" x14ac:dyDescent="0.2">
      <c r="B275" s="95"/>
      <c r="C275" s="166"/>
      <c r="D275" s="69"/>
      <c r="E275" s="167"/>
      <c r="F275" s="167"/>
      <c r="G275" s="36"/>
      <c r="H275" s="36"/>
      <c r="I275" s="36"/>
      <c r="J275" s="36"/>
      <c r="K275" s="36"/>
      <c r="L275" s="36"/>
      <c r="M275" s="95"/>
    </row>
    <row r="276" spans="2:13" x14ac:dyDescent="0.2">
      <c r="C276" s="150"/>
      <c r="D276" s="45"/>
      <c r="E276" s="45"/>
      <c r="F276" s="45"/>
      <c r="M276" s="156"/>
    </row>
    <row r="277" spans="2:13" x14ac:dyDescent="0.2">
      <c r="C277" s="20"/>
      <c r="D277" s="45"/>
      <c r="E277" s="45"/>
      <c r="F277" s="45"/>
      <c r="H277" s="151"/>
      <c r="I277" s="151"/>
      <c r="J277" s="151"/>
      <c r="K277" s="151"/>
    </row>
    <row r="278" spans="2:13" x14ac:dyDescent="0.2">
      <c r="B278" s="153"/>
      <c r="C278" s="20"/>
      <c r="D278" s="165"/>
      <c r="E278" s="75"/>
      <c r="F278" s="75"/>
      <c r="G278" s="20"/>
      <c r="H278" s="20"/>
      <c r="I278" s="20"/>
      <c r="J278" s="20"/>
      <c r="K278" s="20"/>
      <c r="M278" s="153"/>
    </row>
    <row r="279" spans="2:13" x14ac:dyDescent="0.2">
      <c r="C279" s="150"/>
      <c r="D279" s="45"/>
      <c r="E279" s="45"/>
      <c r="F279" s="45"/>
      <c r="M279" s="156"/>
    </row>
    <row r="280" spans="2:13" x14ac:dyDescent="0.2">
      <c r="C280" s="150"/>
      <c r="D280" s="45"/>
      <c r="E280" s="45"/>
      <c r="F280" s="45"/>
      <c r="L280" s="156"/>
    </row>
    <row r="281" spans="2:13" x14ac:dyDescent="0.2">
      <c r="C281" s="20"/>
      <c r="D281" s="45"/>
      <c r="E281" s="45"/>
      <c r="F281" s="45"/>
      <c r="H281" s="151"/>
      <c r="I281" s="151"/>
      <c r="J281" s="151"/>
      <c r="K281" s="151"/>
    </row>
    <row r="282" spans="2:13" x14ac:dyDescent="0.2">
      <c r="B282" s="153"/>
      <c r="C282" s="20"/>
      <c r="D282" s="165"/>
      <c r="E282" s="75"/>
      <c r="F282" s="75"/>
      <c r="G282" s="20"/>
      <c r="H282" s="20"/>
      <c r="I282" s="20"/>
      <c r="J282" s="20"/>
      <c r="K282" s="20"/>
      <c r="M282" s="153"/>
    </row>
    <row r="283" spans="2:13" x14ac:dyDescent="0.2">
      <c r="C283" s="150"/>
      <c r="D283" s="69"/>
      <c r="E283" s="45"/>
      <c r="F283" s="45"/>
      <c r="G283" s="156"/>
      <c r="H283" s="156"/>
      <c r="I283" s="156"/>
      <c r="J283" s="156"/>
      <c r="K283" s="156"/>
      <c r="L283" s="156"/>
      <c r="M283" s="156"/>
    </row>
    <row r="284" spans="2:13" x14ac:dyDescent="0.2">
      <c r="C284" s="150"/>
      <c r="D284" s="45"/>
      <c r="E284" s="45"/>
      <c r="F284" s="45"/>
      <c r="G284" s="156"/>
      <c r="H284" s="156"/>
      <c r="I284" s="156"/>
      <c r="J284" s="156"/>
      <c r="K284" s="156"/>
      <c r="M284" s="156"/>
    </row>
    <row r="285" spans="2:13" x14ac:dyDescent="0.2">
      <c r="C285" s="150"/>
      <c r="D285" s="45"/>
      <c r="E285" s="45"/>
      <c r="F285" s="45"/>
      <c r="G285" s="156"/>
      <c r="H285" s="156"/>
      <c r="I285" s="156"/>
      <c r="J285" s="156"/>
      <c r="K285" s="156"/>
      <c r="L285" s="156"/>
      <c r="M285" s="156"/>
    </row>
    <row r="286" spans="2:13" x14ac:dyDescent="0.2">
      <c r="C286" s="20"/>
      <c r="D286" s="75"/>
      <c r="E286" s="75"/>
      <c r="F286" s="75"/>
      <c r="G286" s="168"/>
      <c r="H286" s="168"/>
      <c r="I286" s="168"/>
      <c r="J286" s="168"/>
      <c r="K286" s="168"/>
      <c r="L286" s="156"/>
      <c r="M286" s="168"/>
    </row>
    <row r="287" spans="2:13" x14ac:dyDescent="0.2">
      <c r="B287" s="153"/>
      <c r="C287" s="20"/>
      <c r="D287" s="75"/>
      <c r="E287" s="75"/>
      <c r="F287" s="75"/>
      <c r="G287" s="20"/>
      <c r="H287" s="20"/>
      <c r="I287" s="20"/>
      <c r="J287" s="20"/>
      <c r="K287" s="20"/>
      <c r="M287" s="153"/>
    </row>
    <row r="288" spans="2:13" x14ac:dyDescent="0.2">
      <c r="C288" s="150"/>
      <c r="D288" s="43"/>
      <c r="E288" s="45"/>
      <c r="F288" s="45"/>
      <c r="G288" s="156"/>
      <c r="H288" s="156"/>
      <c r="I288" s="156"/>
      <c r="J288" s="156"/>
      <c r="K288" s="156"/>
      <c r="L288" s="156"/>
      <c r="M288" s="156"/>
    </row>
  </sheetData>
  <sheetProtection algorithmName="SHA-512" hashValue="6t3a8E0vI0tF3JdmnID/i/5OTp+JLZbGHyGr0yTMxJOPmAWfWbevvziOrda9+tZi7moJeUb4BtsLpB7b4I1v5Q==" saltValue="QRHt742BGVtDbzlcFttdJA==" spinCount="100000" sheet="1" objects="1" scenarios="1" formatCells="0" formatColumns="0"/>
  <mergeCells count="5">
    <mergeCell ref="D79:I79"/>
    <mergeCell ref="B80:B82"/>
    <mergeCell ref="D80:I82"/>
    <mergeCell ref="D83:I83"/>
    <mergeCell ref="D84:I8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161D-E369-4039-A676-9492AF639DD2}">
  <dimension ref="B1:J49"/>
  <sheetViews>
    <sheetView tabSelected="1" workbookViewId="0">
      <selection activeCell="F36" sqref="F36"/>
    </sheetView>
  </sheetViews>
  <sheetFormatPr defaultRowHeight="12.75" x14ac:dyDescent="0.2"/>
  <cols>
    <col min="1" max="1" width="1.28515625" style="236" customWidth="1"/>
    <col min="2" max="2" width="14.42578125" style="236" customWidth="1"/>
    <col min="3" max="3" width="2.28515625" style="236" customWidth="1"/>
    <col min="4" max="4" width="9.140625" style="236"/>
    <col min="5" max="5" width="11.42578125" style="236" customWidth="1"/>
    <col min="6" max="6" width="15.42578125" style="236" customWidth="1"/>
    <col min="7" max="7" width="6.42578125" style="236" customWidth="1"/>
    <col min="8" max="8" width="7.28515625" style="236" customWidth="1"/>
    <col min="9" max="9" width="8.42578125" style="236" customWidth="1"/>
    <col min="10" max="16384" width="9.140625" style="236"/>
  </cols>
  <sheetData>
    <row r="1" spans="2:9" x14ac:dyDescent="0.2">
      <c r="B1" s="236" t="s">
        <v>181</v>
      </c>
    </row>
    <row r="2" spans="2:9" x14ac:dyDescent="0.2">
      <c r="B2" s="236" t="s">
        <v>150</v>
      </c>
    </row>
    <row r="7" spans="2:9" x14ac:dyDescent="0.2">
      <c r="B7" s="153" t="s">
        <v>182</v>
      </c>
      <c r="D7" s="153" t="s">
        <v>183</v>
      </c>
    </row>
    <row r="9" spans="2:9" x14ac:dyDescent="0.2">
      <c r="B9" s="153" t="s">
        <v>151</v>
      </c>
    </row>
    <row r="11" spans="2:9" x14ac:dyDescent="0.2">
      <c r="B11" s="292" t="s">
        <v>152</v>
      </c>
      <c r="C11" s="293" t="s">
        <v>153</v>
      </c>
      <c r="D11" s="361" t="s">
        <v>154</v>
      </c>
      <c r="E11" s="362"/>
      <c r="F11" s="362"/>
      <c r="G11" s="362"/>
      <c r="H11" s="362"/>
      <c r="I11" s="363"/>
    </row>
    <row r="12" spans="2:9" x14ac:dyDescent="0.2">
      <c r="B12" s="294" t="s">
        <v>155</v>
      </c>
      <c r="C12" s="295" t="s">
        <v>153</v>
      </c>
      <c r="D12" s="364" t="s">
        <v>154</v>
      </c>
      <c r="E12" s="365"/>
      <c r="F12" s="365"/>
      <c r="G12" s="365"/>
      <c r="H12" s="365"/>
      <c r="I12" s="366"/>
    </row>
    <row r="13" spans="2:9" x14ac:dyDescent="0.2">
      <c r="B13" s="294" t="s">
        <v>156</v>
      </c>
      <c r="C13" s="295" t="s">
        <v>153</v>
      </c>
      <c r="D13" s="364" t="s">
        <v>154</v>
      </c>
      <c r="E13" s="365"/>
      <c r="F13" s="365"/>
      <c r="G13" s="365"/>
      <c r="H13" s="365"/>
      <c r="I13" s="366"/>
    </row>
    <row r="14" spans="2:9" x14ac:dyDescent="0.2">
      <c r="B14" s="296" t="s">
        <v>157</v>
      </c>
      <c r="C14" s="297" t="s">
        <v>153</v>
      </c>
      <c r="D14" s="367" t="s">
        <v>154</v>
      </c>
      <c r="E14" s="368"/>
      <c r="F14" s="368"/>
      <c r="G14" s="368"/>
      <c r="H14" s="368"/>
      <c r="I14" s="369"/>
    </row>
    <row r="16" spans="2:9" x14ac:dyDescent="0.2">
      <c r="B16" s="236" t="s">
        <v>158</v>
      </c>
    </row>
    <row r="17" spans="2:10" x14ac:dyDescent="0.2">
      <c r="B17" s="236" t="s">
        <v>159</v>
      </c>
    </row>
    <row r="19" spans="2:10" x14ac:dyDescent="0.2">
      <c r="B19" s="236" t="s">
        <v>160</v>
      </c>
    </row>
    <row r="21" spans="2:10" x14ac:dyDescent="0.2">
      <c r="B21" s="370">
        <f>+'Invulstaat P2'!M64</f>
        <v>0</v>
      </c>
      <c r="C21" s="370"/>
      <c r="D21" s="370"/>
      <c r="E21" s="236" t="s">
        <v>161</v>
      </c>
    </row>
    <row r="22" spans="2:10" x14ac:dyDescent="0.2">
      <c r="B22" s="360" t="s">
        <v>162</v>
      </c>
      <c r="C22" s="360"/>
      <c r="D22" s="360"/>
      <c r="E22" s="360"/>
      <c r="F22" s="360"/>
      <c r="G22" s="360"/>
      <c r="H22" s="360"/>
      <c r="I22" s="360"/>
      <c r="J22" s="236" t="s">
        <v>163</v>
      </c>
    </row>
    <row r="23" spans="2:10" x14ac:dyDescent="0.2">
      <c r="B23" s="301" t="s">
        <v>164</v>
      </c>
      <c r="C23" s="298"/>
      <c r="D23" s="298"/>
      <c r="E23" s="298"/>
      <c r="F23" s="298"/>
      <c r="G23" s="298"/>
      <c r="H23" s="298"/>
      <c r="I23" s="298"/>
    </row>
    <row r="25" spans="2:10" x14ac:dyDescent="0.2">
      <c r="B25" s="236" t="s">
        <v>165</v>
      </c>
    </row>
    <row r="26" spans="2:10" x14ac:dyDescent="0.2">
      <c r="B26" s="370">
        <f>+'Invulstaat P2'!G66</f>
        <v>0</v>
      </c>
      <c r="C26" s="370"/>
      <c r="D26" s="370"/>
      <c r="E26" s="236" t="s">
        <v>161</v>
      </c>
    </row>
    <row r="27" spans="2:10" s="282" customFormat="1" x14ac:dyDescent="0.2">
      <c r="B27" s="360" t="s">
        <v>162</v>
      </c>
      <c r="C27" s="360"/>
      <c r="D27" s="360"/>
      <c r="E27" s="360"/>
      <c r="F27" s="360"/>
      <c r="G27" s="360"/>
      <c r="H27" s="360"/>
      <c r="I27" s="360"/>
      <c r="J27" s="282" t="s">
        <v>163</v>
      </c>
    </row>
    <row r="29" spans="2:10" x14ac:dyDescent="0.2">
      <c r="B29" s="236" t="s">
        <v>166</v>
      </c>
    </row>
    <row r="31" spans="2:10" x14ac:dyDescent="0.2">
      <c r="B31" s="236" t="s">
        <v>167</v>
      </c>
      <c r="D31" s="236" t="s">
        <v>168</v>
      </c>
      <c r="F31" s="236" t="s">
        <v>169</v>
      </c>
    </row>
    <row r="32" spans="2:10" x14ac:dyDescent="0.2">
      <c r="B32" s="236" t="s">
        <v>74</v>
      </c>
      <c r="D32" s="252">
        <f>+'Invulstaat P2'!H44</f>
        <v>1</v>
      </c>
      <c r="E32" s="236" t="s">
        <v>170</v>
      </c>
    </row>
    <row r="33" spans="2:10" x14ac:dyDescent="0.2">
      <c r="B33" s="236" t="s">
        <v>75</v>
      </c>
      <c r="D33" s="252">
        <f>+'Invulstaat P2'!I44</f>
        <v>0</v>
      </c>
      <c r="E33" s="236" t="s">
        <v>170</v>
      </c>
      <c r="F33" s="118">
        <f>+'Invulstaat P2'!I70</f>
        <v>0</v>
      </c>
    </row>
    <row r="34" spans="2:10" x14ac:dyDescent="0.2">
      <c r="B34" s="236" t="s">
        <v>78</v>
      </c>
      <c r="D34" s="252">
        <f>+'Invulstaat P2'!J44</f>
        <v>0</v>
      </c>
      <c r="E34" s="236" t="s">
        <v>170</v>
      </c>
      <c r="F34" s="118">
        <f>+'Invulstaat P2'!J70</f>
        <v>0</v>
      </c>
    </row>
    <row r="35" spans="2:10" x14ac:dyDescent="0.2">
      <c r="B35" s="236" t="s">
        <v>79</v>
      </c>
      <c r="D35" s="252">
        <f>+'Invulstaat P2'!K44</f>
        <v>0</v>
      </c>
      <c r="E35" s="236" t="s">
        <v>170</v>
      </c>
      <c r="F35" s="118">
        <f>+'Invulstaat P2'!K70</f>
        <v>0</v>
      </c>
    </row>
    <row r="36" spans="2:10" x14ac:dyDescent="0.2">
      <c r="B36" s="236" t="s">
        <v>70</v>
      </c>
      <c r="F36" s="118">
        <f>SUM(F33:F35)</f>
        <v>0</v>
      </c>
    </row>
    <row r="38" spans="2:10" x14ac:dyDescent="0.2">
      <c r="B38" s="236" t="s">
        <v>171</v>
      </c>
      <c r="F38" s="299">
        <f>+B21+F36</f>
        <v>0</v>
      </c>
    </row>
    <row r="40" spans="2:10" x14ac:dyDescent="0.2">
      <c r="B40" s="236" t="s">
        <v>172</v>
      </c>
    </row>
    <row r="41" spans="2:10" x14ac:dyDescent="0.2">
      <c r="B41" s="377" t="s">
        <v>173</v>
      </c>
      <c r="C41" s="377"/>
      <c r="D41" s="377"/>
      <c r="E41" s="377"/>
      <c r="F41" s="377"/>
      <c r="G41" s="377"/>
      <c r="H41" s="377"/>
      <c r="I41" s="377"/>
      <c r="J41" s="377"/>
    </row>
    <row r="42" spans="2:10" x14ac:dyDescent="0.2">
      <c r="B42" s="377" t="s">
        <v>174</v>
      </c>
      <c r="C42" s="377"/>
      <c r="D42" s="377"/>
      <c r="E42" s="377"/>
      <c r="F42" s="377"/>
      <c r="G42" s="377"/>
      <c r="H42" s="377"/>
      <c r="I42" s="377"/>
      <c r="J42" s="377"/>
    </row>
    <row r="43" spans="2:10" x14ac:dyDescent="0.2">
      <c r="B43" s="377" t="s">
        <v>175</v>
      </c>
      <c r="C43" s="377"/>
      <c r="D43" s="377"/>
      <c r="E43" s="377"/>
      <c r="F43" s="377"/>
      <c r="G43" s="377"/>
      <c r="H43" s="377"/>
      <c r="I43" s="377"/>
      <c r="J43" s="377"/>
    </row>
    <row r="44" spans="2:10" x14ac:dyDescent="0.2">
      <c r="B44" s="377" t="s">
        <v>176</v>
      </c>
      <c r="C44" s="377"/>
      <c r="D44" s="377"/>
      <c r="E44" s="377"/>
      <c r="F44" s="377"/>
      <c r="G44" s="377"/>
      <c r="H44" s="377"/>
      <c r="I44" s="377"/>
      <c r="J44" s="377"/>
    </row>
    <row r="46" spans="2:10" ht="25.5" x14ac:dyDescent="0.2">
      <c r="B46" s="292" t="s">
        <v>177</v>
      </c>
      <c r="C46" s="300" t="s">
        <v>153</v>
      </c>
      <c r="D46" s="347" t="s">
        <v>154</v>
      </c>
      <c r="E46" s="348"/>
      <c r="F46" s="348"/>
      <c r="G46" s="348"/>
      <c r="H46" s="348"/>
      <c r="I46" s="349"/>
    </row>
    <row r="47" spans="2:10" x14ac:dyDescent="0.2">
      <c r="B47" s="350" t="s">
        <v>178</v>
      </c>
      <c r="C47" s="372" t="s">
        <v>153</v>
      </c>
      <c r="D47" s="351"/>
      <c r="E47" s="352"/>
      <c r="F47" s="352"/>
      <c r="G47" s="352"/>
      <c r="H47" s="352"/>
      <c r="I47" s="353"/>
      <c r="J47" s="117"/>
    </row>
    <row r="48" spans="2:10" x14ac:dyDescent="0.2">
      <c r="B48" s="350"/>
      <c r="C48" s="372"/>
      <c r="D48" s="351"/>
      <c r="E48" s="352"/>
      <c r="F48" s="352"/>
      <c r="G48" s="352"/>
      <c r="H48" s="352"/>
      <c r="I48" s="353"/>
      <c r="J48" s="117"/>
    </row>
    <row r="49" spans="2:10" x14ac:dyDescent="0.2">
      <c r="B49" s="371"/>
      <c r="C49" s="373"/>
      <c r="D49" s="374"/>
      <c r="E49" s="375"/>
      <c r="F49" s="375"/>
      <c r="G49" s="375"/>
      <c r="H49" s="375"/>
      <c r="I49" s="376"/>
      <c r="J49" s="117"/>
    </row>
  </sheetData>
  <sheetProtection sheet="1" formatCells="0" formatColumns="0" formatRows="0"/>
  <mergeCells count="16">
    <mergeCell ref="D46:I46"/>
    <mergeCell ref="B47:B49"/>
    <mergeCell ref="C47:C49"/>
    <mergeCell ref="D47:I49"/>
    <mergeCell ref="B26:D26"/>
    <mergeCell ref="B27:I27"/>
    <mergeCell ref="B41:J41"/>
    <mergeCell ref="B42:J42"/>
    <mergeCell ref="B43:J43"/>
    <mergeCell ref="B44:J44"/>
    <mergeCell ref="B22:I22"/>
    <mergeCell ref="D11:I11"/>
    <mergeCell ref="D12:I12"/>
    <mergeCell ref="D13:I13"/>
    <mergeCell ref="D14:I14"/>
    <mergeCell ref="B21:D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BDC4-C584-46AF-8B2D-F7F3D67FED8B}">
  <dimension ref="B4:P40"/>
  <sheetViews>
    <sheetView workbookViewId="0">
      <selection activeCell="G9" sqref="G7:P9"/>
    </sheetView>
  </sheetViews>
  <sheetFormatPr defaultRowHeight="12.75" x14ac:dyDescent="0.2"/>
  <cols>
    <col min="1" max="1" width="9.140625" style="304"/>
    <col min="2" max="2" width="11.28515625" style="304" bestFit="1" customWidth="1"/>
    <col min="3" max="3" width="47" style="304" bestFit="1" customWidth="1"/>
    <col min="4" max="4" width="15" style="304" bestFit="1" customWidth="1"/>
    <col min="5" max="5" width="21.5703125" style="304" bestFit="1" customWidth="1"/>
    <col min="6" max="6" width="9.140625" style="304"/>
    <col min="7" max="7" width="9.28515625" style="304" bestFit="1" customWidth="1"/>
    <col min="8" max="8" width="14.28515625" style="304" bestFit="1" customWidth="1"/>
    <col min="9" max="9" width="2.7109375" style="304" customWidth="1"/>
    <col min="10" max="10" width="11.85546875" style="304" bestFit="1" customWidth="1"/>
    <col min="11" max="11" width="2" style="304" customWidth="1"/>
    <col min="12" max="12" width="12.7109375" style="304" customWidth="1"/>
    <col min="13" max="13" width="2.140625" style="304" customWidth="1"/>
    <col min="14" max="14" width="13" style="304" customWidth="1"/>
    <col min="15" max="15" width="2.140625" style="304" customWidth="1"/>
    <col min="16" max="16" width="12.85546875" style="304" bestFit="1" customWidth="1"/>
    <col min="17" max="16384" width="9.140625" style="304"/>
  </cols>
  <sheetData>
    <row r="4" spans="2:16" ht="13.5" thickBot="1" x14ac:dyDescent="0.25"/>
    <row r="5" spans="2:16" ht="13.5" thickBot="1" x14ac:dyDescent="0.25">
      <c r="B5" s="305"/>
      <c r="C5" s="306"/>
      <c r="D5" s="306"/>
      <c r="E5" s="306"/>
      <c r="F5" s="306"/>
      <c r="G5" s="306"/>
      <c r="H5" s="307" t="s">
        <v>186</v>
      </c>
      <c r="J5" s="305" t="s">
        <v>65</v>
      </c>
      <c r="K5" s="306"/>
      <c r="L5" s="306" t="s">
        <v>66</v>
      </c>
      <c r="M5" s="306"/>
      <c r="N5" s="306" t="s">
        <v>73</v>
      </c>
      <c r="O5" s="306"/>
      <c r="P5" s="307" t="s">
        <v>67</v>
      </c>
    </row>
    <row r="6" spans="2:16" x14ac:dyDescent="0.2">
      <c r="B6" s="308" t="s">
        <v>124</v>
      </c>
      <c r="C6" s="309" t="s">
        <v>0</v>
      </c>
      <c r="G6" s="310"/>
      <c r="H6" s="311">
        <f>+'Invulstaat P2'!M27</f>
        <v>0</v>
      </c>
      <c r="J6" s="312">
        <f>+'Invulstaat P2'!T27</f>
        <v>0</v>
      </c>
      <c r="K6" s="313"/>
      <c r="L6" s="314">
        <f>+'Invulstaat P2'!Y27</f>
        <v>0</v>
      </c>
      <c r="M6" s="314"/>
      <c r="N6" s="314">
        <f>+'Invulstaat P2'!AD27</f>
        <v>0</v>
      </c>
      <c r="O6" s="313"/>
      <c r="P6" s="315">
        <f>+'Invulstaat P2'!AI27</f>
        <v>0</v>
      </c>
    </row>
    <row r="7" spans="2:16" x14ac:dyDescent="0.2">
      <c r="B7" s="308"/>
      <c r="C7" s="309"/>
      <c r="G7" s="310"/>
      <c r="H7" s="316"/>
      <c r="J7" s="308"/>
      <c r="P7" s="316"/>
    </row>
    <row r="8" spans="2:16" x14ac:dyDescent="0.2">
      <c r="B8" s="308"/>
      <c r="C8" s="309"/>
      <c r="G8" s="310"/>
      <c r="H8" s="316"/>
      <c r="J8" s="308"/>
      <c r="P8" s="316"/>
    </row>
    <row r="9" spans="2:16" x14ac:dyDescent="0.2">
      <c r="B9" s="308"/>
      <c r="C9" s="309" t="s">
        <v>123</v>
      </c>
      <c r="D9" s="304" t="s">
        <v>89</v>
      </c>
      <c r="E9" s="304" t="s">
        <v>185</v>
      </c>
      <c r="G9" s="310"/>
      <c r="H9" s="316"/>
      <c r="J9" s="308"/>
      <c r="P9" s="316"/>
    </row>
    <row r="10" spans="2:16" x14ac:dyDescent="0.2">
      <c r="B10" s="308"/>
      <c r="C10" s="309" t="s">
        <v>90</v>
      </c>
      <c r="D10" s="304" t="s">
        <v>124</v>
      </c>
      <c r="E10" s="304" t="s">
        <v>185</v>
      </c>
      <c r="G10" s="317">
        <v>0.25</v>
      </c>
      <c r="H10" s="311">
        <f>+'Invulstaat P2'!M76</f>
        <v>0</v>
      </c>
      <c r="J10" s="318">
        <f>+'Invulstaat P2'!T76</f>
        <v>0</v>
      </c>
      <c r="L10" s="319">
        <f>+'Invulstaat P2'!Y76</f>
        <v>0</v>
      </c>
      <c r="M10" s="319"/>
      <c r="N10" s="319">
        <f>+'Invulstaat P2'!AD76</f>
        <v>0</v>
      </c>
      <c r="P10" s="311">
        <f>+'Invulstaat P2'!AI76</f>
        <v>0</v>
      </c>
    </row>
    <row r="11" spans="2:16" x14ac:dyDescent="0.2">
      <c r="B11" s="308"/>
      <c r="C11" s="309" t="s">
        <v>91</v>
      </c>
      <c r="D11" s="304" t="s">
        <v>124</v>
      </c>
      <c r="E11" s="304" t="s">
        <v>185</v>
      </c>
      <c r="G11" s="317">
        <v>0.25</v>
      </c>
      <c r="H11" s="311">
        <f>+'Invulstaat P2'!M77</f>
        <v>0</v>
      </c>
      <c r="J11" s="318">
        <f>+'Invulstaat P2'!T77</f>
        <v>0</v>
      </c>
      <c r="L11" s="319">
        <f>+'Invulstaat P2'!Y77</f>
        <v>0</v>
      </c>
      <c r="M11" s="319"/>
      <c r="N11" s="319">
        <f>+'Invulstaat P2'!AD77</f>
        <v>0</v>
      </c>
      <c r="P11" s="311">
        <f>+'Invulstaat P2'!AI77</f>
        <v>0</v>
      </c>
    </row>
    <row r="12" spans="2:16" x14ac:dyDescent="0.2">
      <c r="B12" s="308"/>
      <c r="C12" s="309" t="s">
        <v>92</v>
      </c>
      <c r="D12" s="304" t="s">
        <v>124</v>
      </c>
      <c r="E12" s="304" t="s">
        <v>185</v>
      </c>
      <c r="G12" s="317">
        <v>0.2</v>
      </c>
      <c r="H12" s="311">
        <f>+'Invulstaat P2'!M78</f>
        <v>0</v>
      </c>
      <c r="J12" s="318">
        <f>+'Invulstaat P2'!T78</f>
        <v>0</v>
      </c>
      <c r="L12" s="319">
        <f>+'Invulstaat P2'!Y78</f>
        <v>0</v>
      </c>
      <c r="M12" s="319"/>
      <c r="N12" s="319">
        <f>+'Invulstaat P2'!AD78</f>
        <v>0</v>
      </c>
      <c r="P12" s="311">
        <f>+'Invulstaat P2'!AI78</f>
        <v>0</v>
      </c>
    </row>
    <row r="13" spans="2:16" x14ac:dyDescent="0.2">
      <c r="B13" s="308"/>
      <c r="C13" s="309" t="s">
        <v>93</v>
      </c>
      <c r="D13" s="304" t="s">
        <v>124</v>
      </c>
      <c r="E13" s="304" t="s">
        <v>185</v>
      </c>
      <c r="G13" s="317">
        <v>0.1</v>
      </c>
      <c r="H13" s="311">
        <f>+'Invulstaat P2'!M79</f>
        <v>0</v>
      </c>
      <c r="J13" s="318">
        <f>+'Invulstaat P2'!T79</f>
        <v>0</v>
      </c>
      <c r="L13" s="319">
        <f>+'Invulstaat P2'!Y79</f>
        <v>0</v>
      </c>
      <c r="M13" s="319"/>
      <c r="N13" s="319">
        <f>+'Invulstaat P2'!AD79</f>
        <v>0</v>
      </c>
      <c r="P13" s="311">
        <f>+'Invulstaat P2'!AI79</f>
        <v>0</v>
      </c>
    </row>
    <row r="14" spans="2:16" x14ac:dyDescent="0.2">
      <c r="B14" s="308"/>
      <c r="C14" s="309" t="s">
        <v>94</v>
      </c>
      <c r="D14" s="304" t="s">
        <v>124</v>
      </c>
      <c r="E14" s="304" t="s">
        <v>185</v>
      </c>
      <c r="G14" s="317">
        <v>0.1</v>
      </c>
      <c r="H14" s="311">
        <f>+'Invulstaat P2'!M80</f>
        <v>0</v>
      </c>
      <c r="J14" s="318">
        <f>+'Invulstaat P2'!T80</f>
        <v>0</v>
      </c>
      <c r="L14" s="319">
        <f>+'Invulstaat P2'!Y80</f>
        <v>0</v>
      </c>
      <c r="M14" s="319"/>
      <c r="N14" s="319">
        <f>+'Invulstaat P2'!AD80</f>
        <v>0</v>
      </c>
      <c r="P14" s="311">
        <f>+'Invulstaat P2'!AI80</f>
        <v>0</v>
      </c>
    </row>
    <row r="15" spans="2:16" x14ac:dyDescent="0.2">
      <c r="B15" s="308"/>
      <c r="C15" s="321" t="s">
        <v>95</v>
      </c>
      <c r="D15" s="322" t="s">
        <v>124</v>
      </c>
      <c r="E15" s="322" t="s">
        <v>185</v>
      </c>
      <c r="F15" s="322"/>
      <c r="G15" s="323">
        <v>0.1</v>
      </c>
      <c r="H15" s="324">
        <f>+'Invulstaat P2'!M81</f>
        <v>0</v>
      </c>
      <c r="J15" s="325">
        <f>+'Invulstaat P2'!T81</f>
        <v>0</v>
      </c>
      <c r="K15" s="322"/>
      <c r="L15" s="326">
        <f>+'Invulstaat P2'!Y81</f>
        <v>0</v>
      </c>
      <c r="M15" s="326"/>
      <c r="N15" s="326">
        <f>+'Invulstaat P2'!AD81</f>
        <v>0</v>
      </c>
      <c r="O15" s="322"/>
      <c r="P15" s="324">
        <f>+'Invulstaat P2'!AI81</f>
        <v>0</v>
      </c>
    </row>
    <row r="16" spans="2:16" x14ac:dyDescent="0.2">
      <c r="B16" s="308" t="s">
        <v>185</v>
      </c>
      <c r="C16" s="309" t="s">
        <v>185</v>
      </c>
      <c r="D16" s="304" t="s">
        <v>185</v>
      </c>
      <c r="E16" s="304" t="s">
        <v>185</v>
      </c>
      <c r="G16" s="310"/>
      <c r="H16" s="316"/>
      <c r="J16" s="308"/>
      <c r="P16" s="316"/>
    </row>
    <row r="17" spans="2:16" x14ac:dyDescent="0.2">
      <c r="B17" s="308" t="s">
        <v>74</v>
      </c>
      <c r="C17" s="309" t="s">
        <v>125</v>
      </c>
      <c r="D17" s="304" t="s">
        <v>126</v>
      </c>
      <c r="E17" s="304" t="s">
        <v>96</v>
      </c>
      <c r="G17" s="310"/>
      <c r="H17" s="316"/>
      <c r="J17" s="308"/>
      <c r="P17" s="316"/>
    </row>
    <row r="18" spans="2:16" x14ac:dyDescent="0.2">
      <c r="B18" s="308" t="s">
        <v>97</v>
      </c>
      <c r="C18" s="309" t="s">
        <v>127</v>
      </c>
      <c r="D18" s="304" t="s">
        <v>128</v>
      </c>
      <c r="E18" s="304" t="s">
        <v>98</v>
      </c>
      <c r="G18" s="310"/>
      <c r="H18" s="316"/>
      <c r="J18" s="308"/>
      <c r="P18" s="316"/>
    </row>
    <row r="19" spans="2:16" x14ac:dyDescent="0.2">
      <c r="B19" s="308" t="s">
        <v>129</v>
      </c>
      <c r="C19" s="309" t="s">
        <v>130</v>
      </c>
      <c r="D19" s="304" t="s">
        <v>131</v>
      </c>
      <c r="E19" s="304" t="s">
        <v>99</v>
      </c>
      <c r="G19" s="310"/>
      <c r="H19" s="316"/>
      <c r="J19" s="308"/>
      <c r="P19" s="316"/>
    </row>
    <row r="20" spans="2:16" x14ac:dyDescent="0.2">
      <c r="B20" s="308" t="s">
        <v>132</v>
      </c>
      <c r="C20" s="309" t="s">
        <v>100</v>
      </c>
      <c r="D20" s="304" t="s">
        <v>185</v>
      </c>
      <c r="E20" s="304" t="s">
        <v>185</v>
      </c>
      <c r="G20" s="310"/>
      <c r="H20" s="316"/>
      <c r="J20" s="320"/>
      <c r="K20" s="322"/>
      <c r="L20" s="322"/>
      <c r="M20" s="322"/>
      <c r="N20" s="322"/>
      <c r="O20" s="322"/>
      <c r="P20" s="327"/>
    </row>
    <row r="21" spans="2:16" x14ac:dyDescent="0.2">
      <c r="B21" s="328" t="s">
        <v>185</v>
      </c>
      <c r="C21" s="329" t="s">
        <v>185</v>
      </c>
      <c r="D21" s="330" t="s">
        <v>185</v>
      </c>
      <c r="E21" s="330" t="s">
        <v>185</v>
      </c>
      <c r="F21" s="330"/>
      <c r="G21" s="331"/>
      <c r="H21" s="332"/>
      <c r="J21" s="308"/>
      <c r="P21" s="316"/>
    </row>
    <row r="22" spans="2:16" x14ac:dyDescent="0.2">
      <c r="B22" s="308" t="s">
        <v>133</v>
      </c>
      <c r="C22" s="309" t="s">
        <v>125</v>
      </c>
      <c r="D22" s="304" t="s">
        <v>126</v>
      </c>
      <c r="E22" s="304" t="s">
        <v>96</v>
      </c>
      <c r="G22" s="310"/>
      <c r="H22" s="316"/>
      <c r="J22" s="308"/>
      <c r="P22" s="316"/>
    </row>
    <row r="23" spans="2:16" x14ac:dyDescent="0.2">
      <c r="B23" s="308" t="s">
        <v>97</v>
      </c>
      <c r="C23" s="309" t="s">
        <v>127</v>
      </c>
      <c r="D23" s="304" t="s">
        <v>128</v>
      </c>
      <c r="E23" s="304" t="s">
        <v>98</v>
      </c>
      <c r="G23" s="310"/>
      <c r="H23" s="316"/>
      <c r="J23" s="308"/>
      <c r="P23" s="316"/>
    </row>
    <row r="24" spans="2:16" x14ac:dyDescent="0.2">
      <c r="B24" s="308" t="s">
        <v>129</v>
      </c>
      <c r="C24" s="309" t="s">
        <v>130</v>
      </c>
      <c r="D24" s="304" t="s">
        <v>131</v>
      </c>
      <c r="E24" s="304" t="s">
        <v>99</v>
      </c>
      <c r="G24" s="310"/>
      <c r="H24" s="316"/>
      <c r="J24" s="308"/>
      <c r="P24" s="316"/>
    </row>
    <row r="25" spans="2:16" x14ac:dyDescent="0.2">
      <c r="B25" s="320" t="s">
        <v>132</v>
      </c>
      <c r="C25" s="321" t="s">
        <v>100</v>
      </c>
      <c r="D25" s="322" t="s">
        <v>185</v>
      </c>
      <c r="E25" s="322" t="s">
        <v>185</v>
      </c>
      <c r="F25" s="322"/>
      <c r="G25" s="333"/>
      <c r="H25" s="327"/>
      <c r="J25" s="320"/>
      <c r="K25" s="322"/>
      <c r="L25" s="322"/>
      <c r="M25" s="322"/>
      <c r="N25" s="322"/>
      <c r="O25" s="322"/>
      <c r="P25" s="327"/>
    </row>
    <row r="26" spans="2:16" x14ac:dyDescent="0.2">
      <c r="B26" s="308" t="s">
        <v>185</v>
      </c>
      <c r="C26" s="309" t="s">
        <v>185</v>
      </c>
      <c r="D26" s="304" t="s">
        <v>185</v>
      </c>
      <c r="E26" s="304" t="s">
        <v>185</v>
      </c>
      <c r="G26" s="310"/>
      <c r="H26" s="316"/>
      <c r="J26" s="308"/>
      <c r="P26" s="316"/>
    </row>
    <row r="27" spans="2:16" x14ac:dyDescent="0.2">
      <c r="B27" s="308" t="s">
        <v>134</v>
      </c>
      <c r="C27" s="309" t="s">
        <v>125</v>
      </c>
      <c r="D27" s="304" t="s">
        <v>126</v>
      </c>
      <c r="E27" s="304" t="s">
        <v>96</v>
      </c>
      <c r="G27" s="310"/>
      <c r="H27" s="316"/>
      <c r="J27" s="308"/>
      <c r="P27" s="316"/>
    </row>
    <row r="28" spans="2:16" x14ac:dyDescent="0.2">
      <c r="B28" s="308" t="s">
        <v>97</v>
      </c>
      <c r="C28" s="309" t="s">
        <v>127</v>
      </c>
      <c r="D28" s="304" t="s">
        <v>128</v>
      </c>
      <c r="E28" s="304" t="s">
        <v>98</v>
      </c>
      <c r="G28" s="310"/>
      <c r="H28" s="316"/>
      <c r="J28" s="308"/>
      <c r="P28" s="316"/>
    </row>
    <row r="29" spans="2:16" x14ac:dyDescent="0.2">
      <c r="B29" s="308" t="s">
        <v>129</v>
      </c>
      <c r="C29" s="309" t="s">
        <v>130</v>
      </c>
      <c r="D29" s="304" t="s">
        <v>131</v>
      </c>
      <c r="E29" s="304" t="s">
        <v>99</v>
      </c>
      <c r="G29" s="310"/>
      <c r="H29" s="316"/>
      <c r="J29" s="308"/>
      <c r="P29" s="316"/>
    </row>
    <row r="30" spans="2:16" x14ac:dyDescent="0.2">
      <c r="B30" s="308" t="s">
        <v>132</v>
      </c>
      <c r="C30" s="309" t="s">
        <v>100</v>
      </c>
      <c r="D30" s="304" t="s">
        <v>185</v>
      </c>
      <c r="E30" s="304" t="s">
        <v>185</v>
      </c>
      <c r="G30" s="310"/>
      <c r="H30" s="316"/>
      <c r="J30" s="320"/>
      <c r="K30" s="322"/>
      <c r="L30" s="322"/>
      <c r="M30" s="322"/>
      <c r="N30" s="322"/>
      <c r="O30" s="322"/>
      <c r="P30" s="327"/>
    </row>
    <row r="31" spans="2:16" x14ac:dyDescent="0.2">
      <c r="B31" s="328" t="s">
        <v>185</v>
      </c>
      <c r="C31" s="329" t="s">
        <v>185</v>
      </c>
      <c r="D31" s="330" t="s">
        <v>185</v>
      </c>
      <c r="E31" s="330" t="s">
        <v>185</v>
      </c>
      <c r="F31" s="330"/>
      <c r="G31" s="331"/>
      <c r="H31" s="332"/>
      <c r="J31" s="308"/>
      <c r="P31" s="316"/>
    </row>
    <row r="32" spans="2:16" x14ac:dyDescent="0.2">
      <c r="B32" s="308" t="s">
        <v>135</v>
      </c>
      <c r="C32" s="309" t="s">
        <v>125</v>
      </c>
      <c r="D32" s="304" t="s">
        <v>126</v>
      </c>
      <c r="E32" s="304" t="s">
        <v>96</v>
      </c>
      <c r="G32" s="310"/>
      <c r="H32" s="316"/>
      <c r="J32" s="308"/>
      <c r="P32" s="316"/>
    </row>
    <row r="33" spans="2:16" x14ac:dyDescent="0.2">
      <c r="B33" s="308" t="s">
        <v>97</v>
      </c>
      <c r="C33" s="309" t="s">
        <v>127</v>
      </c>
      <c r="D33" s="304" t="s">
        <v>128</v>
      </c>
      <c r="E33" s="304" t="s">
        <v>98</v>
      </c>
      <c r="G33" s="310"/>
      <c r="H33" s="316"/>
      <c r="J33" s="308"/>
      <c r="P33" s="316"/>
    </row>
    <row r="34" spans="2:16" x14ac:dyDescent="0.2">
      <c r="B34" s="308" t="s">
        <v>129</v>
      </c>
      <c r="C34" s="309" t="s">
        <v>130</v>
      </c>
      <c r="D34" s="304" t="s">
        <v>131</v>
      </c>
      <c r="E34" s="304" t="s">
        <v>99</v>
      </c>
      <c r="G34" s="310"/>
      <c r="H34" s="316"/>
      <c r="J34" s="308"/>
      <c r="P34" s="316"/>
    </row>
    <row r="35" spans="2:16" x14ac:dyDescent="0.2">
      <c r="B35" s="320" t="s">
        <v>132</v>
      </c>
      <c r="C35" s="321" t="s">
        <v>100</v>
      </c>
      <c r="D35" s="322" t="s">
        <v>185</v>
      </c>
      <c r="E35" s="322" t="s">
        <v>185</v>
      </c>
      <c r="F35" s="322"/>
      <c r="G35" s="333"/>
      <c r="H35" s="327"/>
      <c r="J35" s="320"/>
      <c r="K35" s="322"/>
      <c r="L35" s="322"/>
      <c r="M35" s="322"/>
      <c r="N35" s="322"/>
      <c r="O35" s="322"/>
      <c r="P35" s="327"/>
    </row>
    <row r="36" spans="2:16" x14ac:dyDescent="0.2">
      <c r="B36" s="308" t="s">
        <v>185</v>
      </c>
      <c r="C36" s="309" t="s">
        <v>185</v>
      </c>
      <c r="D36" s="304" t="s">
        <v>185</v>
      </c>
      <c r="E36" s="304" t="s">
        <v>185</v>
      </c>
      <c r="G36" s="310"/>
      <c r="H36" s="316"/>
      <c r="J36" s="308"/>
      <c r="P36" s="316"/>
    </row>
    <row r="37" spans="2:16" x14ac:dyDescent="0.2">
      <c r="B37" s="308" t="s">
        <v>136</v>
      </c>
      <c r="C37" s="309" t="s">
        <v>101</v>
      </c>
      <c r="D37" s="304" t="s">
        <v>185</v>
      </c>
      <c r="E37" s="304" t="s">
        <v>185</v>
      </c>
      <c r="G37" s="310"/>
      <c r="H37" s="316"/>
      <c r="J37" s="308"/>
      <c r="P37" s="316"/>
    </row>
    <row r="38" spans="2:16" x14ac:dyDescent="0.2">
      <c r="B38" s="308" t="s">
        <v>185</v>
      </c>
      <c r="C38" s="309" t="s">
        <v>102</v>
      </c>
      <c r="D38" s="304" t="s">
        <v>185</v>
      </c>
      <c r="E38" s="304" t="s">
        <v>185</v>
      </c>
      <c r="G38" s="310"/>
      <c r="H38" s="316"/>
      <c r="J38" s="308"/>
      <c r="P38" s="316"/>
    </row>
    <row r="39" spans="2:16" ht="13.5" thickBot="1" x14ac:dyDescent="0.25">
      <c r="B39" s="334" t="s">
        <v>185</v>
      </c>
      <c r="C39" s="335" t="s">
        <v>185</v>
      </c>
      <c r="D39" s="336" t="s">
        <v>185</v>
      </c>
      <c r="E39" s="336" t="s">
        <v>185</v>
      </c>
      <c r="F39" s="336"/>
      <c r="G39" s="337"/>
      <c r="H39" s="338"/>
      <c r="J39" s="334"/>
      <c r="K39" s="336"/>
      <c r="L39" s="336"/>
      <c r="M39" s="336"/>
      <c r="N39" s="336"/>
      <c r="O39" s="336"/>
      <c r="P39" s="338"/>
    </row>
    <row r="40" spans="2:16" x14ac:dyDescent="0.2">
      <c r="B40" s="304" t="s">
        <v>137</v>
      </c>
    </row>
  </sheetData>
  <sheetProtection sheet="1" formatColumns="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9" ma:contentTypeDescription="Een nieuw document maken." ma:contentTypeScope="" ma:versionID="55e1cc9b998d2da0adb67d12fbabc996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ff8b79d7ec7cc94398dd78dfc16cffa4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Props1.xml><?xml version="1.0" encoding="utf-8"?>
<ds:datastoreItem xmlns:ds="http://schemas.openxmlformats.org/officeDocument/2006/customXml" ds:itemID="{4AABC93E-59EB-47AC-9644-494FD72AA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89CDE-0221-46AD-90BF-33952EDD98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63B07A-3035-4110-A517-41C3A956E9A4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Invulstaat P2</vt:lpstr>
      <vt:lpstr>Inschrijfstaat P2</vt:lpstr>
      <vt:lpstr>Inschrijfbiljet 2</vt:lpstr>
      <vt:lpstr>betalingsschema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2023-07-28T08:09:05Z</dcterms:created>
  <dcterms:modified xsi:type="dcterms:W3CDTF">2023-10-23T11:09:29Z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