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3-4006 EU bomen en heesters\4 nota van inlichtingen\TenderNed\"/>
    </mc:Choice>
  </mc:AlternateContent>
  <xr:revisionPtr revIDLastSave="0" documentId="13_ncr:1_{B71760EF-0DB4-4487-9BB3-6C10962F1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50" i="1" l="1"/>
  <c r="AE50" i="1"/>
  <c r="AD50" i="1"/>
  <c r="AC50" i="1"/>
  <c r="AB50" i="1"/>
  <c r="AA50" i="1"/>
  <c r="AF46" i="1"/>
  <c r="AE46" i="1"/>
  <c r="AD46" i="1"/>
  <c r="AC46" i="1"/>
  <c r="AB46" i="1"/>
  <c r="AA46" i="1"/>
  <c r="AF36" i="1"/>
  <c r="AE36" i="1"/>
  <c r="AD36" i="1"/>
  <c r="AC36" i="1"/>
  <c r="AB36" i="1"/>
  <c r="AA36" i="1"/>
  <c r="AF32" i="1"/>
  <c r="AE32" i="1"/>
  <c r="AD32" i="1"/>
  <c r="AC32" i="1"/>
  <c r="AB32" i="1"/>
  <c r="AA32" i="1"/>
  <c r="AF28" i="1"/>
  <c r="AE28" i="1"/>
  <c r="AD28" i="1"/>
  <c r="AC28" i="1"/>
  <c r="AB28" i="1"/>
  <c r="AA28" i="1"/>
  <c r="AE24" i="1"/>
  <c r="AD24" i="1"/>
  <c r="AC24" i="1"/>
  <c r="AB24" i="1"/>
  <c r="AA24" i="1"/>
  <c r="AF24" i="1"/>
  <c r="AA40" i="1"/>
  <c r="AB40" i="1"/>
  <c r="AC40" i="1"/>
  <c r="AD40" i="1"/>
  <c r="AE40" i="1"/>
  <c r="AF40" i="1"/>
  <c r="S69" i="1"/>
  <c r="O58" i="1"/>
  <c r="P6" i="2"/>
  <c r="P5" i="2"/>
  <c r="P4" i="2"/>
  <c r="P8" i="2" s="1"/>
  <c r="N6" i="2"/>
  <c r="N5" i="2"/>
  <c r="N4" i="2"/>
  <c r="N8" i="2" s="1"/>
  <c r="L6" i="2"/>
  <c r="L5" i="2"/>
  <c r="L4" i="2"/>
  <c r="L8" i="2" s="1"/>
  <c r="J6" i="2"/>
  <c r="J5" i="2"/>
  <c r="J4" i="2"/>
  <c r="J8" i="2" s="1"/>
  <c r="H6" i="2"/>
  <c r="H5" i="2"/>
  <c r="H4" i="2"/>
  <c r="H8" i="2" s="1"/>
  <c r="F6" i="2"/>
  <c r="F4" i="2"/>
  <c r="F5" i="2"/>
  <c r="O50" i="1"/>
  <c r="AM51" i="1" s="1"/>
  <c r="O46" i="1"/>
  <c r="AK47" i="1" s="1"/>
  <c r="O36" i="1"/>
  <c r="AT37" i="1" s="1"/>
  <c r="O32" i="1"/>
  <c r="AN33" i="1" s="1"/>
  <c r="O28" i="1"/>
  <c r="AO29" i="1" s="1"/>
  <c r="O24" i="1"/>
  <c r="AM25" i="1" s="1"/>
  <c r="P9" i="2" l="1"/>
  <c r="P10" i="2" s="1"/>
  <c r="P11" i="2" s="1"/>
  <c r="L9" i="2"/>
  <c r="L10" i="2" s="1"/>
  <c r="L11" i="2" s="1"/>
  <c r="N9" i="2"/>
  <c r="N10" i="2" s="1"/>
  <c r="N11" i="2" s="1"/>
  <c r="N12" i="2" s="1"/>
  <c r="AK51" i="1"/>
  <c r="AR33" i="1"/>
  <c r="AJ33" i="1"/>
  <c r="AJ29" i="1"/>
  <c r="AS33" i="1"/>
  <c r="AJ37" i="1"/>
  <c r="AJ51" i="1"/>
  <c r="AL51" i="1"/>
  <c r="AJ47" i="1"/>
  <c r="AJ25" i="1"/>
  <c r="AL47" i="1"/>
  <c r="AM47" i="1"/>
  <c r="AN47" i="1"/>
  <c r="AM37" i="1"/>
  <c r="AQ37" i="1"/>
  <c r="AK37" i="1"/>
  <c r="AO37" i="1"/>
  <c r="AS37" i="1"/>
  <c r="AN37" i="1"/>
  <c r="AR37" i="1"/>
  <c r="AL37" i="1"/>
  <c r="AP37" i="1"/>
  <c r="AO33" i="1"/>
  <c r="AQ33" i="1"/>
  <c r="AT33" i="1"/>
  <c r="AP33" i="1"/>
  <c r="AR29" i="1"/>
  <c r="AQ29" i="1"/>
  <c r="AT29" i="1"/>
  <c r="AP29" i="1"/>
  <c r="AS29" i="1"/>
  <c r="AK33" i="1"/>
  <c r="AL33" i="1"/>
  <c r="AM33" i="1"/>
  <c r="AM29" i="1"/>
  <c r="AL29" i="1"/>
  <c r="AN29" i="1"/>
  <c r="AK29" i="1"/>
  <c r="AK25" i="1"/>
  <c r="AO25" i="1"/>
  <c r="AL25" i="1"/>
  <c r="AN25" i="1"/>
  <c r="H9" i="2"/>
  <c r="H10" i="2" s="1"/>
  <c r="H11" i="2" s="1"/>
  <c r="H12" i="2" s="1"/>
  <c r="H13" i="2" s="1"/>
  <c r="H14" i="2" s="1"/>
  <c r="H15" i="2" s="1"/>
  <c r="H16" i="2" s="1"/>
  <c r="H17" i="2" s="1"/>
  <c r="H18" i="2" s="1"/>
  <c r="J9" i="2"/>
  <c r="J10" i="2" s="1"/>
  <c r="J11" i="2" s="1"/>
  <c r="J12" i="2" s="1"/>
  <c r="J13" i="2" s="1"/>
  <c r="J14" i="2" s="1"/>
  <c r="J15" i="2" s="1"/>
  <c r="J16" i="2" s="1"/>
  <c r="J17" i="2" s="1"/>
  <c r="J18" i="2" s="1"/>
  <c r="R32" i="1" l="1"/>
  <c r="Z32" i="1" s="1"/>
  <c r="R46" i="1"/>
  <c r="Z46" i="1" s="1"/>
  <c r="R50" i="1"/>
  <c r="Z50" i="1" s="1"/>
  <c r="R36" i="1"/>
  <c r="Z36" i="1" s="1"/>
  <c r="R28" i="1"/>
  <c r="Z28" i="1" s="1"/>
  <c r="O40" i="1"/>
  <c r="AL41" i="1" l="1"/>
  <c r="AK41" i="1"/>
  <c r="AJ41" i="1"/>
  <c r="D2" i="3"/>
  <c r="B2" i="3"/>
  <c r="R40" i="1" l="1"/>
  <c r="Z40" i="1" s="1"/>
  <c r="O57" i="1"/>
  <c r="P16" i="3" l="1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I13" i="3" l="1"/>
  <c r="S13" i="3"/>
  <c r="D7" i="3"/>
  <c r="D16" i="3"/>
  <c r="I12" i="3"/>
  <c r="I14" i="3"/>
  <c r="C16" i="3"/>
  <c r="S14" i="3"/>
  <c r="S16" i="3" s="1"/>
  <c r="T16" i="3" s="1"/>
  <c r="I16" i="3" l="1"/>
  <c r="J16" i="3" s="1"/>
  <c r="F8" i="2" l="1"/>
  <c r="F9" i="2" s="1"/>
  <c r="F10" i="2" s="1"/>
  <c r="F11" i="2" s="1"/>
  <c r="F12" i="2" s="1"/>
  <c r="F13" i="2" s="1"/>
  <c r="R24" i="1" l="1"/>
  <c r="Z24" i="1" l="1"/>
  <c r="R59" i="1"/>
  <c r="Z59" i="1" l="1"/>
  <c r="R63" i="1" s="1"/>
  <c r="S68" i="1"/>
  <c r="R61" i="1" l="1"/>
  <c r="S70" i="1"/>
</calcChain>
</file>

<file path=xl/sharedStrings.xml><?xml version="1.0" encoding="utf-8"?>
<sst xmlns="http://schemas.openxmlformats.org/spreadsheetml/2006/main" count="171" uniqueCount="120">
  <si>
    <t>:</t>
  </si>
  <si>
    <t>Wensen</t>
  </si>
  <si>
    <t>Categorie</t>
  </si>
  <si>
    <t>SROI</t>
  </si>
  <si>
    <t>Ja/nee</t>
  </si>
  <si>
    <t>Ja</t>
  </si>
  <si>
    <t>nee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</si>
  <si>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</si>
  <si>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</si>
  <si>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</si>
  <si>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</si>
  <si>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</si>
  <si>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</si>
  <si>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</si>
  <si>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</si>
  <si>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</si>
  <si>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</si>
  <si>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</si>
  <si>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</si>
  <si>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</si>
  <si>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</si>
  <si>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</si>
  <si>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</si>
  <si>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stap</t>
  </si>
  <si>
    <t>min :</t>
  </si>
  <si>
    <t>max :</t>
  </si>
  <si>
    <t>stap :</t>
  </si>
  <si>
    <t>minimaal te behalen score</t>
  </si>
  <si>
    <t>%</t>
  </si>
  <si>
    <t>Minimaal toe te kennen punten</t>
  </si>
  <si>
    <t>behaalde punten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</si>
  <si>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</si>
  <si>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</si>
  <si>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</si>
  <si>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</si>
  <si>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</si>
  <si>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</si>
  <si>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</si>
  <si>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</si>
  <si>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</si>
  <si>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</si>
  <si>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</si>
  <si>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</si>
  <si>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</si>
  <si>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</si>
  <si>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</si>
  <si>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</si>
  <si>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</si>
  <si>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</si>
  <si>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</si>
  <si>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</si>
  <si>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</si>
  <si>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</si>
  <si>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</si>
  <si>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</si>
  <si>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</si>
  <si>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</si>
  <si>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</si>
  <si>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</si>
  <si>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</si>
  <si>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</si>
  <si>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</si>
  <si>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</si>
  <si>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</si>
  <si>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</si>
  <si>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</si>
  <si>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</si>
  <si>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</si>
  <si>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</si>
  <si>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</si>
  <si>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Social Return</t>
  </si>
  <si>
    <t>van niet ingezette 
SROI</t>
  </si>
  <si>
    <t>Bent u bereid om aanvullende Socialreturn toe te passen boven op de minimaal vereiste 2% en zoja 
 hoeveel % aanvullende SROI zet u in?</t>
  </si>
  <si>
    <t>Bijlage 8a</t>
  </si>
  <si>
    <t>Maatschappelijk verantwoord ondernemen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</si>
  <si>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Prestatieladder</t>
    </r>
  </si>
  <si>
    <t>Welke trede heeft uw onderneming op de CO2-prestatieladder</t>
  </si>
  <si>
    <r>
      <t>0 = geen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-prestatieladder</t>
    </r>
  </si>
  <si>
    <t>trede</t>
  </si>
  <si>
    <t xml:space="preserve">tot </t>
  </si>
  <si>
    <t xml:space="preserve">stap </t>
  </si>
  <si>
    <t>Biopotten</t>
  </si>
  <si>
    <t>Hergebruik niet verteerbare potten</t>
  </si>
  <si>
    <t>Welk percentage van uw plantmateriaal levert u in verteerbare potten</t>
  </si>
  <si>
    <t>Bestelproces</t>
  </si>
  <si>
    <t>werkdagen</t>
  </si>
  <si>
    <t>Levertijd na afroep</t>
  </si>
  <si>
    <t>Binnen hoeveel dagen na afroep kunt u de bestelling leveren?</t>
  </si>
  <si>
    <t>Reactietijd na offerteaanvraag</t>
  </si>
  <si>
    <t>Binnen hoeveel dagen na de offerteaanvraag ontvangt de aanvrager de offerte</t>
  </si>
  <si>
    <t>CO2</t>
  </si>
  <si>
    <t>Skal</t>
  </si>
  <si>
    <t>skal</t>
  </si>
  <si>
    <t>Welk percentage skal gekweekt plantmatriaal kunt u leveren</t>
  </si>
  <si>
    <t>potten</t>
  </si>
  <si>
    <t>Offerte</t>
  </si>
  <si>
    <t>afroeptijd</t>
  </si>
  <si>
    <t>Behaalde punten na bonus</t>
  </si>
  <si>
    <t xml:space="preserve">Deze EMVI-Beoordelingsmatrixz heeft betrekking op </t>
  </si>
  <si>
    <t>de volgende percelen:</t>
  </si>
  <si>
    <t>Perceel 2a Maashorst heesters en overige beplanting</t>
  </si>
  <si>
    <t>Perceel 2b Meierijstad heesters en overige beplanting</t>
  </si>
  <si>
    <t>Perceel 2c Oss heesters en overige beplanting</t>
  </si>
  <si>
    <t>maximale korting</t>
  </si>
  <si>
    <t>behaalde 
korting</t>
  </si>
  <si>
    <t>zonder bonus</t>
  </si>
  <si>
    <t>met bonus</t>
  </si>
  <si>
    <t>Bestek 2023-4006</t>
  </si>
  <si>
    <t>Raamovereenkomst leveren bomen en heesters</t>
  </si>
  <si>
    <t>perceel 1a</t>
  </si>
  <si>
    <t>perceel 1b</t>
  </si>
  <si>
    <t>perceel 1c</t>
  </si>
  <si>
    <t>perceel 2a</t>
  </si>
  <si>
    <t>perceel 2b</t>
  </si>
  <si>
    <t>perceel 2c</t>
  </si>
  <si>
    <t>Welk percentage van uw levering wordt in herbruikte niet verteerbare potten geleverd</t>
  </si>
  <si>
    <t>Deze velden kunnen door de inschrijver worden ingevuld en hebben betrekking op de verhoging van de boete en de bonus die de inschrijver zichzelf oplegt</t>
  </si>
  <si>
    <t>Uw opgave</t>
  </si>
  <si>
    <t xml:space="preserve">Berekening van punten </t>
  </si>
  <si>
    <t>EMVI--Beoordelingsmatrix Heesters en overige beplanting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</si>
</sst>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0.0%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b/>
      <sz val="14"/>
      <name val="Arial"/>
      <family val="2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4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2" borderId="14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14" xfId="0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vertical="top"/>
    </xf>
    <xf numFmtId="164" fontId="2" fillId="0" borderId="17" xfId="0" applyNumberFormat="1" applyFont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2" applyFont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3" xfId="0" applyBorder="1"/>
    <xf numFmtId="0" fontId="0" fillId="4" borderId="24" xfId="0" applyFill="1" applyBorder="1"/>
    <xf numFmtId="0" fontId="0" fillId="4" borderId="13" xfId="0" applyFill="1" applyBorder="1"/>
    <xf numFmtId="0" fontId="0" fillId="5" borderId="25" xfId="0" applyFill="1" applyBorder="1"/>
    <xf numFmtId="0" fontId="0" fillId="5" borderId="4" xfId="0" applyFill="1" applyBorder="1"/>
    <xf numFmtId="0" fontId="0" fillId="5" borderId="14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0" borderId="25" xfId="0" applyBorder="1"/>
    <xf numFmtId="0" fontId="0" fillId="0" borderId="1" xfId="0" applyBorder="1"/>
    <xf numFmtId="0" fontId="0" fillId="0" borderId="13" xfId="0" applyBorder="1"/>
    <xf numFmtId="0" fontId="0" fillId="0" borderId="27" xfId="0" applyBorder="1"/>
    <xf numFmtId="0" fontId="0" fillId="0" borderId="24" xfId="0" applyBorder="1"/>
    <xf numFmtId="0" fontId="0" fillId="0" borderId="26" xfId="0" applyBorder="1"/>
    <xf numFmtId="165" fontId="0" fillId="0" borderId="6" xfId="2" applyNumberFormat="1" applyFont="1" applyBorder="1"/>
    <xf numFmtId="165" fontId="0" fillId="0" borderId="15" xfId="2" applyNumberFormat="1" applyFont="1" applyBorder="1"/>
    <xf numFmtId="165" fontId="0" fillId="0" borderId="28" xfId="2" applyNumberFormat="1" applyFont="1" applyBorder="1"/>
    <xf numFmtId="165" fontId="0" fillId="0" borderId="26" xfId="2" applyNumberFormat="1" applyFont="1" applyBorder="1"/>
    <xf numFmtId="0" fontId="0" fillId="7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0" fillId="0" borderId="0" xfId="0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0" xfId="0" applyFont="1" applyBorder="1" applyAlignment="1" applyProtection="1"/>
    <xf numFmtId="0" fontId="2" fillId="0" borderId="0" xfId="0" applyFont="1" applyFill="1" applyProtection="1"/>
    <xf numFmtId="0" fontId="2" fillId="0" borderId="4" xfId="0" applyFont="1" applyFill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8" xfId="0" applyFont="1" applyBorder="1" applyProtection="1"/>
    <xf numFmtId="0" fontId="2" fillId="0" borderId="19" xfId="0" applyFont="1" applyBorder="1" applyProtection="1"/>
    <xf numFmtId="0" fontId="2" fillId="0" borderId="21" xfId="0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/>
    </xf>
    <xf numFmtId="164" fontId="2" fillId="0" borderId="19" xfId="0" applyNumberFormat="1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 wrapText="1"/>
    </xf>
    <xf numFmtId="2" fontId="2" fillId="0" borderId="21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Fill="1" applyBorder="1" applyProtection="1"/>
    <xf numFmtId="0" fontId="2" fillId="0" borderId="14" xfId="0" applyFont="1" applyFill="1" applyBorder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/>
    </xf>
    <xf numFmtId="0" fontId="2" fillId="0" borderId="7" xfId="0" applyFont="1" applyBorder="1" applyAlignment="1" applyProtection="1">
      <alignment horizontal="left" vertical="top"/>
    </xf>
    <xf numFmtId="1" fontId="2" fillId="0" borderId="4" xfId="0" applyNumberFormat="1" applyFont="1" applyFill="1" applyBorder="1" applyAlignment="1" applyProtection="1">
      <alignment vertical="top"/>
    </xf>
    <xf numFmtId="0" fontId="2" fillId="0" borderId="5" xfId="0" applyFont="1" applyFill="1" applyBorder="1" applyAlignment="1" applyProtection="1">
      <alignment vertical="top"/>
    </xf>
    <xf numFmtId="1" fontId="2" fillId="0" borderId="0" xfId="0" applyNumberFormat="1" applyFont="1" applyFill="1" applyProtection="1"/>
    <xf numFmtId="0" fontId="2" fillId="0" borderId="4" xfId="0" applyFont="1" applyFill="1" applyBorder="1" applyProtection="1"/>
    <xf numFmtId="0" fontId="2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top"/>
    </xf>
    <xf numFmtId="0" fontId="2" fillId="0" borderId="0" xfId="0" quotePrefix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</xf>
    <xf numFmtId="0" fontId="2" fillId="0" borderId="6" xfId="0" applyFont="1" applyFill="1" applyBorder="1" applyAlignment="1" applyProtection="1">
      <alignment vertical="top"/>
    </xf>
    <xf numFmtId="0" fontId="2" fillId="0" borderId="7" xfId="0" applyFont="1" applyFill="1" applyBorder="1" applyAlignment="1" applyProtection="1">
      <alignment vertical="top"/>
    </xf>
    <xf numFmtId="0" fontId="2" fillId="0" borderId="7" xfId="0" applyFont="1" applyFill="1" applyBorder="1" applyProtection="1"/>
    <xf numFmtId="164" fontId="2" fillId="0" borderId="7" xfId="0" applyNumberFormat="1" applyFont="1" applyFill="1" applyBorder="1" applyAlignment="1" applyProtection="1">
      <alignment vertical="top"/>
    </xf>
    <xf numFmtId="0" fontId="2" fillId="0" borderId="15" xfId="0" applyFont="1" applyFill="1" applyBorder="1" applyAlignment="1" applyProtection="1">
      <alignment vertical="top"/>
    </xf>
    <xf numFmtId="0" fontId="2" fillId="0" borderId="8" xfId="0" applyFont="1" applyFill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2" fillId="0" borderId="13" xfId="0" applyFont="1" applyBorder="1" applyAlignment="1" applyProtection="1">
      <alignment horizontal="left" vertical="top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3" xfId="0" applyFont="1" applyFill="1" applyBorder="1" applyAlignment="1" applyProtection="1">
      <alignment horizontal="left" vertical="top" wrapText="1"/>
    </xf>
    <xf numFmtId="0" fontId="2" fillId="0" borderId="3" xfId="0" applyFont="1" applyFill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14" xfId="0" applyFont="1" applyBorder="1" applyAlignment="1" applyProtection="1">
      <alignment horizontal="left" vertical="top"/>
    </xf>
    <xf numFmtId="0" fontId="2" fillId="0" borderId="17" xfId="0" applyFont="1" applyFill="1" applyBorder="1" applyAlignment="1" applyProtection="1">
      <alignment horizontal="left" vertical="top" wrapText="1"/>
    </xf>
    <xf numFmtId="0" fontId="2" fillId="0" borderId="14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0" fontId="2" fillId="0" borderId="0" xfId="0" quotePrefix="1" applyFont="1" applyFill="1" applyBorder="1" applyAlignment="1" applyProtection="1">
      <alignment horizontal="left" vertical="top" wrapText="1"/>
    </xf>
    <xf numFmtId="0" fontId="2" fillId="0" borderId="17" xfId="0" quotePrefix="1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0" fontId="2" fillId="0" borderId="7" xfId="0" applyFont="1" applyBorder="1" applyAlignment="1" applyProtection="1">
      <alignment horizontal="right" vertical="top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right" vertical="top"/>
    </xf>
    <xf numFmtId="0" fontId="3" fillId="0" borderId="0" xfId="0" applyFont="1" applyFill="1" applyBorder="1" applyAlignment="1" applyProtection="1">
      <alignment horizontal="right" vertical="top"/>
    </xf>
    <xf numFmtId="0" fontId="2" fillId="0" borderId="19" xfId="0" applyFont="1" applyBorder="1" applyAlignment="1" applyProtection="1">
      <alignment horizontal="right" vertical="top"/>
    </xf>
    <xf numFmtId="0" fontId="2" fillId="0" borderId="0" xfId="0" applyNumberFormat="1" applyFont="1" applyAlignment="1" applyProtection="1">
      <alignment horizontal="right"/>
    </xf>
    <xf numFmtId="0" fontId="2" fillId="0" borderId="0" xfId="0" applyNumberFormat="1" applyFont="1" applyBorder="1" applyAlignment="1" applyProtection="1">
      <alignment horizontal="right"/>
    </xf>
    <xf numFmtId="0" fontId="2" fillId="0" borderId="3" xfId="0" applyNumberFormat="1" applyFont="1" applyBorder="1" applyAlignment="1" applyProtection="1">
      <alignment horizontal="right" vertical="top"/>
    </xf>
    <xf numFmtId="0" fontId="2" fillId="0" borderId="0" xfId="0" applyNumberFormat="1" applyFont="1" applyAlignment="1" applyProtection="1">
      <alignment horizontal="right" vertical="top"/>
    </xf>
    <xf numFmtId="0" fontId="2" fillId="0" borderId="2" xfId="0" applyNumberFormat="1" applyFont="1" applyBorder="1" applyAlignment="1" applyProtection="1">
      <alignment horizontal="right" vertical="top"/>
    </xf>
    <xf numFmtId="0" fontId="2" fillId="0" borderId="0" xfId="0" applyNumberFormat="1" applyFont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19" xfId="0" applyNumberFormat="1" applyFont="1" applyBorder="1" applyAlignment="1" applyProtection="1">
      <alignment horizontal="right" vertical="top"/>
    </xf>
    <xf numFmtId="0" fontId="2" fillId="0" borderId="7" xfId="0" applyNumberFormat="1" applyFont="1" applyBorder="1" applyAlignment="1" applyProtection="1">
      <alignment horizontal="right" vertical="top"/>
    </xf>
    <xf numFmtId="1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right" vertical="top" wrapText="1"/>
    </xf>
    <xf numFmtId="0" fontId="2" fillId="0" borderId="0" xfId="0" applyFont="1" applyFill="1" applyBorder="1" applyAlignment="1" applyProtection="1">
      <alignment horizontal="right"/>
    </xf>
    <xf numFmtId="164" fontId="2" fillId="0" borderId="17" xfId="0" applyNumberFormat="1" applyFont="1" applyBorder="1" applyAlignment="1" applyProtection="1">
      <alignment horizontal="right" vertical="top"/>
    </xf>
    <xf numFmtId="164" fontId="2" fillId="0" borderId="17" xfId="0" applyNumberFormat="1" applyFont="1" applyFill="1" applyBorder="1" applyAlignment="1" applyProtection="1">
      <alignment horizontal="right" vertical="top"/>
    </xf>
    <xf numFmtId="1" fontId="0" fillId="0" borderId="0" xfId="0" applyNumberFormat="1"/>
    <xf numFmtId="1" fontId="2" fillId="0" borderId="0" xfId="0" applyNumberFormat="1" applyFont="1" applyFill="1" applyAlignment="1" applyProtection="1">
      <alignment vertical="top"/>
    </xf>
    <xf numFmtId="9" fontId="3" fillId="0" borderId="0" xfId="1" applyNumberFormat="1" applyFont="1" applyFill="1" applyBorder="1" applyAlignment="1" applyProtection="1">
      <alignment horizontal="right" vertical="top"/>
    </xf>
    <xf numFmtId="44" fontId="3" fillId="0" borderId="0" xfId="1" applyFont="1" applyFill="1" applyBorder="1" applyAlignment="1" applyProtection="1">
      <alignment horizontal="right" vertical="top"/>
    </xf>
    <xf numFmtId="0" fontId="2" fillId="0" borderId="5" xfId="0" applyFont="1" applyBorder="1" applyAlignment="1" applyProtection="1">
      <alignment horizontal="right" vertical="top"/>
    </xf>
    <xf numFmtId="0" fontId="2" fillId="0" borderId="5" xfId="0" applyFont="1" applyFill="1" applyBorder="1" applyAlignment="1" applyProtection="1">
      <alignment horizontal="right" vertical="top"/>
    </xf>
    <xf numFmtId="4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Font="1" applyFill="1" applyBorder="1" applyAlignment="1" applyProtection="1">
      <alignment horizontal="right" vertical="top" wrapText="1"/>
    </xf>
    <xf numFmtId="0" fontId="2" fillId="0" borderId="5" xfId="0" applyFont="1" applyFill="1" applyBorder="1" applyAlignment="1" applyProtection="1">
      <alignment horizontal="right"/>
    </xf>
    <xf numFmtId="9" fontId="2" fillId="0" borderId="5" xfId="2" applyFont="1" applyBorder="1" applyAlignment="1" applyProtection="1">
      <alignment horizontal="right" vertical="top"/>
    </xf>
    <xf numFmtId="44" fontId="2" fillId="0" borderId="0" xfId="1" applyFont="1" applyBorder="1" applyProtection="1"/>
    <xf numFmtId="0" fontId="2" fillId="0" borderId="5" xfId="0" applyFont="1" applyBorder="1" applyProtection="1"/>
    <xf numFmtId="0" fontId="2" fillId="0" borderId="7" xfId="0" applyNumberFormat="1" applyFont="1" applyBorder="1" applyAlignment="1" applyProtection="1">
      <alignment horizontal="right"/>
    </xf>
    <xf numFmtId="44" fontId="2" fillId="0" borderId="7" xfId="1" applyFont="1" applyBorder="1" applyProtection="1"/>
    <xf numFmtId="0" fontId="2" fillId="0" borderId="9" xfId="0" applyFont="1" applyBorder="1" applyAlignment="1" applyProtection="1">
      <alignment horizontal="right" vertical="top"/>
    </xf>
    <xf numFmtId="0" fontId="2" fillId="0" borderId="10" xfId="0" applyFont="1" applyBorder="1" applyAlignment="1" applyProtection="1">
      <alignment vertical="top"/>
    </xf>
    <xf numFmtId="0" fontId="2" fillId="0" borderId="10" xfId="0" applyNumberFormat="1" applyFont="1" applyBorder="1" applyAlignment="1" applyProtection="1">
      <alignment horizontal="right" vertical="top"/>
    </xf>
    <xf numFmtId="0" fontId="2" fillId="0" borderId="10" xfId="0" applyFont="1" applyBorder="1" applyProtection="1"/>
    <xf numFmtId="164" fontId="2" fillId="0" borderId="10" xfId="0" applyNumberFormat="1" applyFont="1" applyBorder="1" applyAlignment="1" applyProtection="1">
      <alignment vertical="top" wrapText="1"/>
    </xf>
    <xf numFmtId="0" fontId="2" fillId="0" borderId="11" xfId="0" applyFont="1" applyBorder="1" applyAlignment="1" applyProtection="1">
      <alignment vertical="top"/>
    </xf>
    <xf numFmtId="44" fontId="2" fillId="0" borderId="25" xfId="1" applyFont="1" applyBorder="1" applyProtection="1"/>
    <xf numFmtId="0" fontId="2" fillId="0" borderId="25" xfId="0" applyFont="1" applyBorder="1" applyProtection="1"/>
    <xf numFmtId="44" fontId="2" fillId="0" borderId="26" xfId="1" applyFont="1" applyBorder="1" applyProtection="1"/>
    <xf numFmtId="164" fontId="2" fillId="0" borderId="9" xfId="0" applyNumberFormat="1" applyFont="1" applyBorder="1" applyAlignment="1" applyProtection="1">
      <alignment vertical="top" wrapText="1"/>
    </xf>
    <xf numFmtId="44" fontId="2" fillId="0" borderId="4" xfId="1" applyFont="1" applyBorder="1" applyProtection="1"/>
    <xf numFmtId="44" fontId="2" fillId="0" borderId="6" xfId="1" applyFont="1" applyBorder="1" applyProtection="1"/>
    <xf numFmtId="0" fontId="2" fillId="0" borderId="0" xfId="0" applyFont="1" applyFill="1" applyBorder="1" applyAlignment="1" applyProtection="1">
      <alignment horizontal="center" vertical="top"/>
    </xf>
    <xf numFmtId="2" fontId="2" fillId="0" borderId="0" xfId="0" applyNumberFormat="1" applyFont="1" applyBorder="1" applyAlignment="1" applyProtection="1">
      <alignment vertical="top"/>
    </xf>
    <xf numFmtId="44" fontId="2" fillId="0" borderId="0" xfId="1" applyFont="1" applyFill="1" applyBorder="1" applyAlignment="1" applyProtection="1">
      <alignment horizontal="right" vertical="top" wrapText="1"/>
    </xf>
    <xf numFmtId="44" fontId="2" fillId="0" borderId="5" xfId="1" applyFont="1" applyFill="1" applyBorder="1" applyAlignment="1" applyProtection="1">
      <alignment horizontal="right" vertical="top" wrapText="1"/>
    </xf>
    <xf numFmtId="44" fontId="3" fillId="0" borderId="14" xfId="1" applyFont="1" applyFill="1" applyBorder="1" applyAlignment="1" applyProtection="1">
      <alignment vertical="top"/>
    </xf>
    <xf numFmtId="0" fontId="2" fillId="0" borderId="6" xfId="0" applyFont="1" applyBorder="1" applyAlignment="1" applyProtection="1">
      <alignment horizontal="left" vertical="top"/>
    </xf>
    <xf numFmtId="0" fontId="2" fillId="0" borderId="7" xfId="0" applyFont="1" applyFill="1" applyBorder="1" applyAlignment="1" applyProtection="1">
      <alignment horizontal="left" vertical="top" wrapText="1"/>
    </xf>
    <xf numFmtId="0" fontId="2" fillId="0" borderId="29" xfId="0" applyFont="1" applyFill="1" applyBorder="1" applyAlignment="1" applyProtection="1">
      <alignment horizontal="left" vertical="top" wrapText="1"/>
    </xf>
    <xf numFmtId="0" fontId="2" fillId="0" borderId="15" xfId="0" applyFont="1" applyFill="1" applyBorder="1" applyAlignment="1" applyProtection="1">
      <alignment horizontal="left" vertical="top" wrapText="1"/>
    </xf>
    <xf numFmtId="0" fontId="2" fillId="0" borderId="8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centerContinuous" vertical="top" wrapText="1"/>
    </xf>
    <xf numFmtId="0" fontId="5" fillId="0" borderId="2" xfId="0" applyFont="1" applyFill="1" applyBorder="1" applyAlignment="1" applyProtection="1">
      <alignment horizontal="centerContinuous" vertical="top" wrapText="1"/>
    </xf>
    <xf numFmtId="44" fontId="3" fillId="0" borderId="17" xfId="1" applyFont="1" applyFill="1" applyBorder="1" applyAlignment="1" applyProtection="1">
      <alignment vertical="top"/>
    </xf>
    <xf numFmtId="0" fontId="2" fillId="0" borderId="17" xfId="0" applyFont="1" applyFill="1" applyBorder="1" applyAlignment="1" applyProtection="1">
      <alignment vertical="top"/>
    </xf>
    <xf numFmtId="0" fontId="2" fillId="0" borderId="29" xfId="0" applyFont="1" applyFill="1" applyBorder="1" applyAlignment="1" applyProtection="1">
      <alignment vertical="top"/>
    </xf>
    <xf numFmtId="44" fontId="2" fillId="0" borderId="0" xfId="0" applyNumberFormat="1" applyFont="1" applyFill="1" applyBorder="1" applyAlignment="1" applyProtection="1">
      <alignment horizontal="right" vertical="top" wrapText="1"/>
    </xf>
    <xf numFmtId="0" fontId="2" fillId="3" borderId="0" xfId="0" applyFont="1" applyFill="1" applyBorder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/>
    </xf>
    <xf numFmtId="0" fontId="2" fillId="0" borderId="16" xfId="0" applyFont="1" applyBorder="1" applyAlignment="1" applyProtection="1">
      <alignment vertical="top"/>
    </xf>
    <xf numFmtId="0" fontId="2" fillId="0" borderId="17" xfId="0" applyFont="1" applyBorder="1" applyAlignment="1" applyProtection="1">
      <alignment vertical="top"/>
    </xf>
    <xf numFmtId="0" fontId="2" fillId="0" borderId="30" xfId="0" applyFont="1" applyBorder="1" applyAlignment="1" applyProtection="1">
      <alignment vertical="top"/>
    </xf>
    <xf numFmtId="0" fontId="2" fillId="0" borderId="2" xfId="0" applyFont="1" applyFill="1" applyBorder="1" applyAlignment="1" applyProtection="1">
      <alignment horizontal="centerContinuous" vertical="top"/>
    </xf>
    <xf numFmtId="0" fontId="2" fillId="0" borderId="3" xfId="0" applyFont="1" applyFill="1" applyBorder="1" applyAlignment="1" applyProtection="1">
      <alignment horizontal="centerContinuous" vertical="top"/>
    </xf>
    <xf numFmtId="0" fontId="5" fillId="0" borderId="2" xfId="0" applyFont="1" applyFill="1" applyBorder="1" applyAlignment="1" applyProtection="1">
      <alignment horizontal="centerContinuous" vertical="top"/>
    </xf>
    <xf numFmtId="9" fontId="2" fillId="0" borderId="0" xfId="2" applyFont="1" applyBorder="1" applyAlignment="1" applyProtection="1">
      <alignment horizontal="right" vertical="top"/>
    </xf>
    <xf numFmtId="0" fontId="2" fillId="0" borderId="2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/>
    </xf>
    <xf numFmtId="0" fontId="2" fillId="0" borderId="19" xfId="0" applyFont="1" applyFill="1" applyBorder="1" applyAlignment="1" applyProtection="1">
      <alignment horizontal="left" vertical="top"/>
    </xf>
    <xf numFmtId="0" fontId="2" fillId="0" borderId="19" xfId="0" applyFont="1" applyFill="1" applyBorder="1" applyAlignment="1" applyProtection="1">
      <alignment horizontal="left" vertical="top" wrapText="1"/>
    </xf>
    <xf numFmtId="0" fontId="2" fillId="0" borderId="21" xfId="0" applyFont="1" applyFill="1" applyBorder="1" applyAlignment="1" applyProtection="1">
      <alignment vertical="top"/>
    </xf>
    <xf numFmtId="0" fontId="2" fillId="0" borderId="19" xfId="0" applyFont="1" applyFill="1" applyBorder="1" applyAlignment="1" applyProtection="1">
      <alignment horizontal="right" vertical="top"/>
    </xf>
    <xf numFmtId="0" fontId="2" fillId="0" borderId="19" xfId="0" applyFont="1" applyFill="1" applyBorder="1" applyAlignment="1" applyProtection="1">
      <alignment vertical="top"/>
    </xf>
    <xf numFmtId="0" fontId="2" fillId="0" borderId="19" xfId="0" applyNumberFormat="1" applyFont="1" applyFill="1" applyBorder="1" applyAlignment="1" applyProtection="1">
      <alignment horizontal="right" vertical="top"/>
    </xf>
    <xf numFmtId="0" fontId="2" fillId="0" borderId="18" xfId="0" applyFont="1" applyFill="1" applyBorder="1" applyAlignment="1" applyProtection="1">
      <alignment vertical="top"/>
    </xf>
    <xf numFmtId="0" fontId="2" fillId="0" borderId="19" xfId="0" applyFont="1" applyFill="1" applyBorder="1" applyAlignment="1" applyProtection="1">
      <alignment horizontal="right"/>
    </xf>
    <xf numFmtId="0" fontId="2" fillId="0" borderId="19" xfId="0" applyFont="1" applyFill="1" applyBorder="1" applyAlignment="1" applyProtection="1">
      <alignment horizontal="left" wrapText="1"/>
    </xf>
    <xf numFmtId="0" fontId="2" fillId="0" borderId="21" xfId="0" applyFont="1" applyFill="1" applyBorder="1" applyProtection="1"/>
    <xf numFmtId="0" fontId="2" fillId="0" borderId="21" xfId="0" applyFont="1" applyBorder="1" applyAlignment="1" applyProtection="1">
      <alignment vertical="top" wrapText="1"/>
    </xf>
    <xf numFmtId="164" fontId="2" fillId="0" borderId="17" xfId="0" applyNumberFormat="1" applyFont="1" applyFill="1" applyBorder="1" applyAlignment="1" applyProtection="1">
      <alignment horizontal="right" vertical="top" wrapText="1"/>
    </xf>
    <xf numFmtId="164" fontId="2" fillId="0" borderId="17" xfId="0" applyNumberFormat="1" applyFont="1" applyFill="1" applyBorder="1" applyAlignment="1" applyProtection="1">
      <alignment horizontal="right"/>
    </xf>
    <xf numFmtId="164" fontId="2" fillId="0" borderId="30" xfId="0" applyNumberFormat="1" applyFont="1" applyFill="1" applyBorder="1" applyAlignment="1" applyProtection="1">
      <alignment horizontal="right"/>
    </xf>
    <xf numFmtId="44" fontId="2" fillId="0" borderId="23" xfId="1" applyFont="1" applyBorder="1" applyAlignment="1" applyProtection="1">
      <alignment horizontal="left" vertical="top" wrapText="1"/>
    </xf>
    <xf numFmtId="0" fontId="2" fillId="8" borderId="31" xfId="0" applyFont="1" applyFill="1" applyBorder="1" applyAlignment="1" applyProtection="1">
      <alignment vertical="top"/>
    </xf>
    <xf numFmtId="0" fontId="2" fillId="8" borderId="32" xfId="0" applyFont="1" applyFill="1" applyBorder="1" applyAlignment="1" applyProtection="1">
      <alignment vertical="top"/>
    </xf>
    <xf numFmtId="0" fontId="2" fillId="8" borderId="32" xfId="0" applyFont="1" applyFill="1" applyBorder="1" applyProtection="1"/>
    <xf numFmtId="0" fontId="2" fillId="8" borderId="33" xfId="0" applyFont="1" applyFill="1" applyBorder="1" applyProtection="1"/>
    <xf numFmtId="0" fontId="2" fillId="8" borderId="14" xfId="0" applyFont="1" applyFill="1" applyBorder="1" applyAlignment="1" applyProtection="1">
      <alignment vertical="top"/>
    </xf>
    <xf numFmtId="0" fontId="2" fillId="8" borderId="0" xfId="0" applyFont="1" applyFill="1" applyBorder="1" applyAlignment="1" applyProtection="1">
      <alignment vertical="top"/>
    </xf>
    <xf numFmtId="0" fontId="2" fillId="8" borderId="0" xfId="0" applyFont="1" applyFill="1" applyBorder="1" applyProtection="1"/>
    <xf numFmtId="0" fontId="2" fillId="8" borderId="17" xfId="0" applyFont="1" applyFill="1" applyBorder="1" applyProtection="1"/>
    <xf numFmtId="0" fontId="6" fillId="8" borderId="14" xfId="0" applyFont="1" applyFill="1" applyBorder="1" applyAlignment="1" applyProtection="1">
      <alignment vertical="top"/>
    </xf>
    <xf numFmtId="0" fontId="6" fillId="8" borderId="0" xfId="0" applyFont="1" applyFill="1" applyBorder="1" applyAlignment="1" applyProtection="1">
      <alignment vertical="top"/>
    </xf>
    <xf numFmtId="9" fontId="6" fillId="8" borderId="14" xfId="0" applyNumberFormat="1" applyFont="1" applyFill="1" applyBorder="1" applyAlignment="1" applyProtection="1">
      <alignment vertical="top"/>
    </xf>
    <xf numFmtId="9" fontId="6" fillId="8" borderId="0" xfId="0" applyNumberFormat="1" applyFont="1" applyFill="1" applyBorder="1" applyAlignment="1" applyProtection="1">
      <alignment vertical="top"/>
    </xf>
    <xf numFmtId="1" fontId="6" fillId="8" borderId="14" xfId="0" applyNumberFormat="1" applyFont="1" applyFill="1" applyBorder="1" applyAlignment="1" applyProtection="1">
      <alignment vertical="top"/>
    </xf>
    <xf numFmtId="1" fontId="6" fillId="8" borderId="0" xfId="0" applyNumberFormat="1" applyFont="1" applyFill="1" applyBorder="1" applyAlignment="1" applyProtection="1">
      <alignment vertical="top"/>
    </xf>
    <xf numFmtId="0" fontId="6" fillId="8" borderId="0" xfId="0" applyFont="1" applyFill="1" applyBorder="1" applyProtection="1"/>
    <xf numFmtId="0" fontId="0" fillId="8" borderId="17" xfId="0" applyFill="1" applyBorder="1" applyProtection="1"/>
    <xf numFmtId="9" fontId="7" fillId="8" borderId="0" xfId="0" applyNumberFormat="1" applyFont="1" applyFill="1" applyBorder="1" applyAlignment="1" applyProtection="1">
      <alignment vertical="top"/>
    </xf>
    <xf numFmtId="1" fontId="2" fillId="8" borderId="17" xfId="0" applyNumberFormat="1" applyFont="1" applyFill="1" applyBorder="1" applyAlignment="1" applyProtection="1">
      <alignment vertical="top"/>
    </xf>
    <xf numFmtId="9" fontId="3" fillId="8" borderId="0" xfId="0" applyNumberFormat="1" applyFont="1" applyFill="1" applyBorder="1" applyAlignment="1" applyProtection="1">
      <alignment vertical="top"/>
    </xf>
    <xf numFmtId="1" fontId="2" fillId="8" borderId="0" xfId="0" applyNumberFormat="1" applyFont="1" applyFill="1" applyBorder="1" applyProtection="1"/>
    <xf numFmtId="1" fontId="2" fillId="8" borderId="17" xfId="0" applyNumberFormat="1" applyFont="1" applyFill="1" applyBorder="1" applyProtection="1"/>
    <xf numFmtId="0" fontId="2" fillId="8" borderId="21" xfId="0" applyFont="1" applyFill="1" applyBorder="1" applyAlignment="1" applyProtection="1">
      <alignment vertical="top"/>
    </xf>
    <xf numFmtId="0" fontId="2" fillId="8" borderId="19" xfId="0" applyFont="1" applyFill="1" applyBorder="1" applyAlignment="1" applyProtection="1">
      <alignment vertical="top"/>
    </xf>
    <xf numFmtId="0" fontId="2" fillId="8" borderId="19" xfId="0" applyFont="1" applyFill="1" applyBorder="1" applyProtection="1"/>
    <xf numFmtId="0" fontId="2" fillId="8" borderId="30" xfId="0" applyFont="1" applyFill="1" applyBorder="1" applyProtection="1"/>
    <xf numFmtId="0" fontId="2" fillId="0" borderId="9" xfId="0" applyFont="1" applyBorder="1" applyProtection="1"/>
    <xf numFmtId="0" fontId="2" fillId="0" borderId="11" xfId="0" applyFont="1" applyBorder="1" applyProtection="1"/>
    <xf numFmtId="0" fontId="2" fillId="0" borderId="3" xfId="0" applyFont="1" applyBorder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17" xfId="0" applyFont="1" applyFill="1" applyBorder="1" applyAlignment="1" applyProtection="1">
      <alignment horizontal="left" vertical="top" wrapText="1"/>
    </xf>
    <xf numFmtId="0" fontId="2" fillId="0" borderId="7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7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29" xfId="0" applyFont="1" applyFill="1" applyBorder="1" applyAlignment="1" applyProtection="1">
      <alignment horizontal="left" vertical="top" wrapText="1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1">
    <dxf>
      <font>
        <b val="0"/>
        <i/>
      </font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C89"/>
  <sheetViews>
    <sheetView tabSelected="1" zoomScale="85" zoomScaleNormal="85" workbookViewId="0">
      <selection activeCell="X46" sqref="X46"/>
    </sheetView>
  </sheetViews>
  <sheetFormatPr defaultRowHeight="12.75" x14ac:dyDescent="0.2"/>
  <cols>
    <col min="1" max="1" width="9.140625" style="15"/>
    <col min="2" max="2" width="12" style="15" customWidth="1"/>
    <col min="3" max="3" width="1.140625" style="15" customWidth="1"/>
    <col min="4" max="4" width="3.140625" style="15" customWidth="1"/>
    <col min="5" max="5" width="10.7109375" style="15" customWidth="1"/>
    <col min="6" max="6" width="11.28515625" style="15" customWidth="1"/>
    <col min="7" max="7" width="9.140625" style="15"/>
    <col min="8" max="8" width="47.7109375" style="15" customWidth="1"/>
    <col min="9" max="9" width="10.42578125" style="15" customWidth="1"/>
    <col min="10" max="10" width="4.42578125" style="115" customWidth="1"/>
    <col min="11" max="11" width="3.140625" style="15" bestFit="1" customWidth="1"/>
    <col min="12" max="12" width="4.140625" style="124" customWidth="1"/>
    <col min="13" max="13" width="3.140625" style="15" customWidth="1"/>
    <col min="14" max="14" width="7.140625" style="15" customWidth="1"/>
    <col min="15" max="15" width="10.42578125" style="15" customWidth="1"/>
    <col min="16" max="16" width="9.5703125" style="15" customWidth="1"/>
    <col min="17" max="17" width="13" style="15" customWidth="1"/>
    <col min="18" max="18" width="10.140625" style="15" customWidth="1"/>
    <col min="19" max="19" width="12.85546875" style="15" customWidth="1"/>
    <col min="20" max="22" width="11" style="15" customWidth="1"/>
    <col min="23" max="24" width="11.85546875" style="15" bestFit="1" customWidth="1"/>
    <col min="25" max="25" width="11.5703125" style="15" customWidth="1"/>
    <col min="26" max="26" width="10.85546875" style="15" customWidth="1"/>
    <col min="27" max="32" width="11.85546875" style="15" customWidth="1"/>
    <col min="33" max="33" width="3.85546875" style="15" customWidth="1"/>
    <col min="34" max="34" width="2.42578125" style="15" bestFit="1" customWidth="1"/>
    <col min="35" max="35" width="5.140625" style="15" customWidth="1"/>
    <col min="36" max="36" width="5.85546875" style="15" bestFit="1" customWidth="1"/>
    <col min="37" max="37" width="4.85546875" style="15" bestFit="1" customWidth="1"/>
    <col min="38" max="38" width="5.85546875" style="15" bestFit="1" customWidth="1"/>
    <col min="39" max="40" width="4.85546875" style="15" bestFit="1" customWidth="1"/>
    <col min="41" max="41" width="5.85546875" style="15" bestFit="1" customWidth="1"/>
    <col min="42" max="45" width="4.85546875" style="15" bestFit="1" customWidth="1"/>
    <col min="46" max="46" width="5.85546875" style="15" bestFit="1" customWidth="1"/>
    <col min="47" max="47" width="6.5703125" style="15" customWidth="1"/>
    <col min="48" max="48" width="5" style="15" customWidth="1"/>
    <col min="49" max="49" width="5.85546875" style="15" bestFit="1" customWidth="1"/>
    <col min="50" max="16384" width="9.140625" style="15"/>
  </cols>
  <sheetData>
    <row r="2" spans="2:43" x14ac:dyDescent="0.2">
      <c r="B2" s="15" t="s">
        <v>73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2:43" ht="13.5" thickBot="1" x14ac:dyDescent="0.25">
      <c r="B3" s="48" t="s">
        <v>107</v>
      </c>
      <c r="C3" s="48"/>
      <c r="E3" s="48" t="s">
        <v>108</v>
      </c>
      <c r="F3" s="48"/>
      <c r="G3" s="6"/>
      <c r="H3" s="6"/>
      <c r="I3" s="6"/>
      <c r="J3" s="116"/>
      <c r="K3" s="6"/>
      <c r="L3" s="125"/>
      <c r="M3" s="6"/>
      <c r="N3" s="6"/>
      <c r="O3" s="6"/>
      <c r="P3" s="6"/>
      <c r="Q3" s="6"/>
      <c r="R3" s="6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2:43" ht="13.5" thickBot="1" x14ac:dyDescent="0.25">
      <c r="B4" s="233" t="s">
        <v>119</v>
      </c>
      <c r="C4" s="157"/>
      <c r="D4" s="157"/>
      <c r="E4" s="157"/>
      <c r="F4" s="157"/>
      <c r="G4" s="234"/>
      <c r="H4" s="6"/>
      <c r="I4" s="6"/>
      <c r="J4" s="116"/>
      <c r="K4" s="6"/>
      <c r="L4" s="125"/>
      <c r="M4" s="6"/>
      <c r="N4" s="6"/>
      <c r="O4" s="6"/>
      <c r="P4" s="6"/>
      <c r="Q4" s="6"/>
      <c r="R4" s="6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2:43" x14ac:dyDescent="0.2">
      <c r="B5" s="6"/>
      <c r="C5" s="6"/>
      <c r="D5" s="6"/>
      <c r="E5" s="79"/>
      <c r="F5" s="79"/>
      <c r="G5" s="79"/>
      <c r="H5" s="79"/>
      <c r="I5" s="6"/>
      <c r="J5" s="116"/>
      <c r="K5" s="6"/>
      <c r="L5" s="125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14"/>
      <c r="AI5" s="14"/>
      <c r="AJ5" s="14"/>
      <c r="AK5" s="14"/>
      <c r="AL5" s="14"/>
      <c r="AM5" s="14"/>
      <c r="AN5" s="14"/>
      <c r="AO5" s="14"/>
      <c r="AP5" s="14"/>
      <c r="AQ5" s="14"/>
    </row>
    <row r="6" spans="2:43" x14ac:dyDescent="0.2">
      <c r="I6" s="15" t="s">
        <v>4</v>
      </c>
      <c r="K6" s="6"/>
      <c r="L6" s="125"/>
      <c r="M6" s="6"/>
      <c r="N6" s="6"/>
      <c r="O6" s="6"/>
      <c r="P6" s="6"/>
      <c r="Q6" s="6"/>
      <c r="R6" s="6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4"/>
    </row>
    <row r="7" spans="2:43" x14ac:dyDescent="0.2">
      <c r="K7" s="6"/>
      <c r="L7" s="125"/>
      <c r="M7" s="6"/>
      <c r="N7" s="14" t="s">
        <v>20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H7" s="14"/>
    </row>
    <row r="8" spans="2:43" ht="12.75" customHeight="1" x14ac:dyDescent="0.2">
      <c r="B8" s="15" t="s">
        <v>98</v>
      </c>
      <c r="H8" s="15" t="s">
        <v>100</v>
      </c>
      <c r="I8" s="2"/>
      <c r="K8" s="6"/>
      <c r="L8" s="125"/>
      <c r="M8" s="6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H8" s="14"/>
    </row>
    <row r="9" spans="2:43" x14ac:dyDescent="0.2">
      <c r="B9" s="15" t="s">
        <v>99</v>
      </c>
      <c r="H9" s="15" t="s">
        <v>101</v>
      </c>
      <c r="I9" s="2"/>
      <c r="K9" s="6"/>
      <c r="L9" s="125"/>
      <c r="M9" s="6"/>
      <c r="N9" s="239" t="s">
        <v>21</v>
      </c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239"/>
      <c r="AF9" s="239"/>
      <c r="AH9" s="14"/>
    </row>
    <row r="10" spans="2:43" x14ac:dyDescent="0.2">
      <c r="H10" s="15" t="s">
        <v>102</v>
      </c>
      <c r="I10" s="2"/>
      <c r="K10" s="6"/>
      <c r="L10" s="125"/>
      <c r="M10" s="6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H10" s="14"/>
    </row>
    <row r="11" spans="2:43" ht="12.75" customHeight="1" x14ac:dyDescent="0.2">
      <c r="K11" s="6"/>
      <c r="L11" s="125"/>
      <c r="M11" s="6"/>
      <c r="N11" s="182" t="s">
        <v>22</v>
      </c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AH11" s="14"/>
    </row>
    <row r="12" spans="2:43" x14ac:dyDescent="0.2">
      <c r="K12" s="6"/>
      <c r="L12" s="125"/>
      <c r="M12" s="6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AH12" s="14"/>
    </row>
    <row r="13" spans="2:43" x14ac:dyDescent="0.2">
      <c r="K13" s="6"/>
      <c r="L13" s="125"/>
      <c r="M13" s="6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AH13" s="14"/>
    </row>
    <row r="14" spans="2:43" ht="12.75" customHeight="1" x14ac:dyDescent="0.2">
      <c r="K14" s="6"/>
      <c r="L14" s="125"/>
      <c r="M14" s="6"/>
      <c r="N14" s="183" t="s">
        <v>116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AH14" s="14"/>
    </row>
    <row r="15" spans="2:43" x14ac:dyDescent="0.2">
      <c r="B15" s="6"/>
      <c r="C15" s="6"/>
      <c r="D15" s="6"/>
      <c r="E15" s="79"/>
      <c r="F15" s="79"/>
      <c r="G15" s="79"/>
      <c r="H15" s="79"/>
      <c r="I15" s="6"/>
      <c r="J15" s="116"/>
      <c r="K15" s="6"/>
      <c r="L15" s="125"/>
      <c r="M15" s="6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2:43" x14ac:dyDescent="0.2">
      <c r="B16" s="6"/>
      <c r="C16" s="6"/>
      <c r="D16" s="6"/>
      <c r="E16" s="79"/>
      <c r="F16" s="79"/>
      <c r="G16" s="79"/>
      <c r="H16" s="79"/>
      <c r="I16" s="6"/>
      <c r="J16" s="116"/>
      <c r="K16" s="6"/>
      <c r="L16" s="125"/>
      <c r="M16" s="6"/>
      <c r="N16" s="6"/>
      <c r="O16" s="6"/>
      <c r="P16" s="6"/>
      <c r="Q16" s="6"/>
      <c r="R16" s="6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2:47" ht="13.5" thickBot="1" x14ac:dyDescent="0.25">
      <c r="B17" s="15" t="s">
        <v>1</v>
      </c>
      <c r="I17" s="14"/>
      <c r="J17" s="120"/>
      <c r="K17" s="14"/>
      <c r="L17" s="127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2:47" ht="39" customHeight="1" x14ac:dyDescent="0.2">
      <c r="B18" s="101" t="s">
        <v>2</v>
      </c>
      <c r="C18" s="102"/>
      <c r="D18" s="102"/>
      <c r="E18" s="102" t="s">
        <v>19</v>
      </c>
      <c r="F18" s="102"/>
      <c r="G18" s="102"/>
      <c r="H18" s="102"/>
      <c r="I18" s="101" t="s">
        <v>18</v>
      </c>
      <c r="J18" s="117"/>
      <c r="K18" s="102"/>
      <c r="L18" s="126"/>
      <c r="M18" s="101"/>
      <c r="N18" s="191" t="s">
        <v>117</v>
      </c>
      <c r="O18" s="81" t="s">
        <v>31</v>
      </c>
      <c r="P18" s="247" t="s">
        <v>29</v>
      </c>
      <c r="Q18" s="81" t="s">
        <v>14</v>
      </c>
      <c r="R18" s="249" t="s">
        <v>16</v>
      </c>
      <c r="S18" s="177" t="s">
        <v>15</v>
      </c>
      <c r="T18" s="176"/>
      <c r="U18" s="176"/>
      <c r="V18" s="176"/>
      <c r="W18" s="176"/>
      <c r="X18" s="176"/>
      <c r="Y18" s="105" t="s">
        <v>12</v>
      </c>
      <c r="Z18" s="104" t="s">
        <v>97</v>
      </c>
      <c r="AA18" s="189" t="s">
        <v>13</v>
      </c>
      <c r="AB18" s="187"/>
      <c r="AC18" s="187"/>
      <c r="AD18" s="187"/>
      <c r="AE18" s="187"/>
      <c r="AF18" s="188"/>
      <c r="AG18" s="8"/>
      <c r="AH18" s="14"/>
      <c r="AI18" s="14"/>
      <c r="AJ18" s="208" t="s">
        <v>118</v>
      </c>
      <c r="AK18" s="209"/>
      <c r="AL18" s="209"/>
      <c r="AM18" s="209"/>
      <c r="AN18" s="209"/>
      <c r="AO18" s="209"/>
      <c r="AP18" s="209"/>
      <c r="AQ18" s="209"/>
      <c r="AR18" s="210"/>
      <c r="AS18" s="210"/>
      <c r="AT18" s="210"/>
      <c r="AU18" s="211"/>
    </row>
    <row r="19" spans="2:47" ht="13.5" thickBot="1" x14ac:dyDescent="0.25">
      <c r="B19" s="171"/>
      <c r="C19" s="86"/>
      <c r="D19" s="86"/>
      <c r="E19" s="86"/>
      <c r="F19" s="86"/>
      <c r="G19" s="86"/>
      <c r="H19" s="86"/>
      <c r="I19" s="171"/>
      <c r="J19" s="119"/>
      <c r="K19" s="86"/>
      <c r="L19" s="134"/>
      <c r="M19" s="171"/>
      <c r="N19" s="86"/>
      <c r="O19" s="172"/>
      <c r="P19" s="248"/>
      <c r="Q19" s="172"/>
      <c r="R19" s="250"/>
      <c r="S19" s="172" t="s">
        <v>109</v>
      </c>
      <c r="T19" s="172" t="s">
        <v>110</v>
      </c>
      <c r="U19" s="172" t="s">
        <v>111</v>
      </c>
      <c r="V19" s="172" t="s">
        <v>112</v>
      </c>
      <c r="W19" s="172" t="s">
        <v>113</v>
      </c>
      <c r="X19" s="172" t="s">
        <v>114</v>
      </c>
      <c r="Y19" s="174"/>
      <c r="Z19" s="173"/>
      <c r="AA19" s="172" t="s">
        <v>109</v>
      </c>
      <c r="AB19" s="172" t="s">
        <v>110</v>
      </c>
      <c r="AC19" s="172" t="s">
        <v>111</v>
      </c>
      <c r="AD19" s="172" t="s">
        <v>112</v>
      </c>
      <c r="AE19" s="172" t="s">
        <v>113</v>
      </c>
      <c r="AF19" s="175" t="s">
        <v>114</v>
      </c>
      <c r="AG19" s="8"/>
      <c r="AH19" s="14"/>
      <c r="AI19" s="14"/>
      <c r="AJ19" s="212"/>
      <c r="AK19" s="213"/>
      <c r="AL19" s="213"/>
      <c r="AM19" s="213"/>
      <c r="AN19" s="213"/>
      <c r="AO19" s="213"/>
      <c r="AP19" s="213"/>
      <c r="AQ19" s="213"/>
      <c r="AR19" s="214"/>
      <c r="AS19" s="214"/>
      <c r="AT19" s="214"/>
      <c r="AU19" s="215"/>
    </row>
    <row r="20" spans="2:47" x14ac:dyDescent="0.2">
      <c r="B20" s="101"/>
      <c r="C20" s="102"/>
      <c r="D20" s="102"/>
      <c r="E20" s="102"/>
      <c r="F20" s="102"/>
      <c r="G20" s="102"/>
      <c r="H20" s="102"/>
      <c r="I20" s="103"/>
      <c r="J20" s="117"/>
      <c r="K20" s="102"/>
      <c r="L20" s="128"/>
      <c r="M20" s="101"/>
      <c r="N20" s="102"/>
      <c r="O20" s="81"/>
      <c r="P20" s="81"/>
      <c r="Q20" s="81"/>
      <c r="R20" s="104"/>
      <c r="S20" s="81"/>
      <c r="T20" s="81"/>
      <c r="U20" s="81"/>
      <c r="V20" s="81"/>
      <c r="W20" s="81"/>
      <c r="X20" s="81"/>
      <c r="Y20" s="105"/>
      <c r="Z20" s="104"/>
      <c r="AA20" s="81"/>
      <c r="AB20" s="81"/>
      <c r="AC20" s="81"/>
      <c r="AD20" s="81"/>
      <c r="AE20" s="81"/>
      <c r="AF20" s="106"/>
      <c r="AG20" s="8"/>
      <c r="AH20" s="14"/>
      <c r="AI20" s="14"/>
      <c r="AJ20" s="212"/>
      <c r="AK20" s="213"/>
      <c r="AL20" s="213"/>
      <c r="AM20" s="213"/>
      <c r="AN20" s="213"/>
      <c r="AO20" s="213"/>
      <c r="AP20" s="213"/>
      <c r="AQ20" s="213"/>
      <c r="AR20" s="214"/>
      <c r="AS20" s="214"/>
      <c r="AT20" s="214"/>
      <c r="AU20" s="215"/>
    </row>
    <row r="21" spans="2:47" x14ac:dyDescent="0.2">
      <c r="B21" s="107" t="s">
        <v>74</v>
      </c>
      <c r="C21" s="108"/>
      <c r="D21" s="108"/>
      <c r="E21" s="108"/>
      <c r="F21" s="108"/>
      <c r="G21" s="108"/>
      <c r="H21" s="108"/>
      <c r="I21" s="109"/>
      <c r="J21" s="118"/>
      <c r="K21" s="108"/>
      <c r="L21" s="129"/>
      <c r="M21" s="107"/>
      <c r="N21" s="108"/>
      <c r="O21" s="84"/>
      <c r="P21" s="84"/>
      <c r="Q21" s="84"/>
      <c r="R21" s="110"/>
      <c r="S21" s="84"/>
      <c r="T21" s="84"/>
      <c r="U21" s="84"/>
      <c r="V21" s="84"/>
      <c r="W21" s="84"/>
      <c r="X21" s="84"/>
      <c r="Y21" s="111"/>
      <c r="Z21" s="110"/>
      <c r="AA21" s="84"/>
      <c r="AB21" s="84"/>
      <c r="AC21" s="84"/>
      <c r="AD21" s="84"/>
      <c r="AE21" s="84"/>
      <c r="AF21" s="112"/>
      <c r="AG21" s="8"/>
      <c r="AH21" s="14"/>
      <c r="AI21" s="14"/>
      <c r="AJ21" s="212"/>
      <c r="AK21" s="213"/>
      <c r="AL21" s="213"/>
      <c r="AM21" s="213"/>
      <c r="AN21" s="213"/>
      <c r="AO21" s="213"/>
      <c r="AP21" s="213"/>
      <c r="AQ21" s="213"/>
      <c r="AR21" s="214"/>
      <c r="AS21" s="214"/>
      <c r="AT21" s="214"/>
      <c r="AU21" s="215"/>
    </row>
    <row r="22" spans="2:47" x14ac:dyDescent="0.2">
      <c r="B22" s="107"/>
      <c r="C22" s="108"/>
      <c r="D22" s="108"/>
      <c r="E22" s="108"/>
      <c r="F22" s="108"/>
      <c r="G22" s="108"/>
      <c r="H22" s="108"/>
      <c r="I22" s="109"/>
      <c r="J22" s="118"/>
      <c r="K22" s="108"/>
      <c r="L22" s="129"/>
      <c r="M22" s="107"/>
      <c r="N22" s="108"/>
      <c r="O22" s="84"/>
      <c r="P22" s="84"/>
      <c r="Q22" s="84"/>
      <c r="R22" s="110"/>
      <c r="S22" s="84"/>
      <c r="T22" s="84"/>
      <c r="U22" s="84"/>
      <c r="V22" s="84"/>
      <c r="W22" s="84"/>
      <c r="X22" s="84"/>
      <c r="Y22" s="111"/>
      <c r="Z22" s="110"/>
      <c r="AA22" s="84"/>
      <c r="AB22" s="84"/>
      <c r="AC22" s="84"/>
      <c r="AD22" s="84"/>
      <c r="AE22" s="84"/>
      <c r="AF22" s="112"/>
      <c r="AG22" s="8"/>
      <c r="AH22" s="14"/>
      <c r="AI22" s="14"/>
      <c r="AJ22" s="212"/>
      <c r="AK22" s="213"/>
      <c r="AL22" s="213"/>
      <c r="AM22" s="213"/>
      <c r="AN22" s="213"/>
      <c r="AO22" s="213"/>
      <c r="AP22" s="213"/>
      <c r="AQ22" s="213"/>
      <c r="AR22" s="214"/>
      <c r="AS22" s="214"/>
      <c r="AT22" s="214"/>
      <c r="AU22" s="215"/>
    </row>
    <row r="23" spans="2:47" ht="15.75" x14ac:dyDescent="0.2">
      <c r="B23" s="107"/>
      <c r="C23" s="108" t="s">
        <v>75</v>
      </c>
      <c r="D23" s="108"/>
      <c r="E23" s="108"/>
      <c r="F23" s="108"/>
      <c r="G23" s="108"/>
      <c r="H23" s="108"/>
      <c r="I23" s="109"/>
      <c r="J23" s="118"/>
      <c r="K23" s="108"/>
      <c r="L23" s="129"/>
      <c r="M23" s="107"/>
      <c r="N23" s="108"/>
      <c r="O23" s="84"/>
      <c r="P23" s="84"/>
      <c r="Q23" s="84"/>
      <c r="R23" s="110"/>
      <c r="S23" s="84"/>
      <c r="T23" s="84"/>
      <c r="U23" s="84"/>
      <c r="V23" s="84"/>
      <c r="W23" s="84"/>
      <c r="X23" s="84"/>
      <c r="Y23" s="111"/>
      <c r="Z23" s="110"/>
      <c r="AA23" s="84"/>
      <c r="AB23" s="84"/>
      <c r="AC23" s="84"/>
      <c r="AD23" s="84"/>
      <c r="AE23" s="84"/>
      <c r="AF23" s="112"/>
      <c r="AG23" s="8"/>
      <c r="AH23" s="14"/>
      <c r="AI23" s="14"/>
      <c r="AJ23" s="216">
        <v>0</v>
      </c>
      <c r="AK23" s="217">
        <v>1</v>
      </c>
      <c r="AL23" s="217">
        <v>2</v>
      </c>
      <c r="AM23" s="217">
        <v>3</v>
      </c>
      <c r="AN23" s="217">
        <v>4</v>
      </c>
      <c r="AO23" s="217">
        <v>5</v>
      </c>
      <c r="AP23" s="217"/>
      <c r="AQ23" s="217"/>
      <c r="AR23" s="217"/>
      <c r="AS23" s="217"/>
      <c r="AT23" s="217"/>
      <c r="AU23" s="215"/>
    </row>
    <row r="24" spans="2:47" x14ac:dyDescent="0.2">
      <c r="B24" s="107"/>
      <c r="C24" s="108"/>
      <c r="D24" s="108" t="s">
        <v>76</v>
      </c>
      <c r="E24" s="108"/>
      <c r="F24" s="108"/>
      <c r="G24" s="108"/>
      <c r="H24" s="108"/>
      <c r="I24" s="109" t="s">
        <v>78</v>
      </c>
      <c r="J24" s="118">
        <v>0</v>
      </c>
      <c r="K24" s="108" t="s">
        <v>79</v>
      </c>
      <c r="L24" s="129">
        <v>5</v>
      </c>
      <c r="M24" s="107"/>
      <c r="N24" s="2"/>
      <c r="O24" s="136">
        <f>+N24</f>
        <v>0</v>
      </c>
      <c r="P24" s="136">
        <v>0</v>
      </c>
      <c r="Q24" s="136">
        <v>200</v>
      </c>
      <c r="R24" s="204">
        <f>SUM(AJ25:AO25)</f>
        <v>0</v>
      </c>
      <c r="S24" s="168">
        <v>5000</v>
      </c>
      <c r="T24" s="168">
        <v>5000</v>
      </c>
      <c r="U24" s="168">
        <v>8750</v>
      </c>
      <c r="V24" s="168">
        <v>6250</v>
      </c>
      <c r="W24" s="168">
        <v>10000</v>
      </c>
      <c r="X24" s="168">
        <v>12500</v>
      </c>
      <c r="Y24" s="3">
        <v>1</v>
      </c>
      <c r="Z24" s="204">
        <f>+Y24*R24</f>
        <v>0</v>
      </c>
      <c r="AA24" s="168">
        <f t="shared" ref="AA24:AE24" si="0">+S24*$Y24</f>
        <v>5000</v>
      </c>
      <c r="AB24" s="168">
        <f t="shared" si="0"/>
        <v>5000</v>
      </c>
      <c r="AC24" s="168">
        <f t="shared" si="0"/>
        <v>8750</v>
      </c>
      <c r="AD24" s="168">
        <f t="shared" si="0"/>
        <v>6250</v>
      </c>
      <c r="AE24" s="168">
        <f t="shared" si="0"/>
        <v>10000</v>
      </c>
      <c r="AF24" s="169">
        <f>+X24*$Y24</f>
        <v>12500</v>
      </c>
      <c r="AG24" s="8"/>
      <c r="AH24" s="14"/>
      <c r="AI24" s="14"/>
      <c r="AJ24" s="218">
        <v>0</v>
      </c>
      <c r="AK24" s="219">
        <v>0.25</v>
      </c>
      <c r="AL24" s="219">
        <v>0.5</v>
      </c>
      <c r="AM24" s="219">
        <v>0.8</v>
      </c>
      <c r="AN24" s="217">
        <v>90</v>
      </c>
      <c r="AO24" s="219">
        <v>1</v>
      </c>
      <c r="AP24" s="217"/>
      <c r="AQ24" s="217"/>
      <c r="AR24" s="217"/>
      <c r="AS24" s="217"/>
      <c r="AT24" s="217"/>
      <c r="AU24" s="215"/>
    </row>
    <row r="25" spans="2:47" ht="15.75" x14ac:dyDescent="0.2">
      <c r="B25" s="107"/>
      <c r="C25" s="108"/>
      <c r="D25" s="108"/>
      <c r="E25" s="108" t="s">
        <v>77</v>
      </c>
      <c r="F25" s="108"/>
      <c r="G25" s="108"/>
      <c r="H25" s="108"/>
      <c r="I25" s="109" t="s">
        <v>80</v>
      </c>
      <c r="J25" s="118">
        <v>1</v>
      </c>
      <c r="K25" s="108"/>
      <c r="L25" s="129"/>
      <c r="M25" s="107"/>
      <c r="N25" s="108"/>
      <c r="O25" s="136"/>
      <c r="P25" s="136"/>
      <c r="Q25" s="136"/>
      <c r="R25" s="204"/>
      <c r="S25" s="136"/>
      <c r="T25" s="136"/>
      <c r="U25" s="136"/>
      <c r="V25" s="136"/>
      <c r="W25" s="136"/>
      <c r="X25" s="136"/>
      <c r="Y25" s="111"/>
      <c r="Z25" s="204"/>
      <c r="AA25" s="136"/>
      <c r="AB25" s="136"/>
      <c r="AC25" s="136"/>
      <c r="AD25" s="136"/>
      <c r="AE25" s="136"/>
      <c r="AF25" s="147"/>
      <c r="AG25" s="8"/>
      <c r="AH25" s="14"/>
      <c r="AI25" s="14"/>
      <c r="AJ25" s="220">
        <f>IF($O24=AJ23,AJ24*$Q24,0)</f>
        <v>0</v>
      </c>
      <c r="AK25" s="221">
        <f>IF($O24=AK23,AK24*$Q24,0)</f>
        <v>0</v>
      </c>
      <c r="AL25" s="221">
        <f t="shared" ref="AL25:AO25" si="1">IF($O24=AL23,AL24*$Q24,0)</f>
        <v>0</v>
      </c>
      <c r="AM25" s="221">
        <f t="shared" si="1"/>
        <v>0</v>
      </c>
      <c r="AN25" s="221">
        <f t="shared" si="1"/>
        <v>0</v>
      </c>
      <c r="AO25" s="221">
        <f t="shared" si="1"/>
        <v>0</v>
      </c>
      <c r="AP25" s="217"/>
      <c r="AQ25" s="217"/>
      <c r="AR25" s="217"/>
      <c r="AS25" s="217"/>
      <c r="AT25" s="217"/>
      <c r="AU25" s="215"/>
    </row>
    <row r="26" spans="2:47" x14ac:dyDescent="0.2">
      <c r="B26" s="107"/>
      <c r="C26" s="108"/>
      <c r="D26" s="108"/>
      <c r="E26" s="108"/>
      <c r="F26" s="108"/>
      <c r="G26" s="108"/>
      <c r="H26" s="108"/>
      <c r="I26" s="109"/>
      <c r="J26" s="118"/>
      <c r="K26" s="108"/>
      <c r="L26" s="129"/>
      <c r="M26" s="107"/>
      <c r="N26" s="108"/>
      <c r="O26" s="136"/>
      <c r="P26" s="136"/>
      <c r="Q26" s="136"/>
      <c r="R26" s="204"/>
      <c r="S26" s="181"/>
      <c r="T26" s="181"/>
      <c r="U26" s="181"/>
      <c r="V26" s="181"/>
      <c r="W26" s="181"/>
      <c r="X26" s="181"/>
      <c r="Y26" s="111"/>
      <c r="Z26" s="204"/>
      <c r="AA26" s="136"/>
      <c r="AB26" s="136"/>
      <c r="AC26" s="136"/>
      <c r="AD26" s="136"/>
      <c r="AE26" s="136"/>
      <c r="AF26" s="147"/>
      <c r="AG26" s="8"/>
      <c r="AH26" s="14"/>
      <c r="AI26" s="14"/>
      <c r="AJ26" s="216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5"/>
    </row>
    <row r="27" spans="2:47" x14ac:dyDescent="0.2">
      <c r="B27" s="107"/>
      <c r="C27" s="108" t="s">
        <v>92</v>
      </c>
      <c r="E27" s="108"/>
      <c r="F27" s="108"/>
      <c r="G27" s="108"/>
      <c r="H27" s="108"/>
      <c r="I27" s="109"/>
      <c r="J27" s="118"/>
      <c r="K27" s="108"/>
      <c r="L27" s="129"/>
      <c r="M27" s="107"/>
      <c r="N27" s="108"/>
      <c r="O27" s="136"/>
      <c r="P27" s="136"/>
      <c r="Q27" s="136"/>
      <c r="R27" s="204"/>
      <c r="S27" s="136"/>
      <c r="T27" s="136"/>
      <c r="U27" s="136"/>
      <c r="V27" s="136"/>
      <c r="W27" s="136"/>
      <c r="X27" s="136"/>
      <c r="Y27" s="111"/>
      <c r="Z27" s="204"/>
      <c r="AA27" s="136"/>
      <c r="AB27" s="136"/>
      <c r="AC27" s="136"/>
      <c r="AD27" s="136"/>
      <c r="AE27" s="136"/>
      <c r="AF27" s="147"/>
      <c r="AG27" s="8"/>
      <c r="AH27" s="14"/>
      <c r="AI27" s="14"/>
      <c r="AJ27" s="216">
        <v>0</v>
      </c>
      <c r="AK27" s="217">
        <v>2</v>
      </c>
      <c r="AL27" s="217">
        <v>4</v>
      </c>
      <c r="AM27" s="217">
        <v>6</v>
      </c>
      <c r="AN27" s="217">
        <v>8</v>
      </c>
      <c r="AO27" s="217">
        <v>10</v>
      </c>
      <c r="AP27" s="217">
        <v>12</v>
      </c>
      <c r="AQ27" s="217">
        <v>14</v>
      </c>
      <c r="AR27" s="217">
        <v>16</v>
      </c>
      <c r="AS27" s="217">
        <v>18</v>
      </c>
      <c r="AT27" s="217">
        <v>20</v>
      </c>
      <c r="AU27" s="215"/>
    </row>
    <row r="28" spans="2:47" x14ac:dyDescent="0.2">
      <c r="B28" s="107"/>
      <c r="C28" s="108"/>
      <c r="D28" s="108" t="s">
        <v>93</v>
      </c>
      <c r="E28" s="108"/>
      <c r="F28" s="108"/>
      <c r="G28" s="108"/>
      <c r="H28" s="108"/>
      <c r="I28" s="109" t="s">
        <v>28</v>
      </c>
      <c r="J28" s="118">
        <v>0</v>
      </c>
      <c r="K28" s="108" t="s">
        <v>79</v>
      </c>
      <c r="L28" s="129">
        <v>20</v>
      </c>
      <c r="M28" s="107"/>
      <c r="N28" s="2"/>
      <c r="O28" s="136">
        <f>+N28</f>
        <v>0</v>
      </c>
      <c r="P28" s="136">
        <v>0</v>
      </c>
      <c r="Q28" s="136">
        <v>100</v>
      </c>
      <c r="R28" s="204">
        <f>SUM(AJ29:AT29)</f>
        <v>0</v>
      </c>
      <c r="S28" s="168">
        <v>2000</v>
      </c>
      <c r="T28" s="168">
        <v>2000</v>
      </c>
      <c r="U28" s="168">
        <v>3500</v>
      </c>
      <c r="V28" s="168">
        <v>2500</v>
      </c>
      <c r="W28" s="168">
        <v>4000</v>
      </c>
      <c r="X28" s="168">
        <v>5000</v>
      </c>
      <c r="Y28" s="3">
        <v>1</v>
      </c>
      <c r="Z28" s="204">
        <f>+Y28*R28</f>
        <v>0</v>
      </c>
      <c r="AA28" s="168">
        <f t="shared" ref="AA28" si="2">+S28*$Y28</f>
        <v>2000</v>
      </c>
      <c r="AB28" s="168">
        <f t="shared" ref="AB28" si="3">+T28*$Y28</f>
        <v>2000</v>
      </c>
      <c r="AC28" s="168">
        <f t="shared" ref="AC28" si="4">+U28*$Y28</f>
        <v>3500</v>
      </c>
      <c r="AD28" s="168">
        <f t="shared" ref="AD28" si="5">+V28*$Y28</f>
        <v>2500</v>
      </c>
      <c r="AE28" s="168">
        <f t="shared" ref="AE28" si="6">+W28*$Y28</f>
        <v>4000</v>
      </c>
      <c r="AF28" s="169">
        <f>+X28*$Y28</f>
        <v>5000</v>
      </c>
      <c r="AG28" s="8"/>
      <c r="AH28" s="14"/>
      <c r="AI28" s="14"/>
      <c r="AJ28" s="218">
        <v>0</v>
      </c>
      <c r="AK28" s="219">
        <v>0.1</v>
      </c>
      <c r="AL28" s="219">
        <v>0.2</v>
      </c>
      <c r="AM28" s="219">
        <v>0.3</v>
      </c>
      <c r="AN28" s="219">
        <v>0.4</v>
      </c>
      <c r="AO28" s="219">
        <v>0.5</v>
      </c>
      <c r="AP28" s="219">
        <v>0.6</v>
      </c>
      <c r="AQ28" s="219">
        <v>0.7</v>
      </c>
      <c r="AR28" s="219">
        <v>0.8</v>
      </c>
      <c r="AS28" s="219">
        <v>0.9</v>
      </c>
      <c r="AT28" s="219">
        <v>1</v>
      </c>
      <c r="AU28" s="215"/>
    </row>
    <row r="29" spans="2:47" x14ac:dyDescent="0.2">
      <c r="B29" s="107"/>
      <c r="C29" s="108"/>
      <c r="D29" s="108"/>
      <c r="E29" s="108"/>
      <c r="F29" s="108"/>
      <c r="G29" s="108"/>
      <c r="H29" s="108"/>
      <c r="I29" s="109" t="s">
        <v>80</v>
      </c>
      <c r="J29" s="118">
        <v>2</v>
      </c>
      <c r="K29" s="108"/>
      <c r="L29" s="129"/>
      <c r="M29" s="107"/>
      <c r="N29" s="108"/>
      <c r="O29" s="136"/>
      <c r="P29" s="136"/>
      <c r="Q29" s="136"/>
      <c r="R29" s="204"/>
      <c r="S29" s="136"/>
      <c r="T29" s="136"/>
      <c r="U29" s="136"/>
      <c r="V29" s="136"/>
      <c r="W29" s="136"/>
      <c r="X29" s="136"/>
      <c r="Y29" s="111"/>
      <c r="Z29" s="204"/>
      <c r="AA29" s="136"/>
      <c r="AB29" s="136"/>
      <c r="AC29" s="136"/>
      <c r="AD29" s="136"/>
      <c r="AE29" s="136"/>
      <c r="AF29" s="147"/>
      <c r="AG29" s="8"/>
      <c r="AH29" s="14"/>
      <c r="AI29" s="14"/>
      <c r="AJ29" s="220">
        <f>IF($O28=AJ27,AJ28*$Q28,0)</f>
        <v>0</v>
      </c>
      <c r="AK29" s="221">
        <f>IF($O28=AK27,AK28*$Q28,0)</f>
        <v>0</v>
      </c>
      <c r="AL29" s="221">
        <f t="shared" ref="AL29" si="7">IF($O28=AL27,AL28*$Q28,0)</f>
        <v>0</v>
      </c>
      <c r="AM29" s="221">
        <f t="shared" ref="AM29" si="8">IF($O28=AM27,AM28*$Q28,0)</f>
        <v>0</v>
      </c>
      <c r="AN29" s="221">
        <f t="shared" ref="AN29" si="9">IF($O28=AN27,AN28*$Q28,0)</f>
        <v>0</v>
      </c>
      <c r="AO29" s="221">
        <f t="shared" ref="AO29" si="10">IF($O28=AO27,AO28*$Q28,0)</f>
        <v>0</v>
      </c>
      <c r="AP29" s="221">
        <f t="shared" ref="AP29" si="11">IF($O28=AP27,AP28*$Q28,0)</f>
        <v>0</v>
      </c>
      <c r="AQ29" s="221">
        <f t="shared" ref="AQ29" si="12">IF($O28=AQ27,AQ28*$Q28,0)</f>
        <v>0</v>
      </c>
      <c r="AR29" s="221">
        <f t="shared" ref="AR29" si="13">IF($O28=AR27,AR28*$Q28,0)</f>
        <v>0</v>
      </c>
      <c r="AS29" s="221">
        <f t="shared" ref="AS29" si="14">IF($O28=AS27,AS28*$Q28,0)</f>
        <v>0</v>
      </c>
      <c r="AT29" s="221">
        <f t="shared" ref="AT29" si="15">IF($O28=AT27,AT28*$Q28,0)</f>
        <v>0</v>
      </c>
      <c r="AU29" s="215"/>
    </row>
    <row r="30" spans="2:47" x14ac:dyDescent="0.2">
      <c r="B30" s="107"/>
      <c r="D30" s="108"/>
      <c r="E30" s="108"/>
      <c r="F30" s="108"/>
      <c r="G30" s="108"/>
      <c r="H30" s="108"/>
      <c r="I30" s="109"/>
      <c r="J30" s="118"/>
      <c r="K30" s="108"/>
      <c r="L30" s="129"/>
      <c r="M30" s="107"/>
      <c r="N30" s="108"/>
      <c r="O30" s="136"/>
      <c r="P30" s="136"/>
      <c r="Q30" s="136"/>
      <c r="R30" s="204"/>
      <c r="S30" s="181"/>
      <c r="T30" s="181"/>
      <c r="U30" s="181"/>
      <c r="V30" s="181"/>
      <c r="W30" s="181"/>
      <c r="X30" s="181"/>
      <c r="Y30" s="111"/>
      <c r="Z30" s="204"/>
      <c r="AA30" s="136"/>
      <c r="AB30" s="136"/>
      <c r="AC30" s="136"/>
      <c r="AD30" s="136"/>
      <c r="AE30" s="136"/>
      <c r="AF30" s="147"/>
      <c r="AG30" s="8"/>
      <c r="AH30" s="14"/>
      <c r="AI30" s="14"/>
      <c r="AJ30" s="216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5"/>
    </row>
    <row r="31" spans="2:47" x14ac:dyDescent="0.2">
      <c r="B31" s="107"/>
      <c r="C31" s="108" t="s">
        <v>82</v>
      </c>
      <c r="D31" s="108"/>
      <c r="E31" s="108"/>
      <c r="F31" s="108"/>
      <c r="G31" s="108"/>
      <c r="H31" s="108"/>
      <c r="I31" s="109"/>
      <c r="J31" s="118"/>
      <c r="K31" s="108"/>
      <c r="L31" s="129"/>
      <c r="M31" s="107"/>
      <c r="N31" s="108"/>
      <c r="O31" s="136"/>
      <c r="P31" s="136"/>
      <c r="Q31" s="136"/>
      <c r="R31" s="204"/>
      <c r="S31" s="136"/>
      <c r="T31" s="136"/>
      <c r="U31" s="136"/>
      <c r="V31" s="136"/>
      <c r="W31" s="136"/>
      <c r="X31" s="136"/>
      <c r="Y31" s="111"/>
      <c r="Z31" s="204"/>
      <c r="AA31" s="136"/>
      <c r="AB31" s="136"/>
      <c r="AC31" s="136"/>
      <c r="AD31" s="136"/>
      <c r="AE31" s="136"/>
      <c r="AF31" s="147"/>
      <c r="AG31" s="8"/>
      <c r="AH31" s="14"/>
      <c r="AI31" s="14"/>
      <c r="AJ31" s="216">
        <v>0</v>
      </c>
      <c r="AK31" s="217">
        <v>10</v>
      </c>
      <c r="AL31" s="217">
        <v>20</v>
      </c>
      <c r="AM31" s="217">
        <v>30</v>
      </c>
      <c r="AN31" s="217">
        <v>40</v>
      </c>
      <c r="AO31" s="217">
        <v>50</v>
      </c>
      <c r="AP31" s="217">
        <v>60</v>
      </c>
      <c r="AQ31" s="217">
        <v>70</v>
      </c>
      <c r="AR31" s="217">
        <v>80</v>
      </c>
      <c r="AS31" s="217">
        <v>90</v>
      </c>
      <c r="AT31" s="217">
        <v>100</v>
      </c>
      <c r="AU31" s="215"/>
    </row>
    <row r="32" spans="2:47" x14ac:dyDescent="0.2">
      <c r="B32" s="107"/>
      <c r="C32" s="108"/>
      <c r="D32" s="108" t="s">
        <v>115</v>
      </c>
      <c r="E32" s="108"/>
      <c r="F32" s="108"/>
      <c r="G32" s="108"/>
      <c r="H32" s="108"/>
      <c r="I32" s="109" t="s">
        <v>28</v>
      </c>
      <c r="J32" s="118">
        <v>0</v>
      </c>
      <c r="K32" s="108" t="s">
        <v>7</v>
      </c>
      <c r="L32" s="129">
        <v>100</v>
      </c>
      <c r="M32" s="107"/>
      <c r="N32" s="2"/>
      <c r="O32" s="136">
        <f>+N32</f>
        <v>0</v>
      </c>
      <c r="P32" s="136">
        <v>0</v>
      </c>
      <c r="Q32" s="136">
        <v>100</v>
      </c>
      <c r="R32" s="204">
        <f>SUM(AJ33:AT33)</f>
        <v>0</v>
      </c>
      <c r="S32" s="168">
        <v>2000</v>
      </c>
      <c r="T32" s="168">
        <v>2000</v>
      </c>
      <c r="U32" s="168">
        <v>3500</v>
      </c>
      <c r="V32" s="168">
        <v>3500</v>
      </c>
      <c r="W32" s="168">
        <v>4000</v>
      </c>
      <c r="X32" s="168">
        <v>5000</v>
      </c>
      <c r="Y32" s="3">
        <v>1</v>
      </c>
      <c r="Z32" s="204">
        <f>+Y32*R32</f>
        <v>0</v>
      </c>
      <c r="AA32" s="168">
        <f t="shared" ref="AA32" si="16">+S32*$Y32</f>
        <v>2000</v>
      </c>
      <c r="AB32" s="168">
        <f t="shared" ref="AB32" si="17">+T32*$Y32</f>
        <v>2000</v>
      </c>
      <c r="AC32" s="168">
        <f t="shared" ref="AC32" si="18">+U32*$Y32</f>
        <v>3500</v>
      </c>
      <c r="AD32" s="168">
        <f t="shared" ref="AD32" si="19">+V32*$Y32</f>
        <v>3500</v>
      </c>
      <c r="AE32" s="168">
        <f t="shared" ref="AE32" si="20">+W32*$Y32</f>
        <v>4000</v>
      </c>
      <c r="AF32" s="169">
        <f>+X32*$Y32</f>
        <v>5000</v>
      </c>
      <c r="AG32" s="8"/>
      <c r="AH32" s="14"/>
      <c r="AI32" s="14"/>
      <c r="AJ32" s="218">
        <v>0</v>
      </c>
      <c r="AK32" s="219">
        <v>0.1</v>
      </c>
      <c r="AL32" s="219">
        <v>0.2</v>
      </c>
      <c r="AM32" s="219">
        <v>0.3</v>
      </c>
      <c r="AN32" s="219">
        <v>0.4</v>
      </c>
      <c r="AO32" s="219">
        <v>0.5</v>
      </c>
      <c r="AP32" s="219">
        <v>0.6</v>
      </c>
      <c r="AQ32" s="219">
        <v>0.7</v>
      </c>
      <c r="AR32" s="219">
        <v>0.8</v>
      </c>
      <c r="AS32" s="219">
        <v>0.9</v>
      </c>
      <c r="AT32" s="219">
        <v>1</v>
      </c>
      <c r="AU32" s="215"/>
    </row>
    <row r="33" spans="2:47" x14ac:dyDescent="0.2">
      <c r="B33" s="107"/>
      <c r="C33" s="108"/>
      <c r="D33" s="108"/>
      <c r="E33" s="108"/>
      <c r="F33" s="108"/>
      <c r="G33" s="108"/>
      <c r="H33" s="108"/>
      <c r="I33" s="109" t="s">
        <v>23</v>
      </c>
      <c r="J33" s="118">
        <v>10</v>
      </c>
      <c r="K33" s="108"/>
      <c r="L33" s="129"/>
      <c r="M33" s="107"/>
      <c r="N33" s="108"/>
      <c r="O33" s="136"/>
      <c r="P33" s="136"/>
      <c r="Q33" s="136"/>
      <c r="R33" s="204"/>
      <c r="S33" s="136"/>
      <c r="T33" s="136"/>
      <c r="U33" s="136"/>
      <c r="V33" s="136"/>
      <c r="W33" s="136"/>
      <c r="X33" s="136"/>
      <c r="Y33" s="111"/>
      <c r="Z33" s="204"/>
      <c r="AA33" s="136"/>
      <c r="AB33" s="136"/>
      <c r="AC33" s="136"/>
      <c r="AD33" s="136"/>
      <c r="AE33" s="136"/>
      <c r="AF33" s="147"/>
      <c r="AG33" s="8"/>
      <c r="AH33" s="14"/>
      <c r="AI33" s="14"/>
      <c r="AJ33" s="220">
        <f>IF($O32=AJ31,AJ32*$Q32,0)</f>
        <v>0</v>
      </c>
      <c r="AK33" s="221">
        <f>IF($O32=AK31,AK32*$Q32,0)</f>
        <v>0</v>
      </c>
      <c r="AL33" s="221">
        <f t="shared" ref="AL33" si="21">IF($O32=AL31,AL32*$Q32,0)</f>
        <v>0</v>
      </c>
      <c r="AM33" s="221">
        <f t="shared" ref="AM33" si="22">IF($O32=AM31,AM32*$Q32,0)</f>
        <v>0</v>
      </c>
      <c r="AN33" s="221">
        <f t="shared" ref="AN33" si="23">IF($O32=AN31,AN32*$Q32,0)</f>
        <v>0</v>
      </c>
      <c r="AO33" s="221">
        <f t="shared" ref="AO33" si="24">IF($O32=AO31,AO32*$Q32,0)</f>
        <v>0</v>
      </c>
      <c r="AP33" s="221">
        <f t="shared" ref="AP33" si="25">IF($O32=AP31,AP32*$Q32,0)</f>
        <v>0</v>
      </c>
      <c r="AQ33" s="221">
        <f t="shared" ref="AQ33" si="26">IF($O32=AQ31,AQ32*$Q32,0)</f>
        <v>0</v>
      </c>
      <c r="AR33" s="221">
        <f t="shared" ref="AR33" si="27">IF($O32=AR31,AR32*$Q32,0)</f>
        <v>0</v>
      </c>
      <c r="AS33" s="221">
        <f t="shared" ref="AS33" si="28">IF($O32=AS31,AS32*$Q32,0)</f>
        <v>0</v>
      </c>
      <c r="AT33" s="221">
        <f t="shared" ref="AT33" si="29">IF($O32=AT31,AT32*$Q32,0)</f>
        <v>0</v>
      </c>
      <c r="AU33" s="215"/>
    </row>
    <row r="34" spans="2:47" x14ac:dyDescent="0.2">
      <c r="B34" s="107"/>
      <c r="C34" s="108"/>
      <c r="D34" s="108"/>
      <c r="E34" s="108"/>
      <c r="F34" s="108"/>
      <c r="G34" s="108"/>
      <c r="H34" s="108"/>
      <c r="I34" s="109"/>
      <c r="J34" s="118"/>
      <c r="K34" s="108"/>
      <c r="L34" s="129"/>
      <c r="M34" s="107"/>
      <c r="N34" s="108"/>
      <c r="O34" s="136"/>
      <c r="P34" s="136"/>
      <c r="Q34" s="136"/>
      <c r="R34" s="204"/>
      <c r="S34" s="181"/>
      <c r="T34" s="181"/>
      <c r="U34" s="181"/>
      <c r="V34" s="181"/>
      <c r="W34" s="181"/>
      <c r="X34" s="181"/>
      <c r="Y34" s="111"/>
      <c r="Z34" s="204"/>
      <c r="AA34" s="136"/>
      <c r="AB34" s="136"/>
      <c r="AC34" s="136"/>
      <c r="AD34" s="136"/>
      <c r="AE34" s="136"/>
      <c r="AF34" s="147"/>
      <c r="AG34" s="8"/>
      <c r="AH34" s="14"/>
      <c r="AI34" s="14"/>
      <c r="AJ34" s="216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5"/>
    </row>
    <row r="35" spans="2:47" x14ac:dyDescent="0.2">
      <c r="B35" s="107"/>
      <c r="C35" s="108" t="s">
        <v>81</v>
      </c>
      <c r="D35" s="108"/>
      <c r="E35" s="108"/>
      <c r="F35" s="108"/>
      <c r="G35" s="108"/>
      <c r="H35" s="108"/>
      <c r="I35" s="109"/>
      <c r="J35" s="118"/>
      <c r="K35" s="108"/>
      <c r="L35" s="129"/>
      <c r="M35" s="107"/>
      <c r="N35" s="108"/>
      <c r="O35" s="136"/>
      <c r="P35" s="136"/>
      <c r="Q35" s="136"/>
      <c r="R35" s="204"/>
      <c r="S35" s="136"/>
      <c r="T35" s="136"/>
      <c r="U35" s="136"/>
      <c r="V35" s="136"/>
      <c r="W35" s="136"/>
      <c r="X35" s="136"/>
      <c r="Y35" s="111"/>
      <c r="Z35" s="204"/>
      <c r="AA35" s="136"/>
      <c r="AB35" s="136"/>
      <c r="AC35" s="136"/>
      <c r="AD35" s="136"/>
      <c r="AE35" s="136"/>
      <c r="AF35" s="147"/>
      <c r="AG35" s="8"/>
      <c r="AH35" s="14"/>
      <c r="AI35" s="14"/>
      <c r="AJ35" s="216">
        <v>0</v>
      </c>
      <c r="AK35" s="217">
        <v>10</v>
      </c>
      <c r="AL35" s="217">
        <v>20</v>
      </c>
      <c r="AM35" s="217">
        <v>30</v>
      </c>
      <c r="AN35" s="217">
        <v>40</v>
      </c>
      <c r="AO35" s="217">
        <v>50</v>
      </c>
      <c r="AP35" s="217">
        <v>60</v>
      </c>
      <c r="AQ35" s="217">
        <v>70</v>
      </c>
      <c r="AR35" s="217">
        <v>80</v>
      </c>
      <c r="AS35" s="217">
        <v>90</v>
      </c>
      <c r="AT35" s="217">
        <v>100</v>
      </c>
      <c r="AU35" s="215"/>
    </row>
    <row r="36" spans="2:47" x14ac:dyDescent="0.2">
      <c r="B36" s="107"/>
      <c r="C36" s="108"/>
      <c r="D36" s="108" t="s">
        <v>83</v>
      </c>
      <c r="E36" s="108"/>
      <c r="F36" s="108"/>
      <c r="G36" s="108"/>
      <c r="H36" s="108"/>
      <c r="I36" s="109" t="s">
        <v>28</v>
      </c>
      <c r="J36" s="118">
        <v>0</v>
      </c>
      <c r="K36" s="108" t="s">
        <v>79</v>
      </c>
      <c r="L36" s="129">
        <v>100</v>
      </c>
      <c r="M36" s="107"/>
      <c r="N36" s="2"/>
      <c r="O36" s="136">
        <f>+N36</f>
        <v>0</v>
      </c>
      <c r="P36" s="136">
        <v>0</v>
      </c>
      <c r="Q36" s="136">
        <v>150</v>
      </c>
      <c r="R36" s="204">
        <f>SUM(AJ37:AT37)</f>
        <v>0</v>
      </c>
      <c r="S36" s="168">
        <v>3000</v>
      </c>
      <c r="T36" s="168">
        <v>3000</v>
      </c>
      <c r="U36" s="168">
        <v>5350</v>
      </c>
      <c r="V36" s="168">
        <v>3750</v>
      </c>
      <c r="W36" s="168">
        <v>6000</v>
      </c>
      <c r="X36" s="168">
        <v>7500</v>
      </c>
      <c r="Y36" s="3">
        <v>1</v>
      </c>
      <c r="Z36" s="204">
        <f>+Y36*R36</f>
        <v>0</v>
      </c>
      <c r="AA36" s="168">
        <f t="shared" ref="AA36" si="30">+S36*$Y36</f>
        <v>3000</v>
      </c>
      <c r="AB36" s="168">
        <f t="shared" ref="AB36" si="31">+T36*$Y36</f>
        <v>3000</v>
      </c>
      <c r="AC36" s="168">
        <f t="shared" ref="AC36" si="32">+U36*$Y36</f>
        <v>5350</v>
      </c>
      <c r="AD36" s="168">
        <f t="shared" ref="AD36" si="33">+V36*$Y36</f>
        <v>3750</v>
      </c>
      <c r="AE36" s="168">
        <f t="shared" ref="AE36" si="34">+W36*$Y36</f>
        <v>6000</v>
      </c>
      <c r="AF36" s="169">
        <f>+X36*$Y36</f>
        <v>7500</v>
      </c>
      <c r="AG36" s="8"/>
      <c r="AH36" s="14"/>
      <c r="AI36" s="14"/>
      <c r="AJ36" s="218">
        <v>0</v>
      </c>
      <c r="AK36" s="219">
        <v>0.1</v>
      </c>
      <c r="AL36" s="219">
        <v>0.2</v>
      </c>
      <c r="AM36" s="219">
        <v>0.3</v>
      </c>
      <c r="AN36" s="219">
        <v>0.4</v>
      </c>
      <c r="AO36" s="219">
        <v>0.5</v>
      </c>
      <c r="AP36" s="219">
        <v>0.6</v>
      </c>
      <c r="AQ36" s="219">
        <v>0.7</v>
      </c>
      <c r="AR36" s="219">
        <v>0.8</v>
      </c>
      <c r="AS36" s="219">
        <v>0.9</v>
      </c>
      <c r="AT36" s="219">
        <v>1</v>
      </c>
      <c r="AU36" s="215"/>
    </row>
    <row r="37" spans="2:47" x14ac:dyDescent="0.2">
      <c r="B37" s="107"/>
      <c r="C37" s="108"/>
      <c r="D37" s="108"/>
      <c r="E37" s="108"/>
      <c r="F37" s="108"/>
      <c r="G37" s="108"/>
      <c r="H37" s="108"/>
      <c r="I37" s="109" t="s">
        <v>80</v>
      </c>
      <c r="J37" s="118">
        <v>10</v>
      </c>
      <c r="K37" s="108"/>
      <c r="L37" s="129"/>
      <c r="M37" s="107"/>
      <c r="N37" s="108"/>
      <c r="O37" s="136"/>
      <c r="P37" s="136"/>
      <c r="Q37" s="136"/>
      <c r="R37" s="204"/>
      <c r="S37" s="136"/>
      <c r="T37" s="136"/>
      <c r="U37" s="136"/>
      <c r="V37" s="136"/>
      <c r="W37" s="136"/>
      <c r="X37" s="136"/>
      <c r="Y37" s="111"/>
      <c r="Z37" s="204"/>
      <c r="AA37" s="136"/>
      <c r="AB37" s="136"/>
      <c r="AC37" s="136"/>
      <c r="AD37" s="136"/>
      <c r="AE37" s="136"/>
      <c r="AF37" s="147"/>
      <c r="AG37" s="8"/>
      <c r="AH37" s="14"/>
      <c r="AI37" s="14"/>
      <c r="AJ37" s="220">
        <f>IF($O36=AJ35,AJ36*$Q36,0)</f>
        <v>0</v>
      </c>
      <c r="AK37" s="221">
        <f>IF($O36=AK35,AK36*$Q36,0)</f>
        <v>0</v>
      </c>
      <c r="AL37" s="221">
        <f t="shared" ref="AL37" si="35">IF($O36=AL35,AL36*$Q36,0)</f>
        <v>0</v>
      </c>
      <c r="AM37" s="221">
        <f t="shared" ref="AM37" si="36">IF($O36=AM35,AM36*$Q36,0)</f>
        <v>0</v>
      </c>
      <c r="AN37" s="221">
        <f t="shared" ref="AN37" si="37">IF($O36=AN35,AN36*$Q36,0)</f>
        <v>0</v>
      </c>
      <c r="AO37" s="221">
        <f t="shared" ref="AO37" si="38">IF($O36=AO35,AO36*$Q36,0)</f>
        <v>0</v>
      </c>
      <c r="AP37" s="221">
        <f t="shared" ref="AP37" si="39">IF($O36=AP35,AP36*$Q36,0)</f>
        <v>0</v>
      </c>
      <c r="AQ37" s="221">
        <f t="shared" ref="AQ37" si="40">IF($O36=AQ35,AQ36*$Q36,0)</f>
        <v>0</v>
      </c>
      <c r="AR37" s="221">
        <f t="shared" ref="AR37" si="41">IF($O36=AR35,AR36*$Q36,0)</f>
        <v>0</v>
      </c>
      <c r="AS37" s="221">
        <f t="shared" ref="AS37" si="42">IF($O36=AS35,AS36*$Q36,0)</f>
        <v>0</v>
      </c>
      <c r="AT37" s="221">
        <f t="shared" ref="AT37" si="43">IF($O36=AT35,AT36*$Q36,0)</f>
        <v>0</v>
      </c>
      <c r="AU37" s="215"/>
    </row>
    <row r="38" spans="2:47" x14ac:dyDescent="0.2">
      <c r="B38" s="107"/>
      <c r="C38" s="108"/>
      <c r="D38" s="108"/>
      <c r="E38" s="108"/>
      <c r="F38" s="108"/>
      <c r="G38" s="108"/>
      <c r="H38" s="108"/>
      <c r="I38" s="109"/>
      <c r="J38" s="118"/>
      <c r="K38" s="108"/>
      <c r="L38" s="129"/>
      <c r="M38" s="107"/>
      <c r="N38" s="108"/>
      <c r="O38" s="136"/>
      <c r="P38" s="136"/>
      <c r="Q38" s="136"/>
      <c r="R38" s="204"/>
      <c r="S38" s="181"/>
      <c r="T38" s="181"/>
      <c r="U38" s="181"/>
      <c r="V38" s="181"/>
      <c r="W38" s="181"/>
      <c r="X38" s="181"/>
      <c r="Y38" s="111"/>
      <c r="Z38" s="204"/>
      <c r="AA38" s="136"/>
      <c r="AB38" s="136"/>
      <c r="AC38" s="136"/>
      <c r="AD38" s="136"/>
      <c r="AE38" s="136"/>
      <c r="AF38" s="147"/>
      <c r="AG38" s="8"/>
      <c r="AH38" s="14"/>
      <c r="AI38" s="14"/>
      <c r="AJ38" s="216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5"/>
    </row>
    <row r="39" spans="2:47" x14ac:dyDescent="0.2">
      <c r="B39" s="107"/>
      <c r="C39" s="85" t="s">
        <v>70</v>
      </c>
      <c r="D39" s="84"/>
      <c r="E39" s="84"/>
      <c r="F39" s="84"/>
      <c r="G39" s="84"/>
      <c r="H39" s="84"/>
      <c r="I39" s="7"/>
      <c r="J39" s="121"/>
      <c r="K39" s="4"/>
      <c r="L39" s="130"/>
      <c r="M39" s="59"/>
      <c r="N39" s="4"/>
      <c r="O39" s="121"/>
      <c r="P39" s="121"/>
      <c r="Q39" s="137"/>
      <c r="R39" s="205"/>
      <c r="S39" s="137"/>
      <c r="T39" s="137"/>
      <c r="U39" s="137"/>
      <c r="V39" s="137"/>
      <c r="W39" s="137"/>
      <c r="X39" s="137"/>
      <c r="Y39" s="78"/>
      <c r="Z39" s="205"/>
      <c r="AA39" s="137"/>
      <c r="AB39" s="137"/>
      <c r="AC39" s="137"/>
      <c r="AD39" s="137"/>
      <c r="AE39" s="137"/>
      <c r="AF39" s="148"/>
      <c r="AG39" s="4"/>
      <c r="AH39" s="17"/>
      <c r="AI39" s="17"/>
      <c r="AJ39" s="216">
        <v>1</v>
      </c>
      <c r="AK39" s="217">
        <v>2</v>
      </c>
      <c r="AL39" s="217">
        <v>3</v>
      </c>
      <c r="AM39" s="217"/>
      <c r="AN39" s="217"/>
      <c r="AO39" s="217"/>
      <c r="AP39" s="217"/>
      <c r="AQ39" s="217"/>
      <c r="AR39" s="217"/>
      <c r="AS39" s="217"/>
      <c r="AT39" s="217"/>
      <c r="AU39" s="215"/>
    </row>
    <row r="40" spans="2:47" x14ac:dyDescent="0.2">
      <c r="B40" s="107"/>
      <c r="C40" s="85"/>
      <c r="D40" s="243" t="s">
        <v>72</v>
      </c>
      <c r="E40" s="243"/>
      <c r="F40" s="243"/>
      <c r="G40" s="243"/>
      <c r="H40" s="244"/>
      <c r="I40" s="7" t="s">
        <v>28</v>
      </c>
      <c r="J40" s="121">
        <v>0</v>
      </c>
      <c r="K40" s="4" t="s">
        <v>7</v>
      </c>
      <c r="L40" s="130">
        <v>3</v>
      </c>
      <c r="M40" s="59"/>
      <c r="N40" s="2"/>
      <c r="O40" s="121">
        <f>+N40</f>
        <v>0</v>
      </c>
      <c r="P40" s="121">
        <v>0</v>
      </c>
      <c r="Q40" s="122">
        <v>150</v>
      </c>
      <c r="R40" s="138">
        <f>SUM(AJ41:AL41)</f>
        <v>0</v>
      </c>
      <c r="S40" s="142">
        <v>1.5</v>
      </c>
      <c r="T40" s="142">
        <v>1.5</v>
      </c>
      <c r="U40" s="142">
        <v>1.5</v>
      </c>
      <c r="V40" s="142">
        <v>1.5</v>
      </c>
      <c r="W40" s="142">
        <v>1.5</v>
      </c>
      <c r="X40" s="142">
        <v>1.5</v>
      </c>
      <c r="Y40" s="3">
        <v>1</v>
      </c>
      <c r="Z40" s="138">
        <f>+R40*Y40</f>
        <v>0</v>
      </c>
      <c r="AA40" s="190">
        <f t="shared" ref="AA40:AD40" si="44">IF($N40=0, 0,1+($S40-1)*$Y40)</f>
        <v>0</v>
      </c>
      <c r="AB40" s="190">
        <f t="shared" si="44"/>
        <v>0</v>
      </c>
      <c r="AC40" s="190">
        <f t="shared" si="44"/>
        <v>0</v>
      </c>
      <c r="AD40" s="190">
        <f t="shared" si="44"/>
        <v>0</v>
      </c>
      <c r="AE40" s="190">
        <f>IF($N40=0, 0,1+($S40-1)*$Y40)</f>
        <v>0</v>
      </c>
      <c r="AF40" s="149">
        <f>IF($N40=0, 0,1+($S40-1)*$Y40)</f>
        <v>0</v>
      </c>
      <c r="AG40" s="4"/>
      <c r="AH40" s="17"/>
      <c r="AI40" s="17"/>
      <c r="AJ40" s="218">
        <v>0.2</v>
      </c>
      <c r="AK40" s="219">
        <v>0.5</v>
      </c>
      <c r="AL40" s="219">
        <v>1</v>
      </c>
      <c r="AM40" s="217"/>
      <c r="AN40" s="217"/>
      <c r="AO40" s="217"/>
      <c r="AP40" s="222"/>
      <c r="AQ40" s="222"/>
      <c r="AR40" s="222"/>
      <c r="AS40" s="217"/>
      <c r="AT40" s="217"/>
      <c r="AU40" s="215"/>
    </row>
    <row r="41" spans="2:47" ht="41.25" customHeight="1" x14ac:dyDescent="0.2">
      <c r="B41" s="192"/>
      <c r="C41" s="193"/>
      <c r="D41" s="194"/>
      <c r="E41" s="194"/>
      <c r="F41" s="194"/>
      <c r="G41" s="194"/>
      <c r="H41" s="194"/>
      <c r="I41" s="195" t="s">
        <v>23</v>
      </c>
      <c r="J41" s="196">
        <v>1</v>
      </c>
      <c r="K41" s="197"/>
      <c r="L41" s="198"/>
      <c r="M41" s="199"/>
      <c r="N41" s="197"/>
      <c r="O41" s="196"/>
      <c r="P41" s="196"/>
      <c r="Q41" s="200"/>
      <c r="R41" s="206"/>
      <c r="S41" s="201" t="s">
        <v>71</v>
      </c>
      <c r="T41" s="201" t="s">
        <v>71</v>
      </c>
      <c r="U41" s="201" t="s">
        <v>71</v>
      </c>
      <c r="V41" s="201" t="s">
        <v>71</v>
      </c>
      <c r="W41" s="201" t="s">
        <v>71</v>
      </c>
      <c r="X41" s="201" t="s">
        <v>71</v>
      </c>
      <c r="Y41" s="202"/>
      <c r="Z41" s="206"/>
      <c r="AA41" s="203" t="s">
        <v>71</v>
      </c>
      <c r="AB41" s="71" t="s">
        <v>71</v>
      </c>
      <c r="AC41" s="71" t="s">
        <v>71</v>
      </c>
      <c r="AD41" s="71" t="s">
        <v>71</v>
      </c>
      <c r="AE41" s="71" t="s">
        <v>71</v>
      </c>
      <c r="AF41" s="73" t="s">
        <v>71</v>
      </c>
      <c r="AG41" s="4"/>
      <c r="AH41" s="17"/>
      <c r="AI41" s="17"/>
      <c r="AJ41" s="220">
        <f>IF($O40=AJ39,AJ40*$Q40,0)</f>
        <v>0</v>
      </c>
      <c r="AK41" s="221">
        <f>IF($O40=AK39,AK40*$Q40,0)</f>
        <v>0</v>
      </c>
      <c r="AL41" s="221">
        <f t="shared" ref="AL41" si="45">IF($O40=AL39,AL40*$Q40,0)</f>
        <v>0</v>
      </c>
      <c r="AM41" s="217"/>
      <c r="AN41" s="217"/>
      <c r="AO41" s="217"/>
      <c r="AP41" s="217"/>
      <c r="AQ41" s="217"/>
      <c r="AR41" s="217"/>
      <c r="AS41" s="217"/>
      <c r="AT41" s="217"/>
      <c r="AU41" s="215"/>
    </row>
    <row r="42" spans="2:47" x14ac:dyDescent="0.2">
      <c r="B42" s="5"/>
      <c r="C42" s="6"/>
      <c r="D42" s="57"/>
      <c r="E42" s="57"/>
      <c r="F42" s="57"/>
      <c r="G42" s="57"/>
      <c r="H42" s="57"/>
      <c r="I42" s="13"/>
      <c r="J42" s="118"/>
      <c r="K42" s="8"/>
      <c r="L42" s="129"/>
      <c r="M42" s="53"/>
      <c r="N42" s="8"/>
      <c r="O42" s="118"/>
      <c r="P42" s="118"/>
      <c r="Q42" s="118"/>
      <c r="R42" s="138"/>
      <c r="S42" s="118"/>
      <c r="T42" s="118"/>
      <c r="U42" s="118"/>
      <c r="V42" s="118"/>
      <c r="W42" s="118"/>
      <c r="X42" s="118"/>
      <c r="Y42" s="13"/>
      <c r="Z42" s="138"/>
      <c r="AA42" s="118"/>
      <c r="AB42" s="118"/>
      <c r="AC42" s="118"/>
      <c r="AD42" s="118"/>
      <c r="AE42" s="118"/>
      <c r="AF42" s="144"/>
      <c r="AG42" s="6"/>
      <c r="AH42" s="14"/>
      <c r="AI42" s="17"/>
      <c r="AJ42" s="216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5"/>
    </row>
    <row r="43" spans="2:47" s="58" customFormat="1" x14ac:dyDescent="0.2">
      <c r="B43" s="59" t="s">
        <v>84</v>
      </c>
      <c r="C43" s="77"/>
      <c r="D43" s="84"/>
      <c r="E43" s="84"/>
      <c r="F43" s="84"/>
      <c r="G43" s="84"/>
      <c r="H43" s="110"/>
      <c r="I43" s="7"/>
      <c r="J43" s="121"/>
      <c r="K43" s="4"/>
      <c r="L43" s="130"/>
      <c r="M43" s="87"/>
      <c r="N43" s="4"/>
      <c r="O43" s="137"/>
      <c r="P43" s="121"/>
      <c r="Q43" s="121"/>
      <c r="R43" s="139"/>
      <c r="S43" s="121"/>
      <c r="T43" s="121"/>
      <c r="U43" s="121"/>
      <c r="V43" s="121"/>
      <c r="W43" s="121"/>
      <c r="X43" s="121"/>
      <c r="Y43" s="7"/>
      <c r="Z43" s="139"/>
      <c r="AA43" s="121"/>
      <c r="AB43" s="121"/>
      <c r="AC43" s="121"/>
      <c r="AD43" s="121"/>
      <c r="AE43" s="121"/>
      <c r="AF43" s="145"/>
      <c r="AG43" s="77"/>
      <c r="AH43" s="17"/>
      <c r="AI43" s="17"/>
      <c r="AJ43" s="216"/>
      <c r="AK43" s="217"/>
      <c r="AL43" s="217"/>
      <c r="AM43" s="217"/>
      <c r="AN43" s="217"/>
      <c r="AO43" s="217"/>
      <c r="AP43" s="221"/>
      <c r="AQ43" s="221"/>
      <c r="AR43" s="221"/>
      <c r="AS43" s="221"/>
      <c r="AT43" s="221"/>
      <c r="AU43" s="215"/>
    </row>
    <row r="44" spans="2:47" s="58" customFormat="1" ht="12.75" customHeight="1" x14ac:dyDescent="0.2">
      <c r="B44" s="90"/>
      <c r="C44" s="77"/>
      <c r="D44" s="91"/>
      <c r="E44" s="113"/>
      <c r="F44" s="113"/>
      <c r="G44" s="113"/>
      <c r="H44" s="114"/>
      <c r="I44" s="7"/>
      <c r="J44" s="122"/>
      <c r="K44" s="4"/>
      <c r="L44" s="131"/>
      <c r="M44" s="87"/>
      <c r="N44" s="4"/>
      <c r="O44" s="121"/>
      <c r="P44" s="122"/>
      <c r="Q44" s="122"/>
      <c r="R44" s="139"/>
      <c r="S44" s="143"/>
      <c r="T44" s="143"/>
      <c r="U44" s="143"/>
      <c r="V44" s="143"/>
      <c r="W44" s="143"/>
      <c r="X44" s="143"/>
      <c r="Y44" s="7"/>
      <c r="Z44" s="139"/>
      <c r="AA44" s="121"/>
      <c r="AB44" s="121"/>
      <c r="AC44" s="121"/>
      <c r="AD44" s="121"/>
      <c r="AE44" s="121"/>
      <c r="AF44" s="146"/>
      <c r="AG44" s="77"/>
      <c r="AH44" s="17"/>
      <c r="AI44" s="92"/>
      <c r="AJ44" s="216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5"/>
    </row>
    <row r="45" spans="2:47" s="58" customFormat="1" x14ac:dyDescent="0.2">
      <c r="B45" s="90"/>
      <c r="C45" s="91" t="s">
        <v>88</v>
      </c>
      <c r="E45" s="93"/>
      <c r="F45" s="91"/>
      <c r="G45" s="91"/>
      <c r="H45" s="91"/>
      <c r="I45" s="7"/>
      <c r="J45" s="122"/>
      <c r="K45" s="4"/>
      <c r="L45" s="131"/>
      <c r="M45" s="87"/>
      <c r="N45" s="77"/>
      <c r="O45" s="137"/>
      <c r="P45" s="122"/>
      <c r="Q45" s="122"/>
      <c r="R45" s="139"/>
      <c r="S45" s="143"/>
      <c r="T45" s="143"/>
      <c r="U45" s="143"/>
      <c r="V45" s="143"/>
      <c r="W45" s="143"/>
      <c r="X45" s="143"/>
      <c r="Y45" s="7"/>
      <c r="Z45" s="139"/>
      <c r="AA45" s="121"/>
      <c r="AB45" s="121"/>
      <c r="AC45" s="121"/>
      <c r="AD45" s="121"/>
      <c r="AE45" s="121"/>
      <c r="AF45" s="146"/>
      <c r="AG45" s="77"/>
      <c r="AH45" s="17"/>
      <c r="AI45" s="92"/>
      <c r="AJ45" s="216">
        <v>1</v>
      </c>
      <c r="AK45" s="217">
        <v>2</v>
      </c>
      <c r="AL45" s="217">
        <v>3</v>
      </c>
      <c r="AM45" s="217">
        <v>4</v>
      </c>
      <c r="AN45" s="217">
        <v>5</v>
      </c>
      <c r="AO45" s="217"/>
      <c r="AP45" s="221"/>
      <c r="AQ45" s="221"/>
      <c r="AR45" s="221"/>
      <c r="AS45" s="221"/>
      <c r="AT45" s="221"/>
      <c r="AU45" s="215"/>
    </row>
    <row r="46" spans="2:47" s="58" customFormat="1" x14ac:dyDescent="0.2">
      <c r="B46" s="90"/>
      <c r="C46" s="77"/>
      <c r="D46" s="91" t="s">
        <v>89</v>
      </c>
      <c r="E46" s="93"/>
      <c r="F46" s="91"/>
      <c r="G46" s="91"/>
      <c r="H46" s="91"/>
      <c r="I46" s="7" t="s">
        <v>85</v>
      </c>
      <c r="J46" s="135">
        <v>1</v>
      </c>
      <c r="K46" s="4" t="s">
        <v>79</v>
      </c>
      <c r="L46" s="130">
        <v>5</v>
      </c>
      <c r="M46" s="87"/>
      <c r="N46" s="2"/>
      <c r="O46" s="137">
        <f>+N46</f>
        <v>0</v>
      </c>
      <c r="P46" s="122">
        <v>0</v>
      </c>
      <c r="Q46" s="122">
        <v>150</v>
      </c>
      <c r="R46" s="138">
        <f>SUM(AJ47:AN47)</f>
        <v>0</v>
      </c>
      <c r="S46" s="168">
        <v>1500</v>
      </c>
      <c r="T46" s="168">
        <v>1500</v>
      </c>
      <c r="U46" s="168">
        <v>2675</v>
      </c>
      <c r="V46" s="168">
        <v>1875</v>
      </c>
      <c r="W46" s="168">
        <v>3000</v>
      </c>
      <c r="X46" s="168">
        <v>3750</v>
      </c>
      <c r="Y46" s="3">
        <v>1</v>
      </c>
      <c r="Z46" s="204">
        <f>+Y46*R46</f>
        <v>0</v>
      </c>
      <c r="AA46" s="168">
        <f t="shared" ref="AA46" si="46">+S46*$Y46</f>
        <v>1500</v>
      </c>
      <c r="AB46" s="168">
        <f t="shared" ref="AB46" si="47">+T46*$Y46</f>
        <v>1500</v>
      </c>
      <c r="AC46" s="168">
        <f t="shared" ref="AC46" si="48">+U46*$Y46</f>
        <v>2675</v>
      </c>
      <c r="AD46" s="168">
        <f t="shared" ref="AD46" si="49">+V46*$Y46</f>
        <v>1875</v>
      </c>
      <c r="AE46" s="168">
        <f t="shared" ref="AE46" si="50">+W46*$Y46</f>
        <v>3000</v>
      </c>
      <c r="AF46" s="169">
        <f>+X46*$Y46</f>
        <v>3750</v>
      </c>
      <c r="AG46" s="77"/>
      <c r="AH46" s="17"/>
      <c r="AI46" s="92"/>
      <c r="AJ46" s="218">
        <v>1</v>
      </c>
      <c r="AK46" s="219">
        <v>0.9</v>
      </c>
      <c r="AL46" s="219">
        <v>0.7</v>
      </c>
      <c r="AM46" s="219">
        <v>0.4</v>
      </c>
      <c r="AN46" s="219">
        <v>0.1</v>
      </c>
      <c r="AO46" s="217"/>
      <c r="AP46" s="217"/>
      <c r="AQ46" s="217"/>
      <c r="AR46" s="217"/>
      <c r="AS46" s="217"/>
      <c r="AT46" s="217"/>
      <c r="AU46" s="215"/>
    </row>
    <row r="47" spans="2:47" s="58" customFormat="1" x14ac:dyDescent="0.2">
      <c r="B47" s="90"/>
      <c r="C47" s="77"/>
      <c r="D47" s="91"/>
      <c r="E47" s="113"/>
      <c r="F47" s="113"/>
      <c r="G47" s="113"/>
      <c r="H47" s="114"/>
      <c r="I47" s="7" t="s">
        <v>23</v>
      </c>
      <c r="J47" s="135">
        <v>1</v>
      </c>
      <c r="K47" s="4"/>
      <c r="L47" s="130"/>
      <c r="M47" s="87"/>
      <c r="N47" s="4"/>
      <c r="O47" s="121"/>
      <c r="P47" s="122"/>
      <c r="Q47" s="122"/>
      <c r="R47" s="139"/>
      <c r="S47" s="143"/>
      <c r="T47" s="143"/>
      <c r="U47" s="143"/>
      <c r="V47" s="143"/>
      <c r="W47" s="143"/>
      <c r="X47" s="143"/>
      <c r="Y47" s="7"/>
      <c r="Z47" s="139"/>
      <c r="AA47" s="121"/>
      <c r="AB47" s="121"/>
      <c r="AC47" s="121"/>
      <c r="AD47" s="121"/>
      <c r="AE47" s="121"/>
      <c r="AF47" s="146"/>
      <c r="AG47" s="77"/>
      <c r="AH47" s="17"/>
      <c r="AI47" s="92"/>
      <c r="AJ47" s="220">
        <f>IF($O46=AJ45,AJ46*$Q46,0)</f>
        <v>0</v>
      </c>
      <c r="AK47" s="221">
        <f>IF($O46=AK45,AK46*$Q46,0)</f>
        <v>0</v>
      </c>
      <c r="AL47" s="221">
        <f t="shared" ref="AL47" si="51">IF($O46=AL45,AL46*$Q46,0)</f>
        <v>0</v>
      </c>
      <c r="AM47" s="221">
        <f t="shared" ref="AM47" si="52">IF($O46=AM45,AM46*$Q46,0)</f>
        <v>0</v>
      </c>
      <c r="AN47" s="221">
        <f t="shared" ref="AN47" si="53">IF($O46=AN45,AN46*$Q46,0)</f>
        <v>0</v>
      </c>
      <c r="AO47" s="217"/>
      <c r="AP47" s="221"/>
      <c r="AQ47" s="221"/>
      <c r="AR47" s="221"/>
      <c r="AS47" s="221"/>
      <c r="AT47" s="221"/>
      <c r="AU47" s="215"/>
    </row>
    <row r="48" spans="2:47" s="58" customFormat="1" x14ac:dyDescent="0.2">
      <c r="B48" s="90"/>
      <c r="C48" s="77"/>
      <c r="E48" s="93"/>
      <c r="F48" s="91"/>
      <c r="G48" s="91"/>
      <c r="H48" s="91"/>
      <c r="I48" s="7"/>
      <c r="J48" s="135"/>
      <c r="K48" s="4"/>
      <c r="L48" s="130"/>
      <c r="M48" s="87"/>
      <c r="N48" s="77"/>
      <c r="O48" s="137"/>
      <c r="P48" s="122"/>
      <c r="Q48" s="122"/>
      <c r="R48" s="139"/>
      <c r="S48" s="181"/>
      <c r="T48" s="181"/>
      <c r="U48" s="181"/>
      <c r="V48" s="181"/>
      <c r="W48" s="181"/>
      <c r="X48" s="181"/>
      <c r="Y48" s="7"/>
      <c r="Z48" s="139"/>
      <c r="AA48" s="121"/>
      <c r="AB48" s="121"/>
      <c r="AC48" s="121"/>
      <c r="AD48" s="121"/>
      <c r="AE48" s="121"/>
      <c r="AF48" s="146"/>
      <c r="AG48" s="77"/>
      <c r="AH48" s="17"/>
      <c r="AI48" s="92"/>
      <c r="AJ48" s="216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5"/>
    </row>
    <row r="49" spans="2:55" s="58" customFormat="1" x14ac:dyDescent="0.2">
      <c r="B49" s="90"/>
      <c r="C49" s="91" t="s">
        <v>86</v>
      </c>
      <c r="E49" s="93"/>
      <c r="F49" s="91"/>
      <c r="G49" s="91"/>
      <c r="H49" s="91"/>
      <c r="I49" s="7"/>
      <c r="J49" s="135"/>
      <c r="K49" s="4"/>
      <c r="L49" s="130"/>
      <c r="M49" s="87"/>
      <c r="N49" s="77"/>
      <c r="O49" s="137"/>
      <c r="P49" s="122"/>
      <c r="Q49" s="122"/>
      <c r="R49" s="139"/>
      <c r="S49" s="143"/>
      <c r="T49" s="143"/>
      <c r="U49" s="143"/>
      <c r="V49" s="143"/>
      <c r="W49" s="143"/>
      <c r="X49" s="143"/>
      <c r="Y49" s="7"/>
      <c r="Z49" s="139"/>
      <c r="AA49" s="121"/>
      <c r="AB49" s="121"/>
      <c r="AC49" s="121"/>
      <c r="AD49" s="121"/>
      <c r="AE49" s="121"/>
      <c r="AF49" s="146"/>
      <c r="AG49" s="77"/>
      <c r="AH49" s="17"/>
      <c r="AI49" s="92"/>
      <c r="AJ49" s="216">
        <v>2</v>
      </c>
      <c r="AK49" s="217">
        <v>3</v>
      </c>
      <c r="AL49" s="217">
        <v>4</v>
      </c>
      <c r="AM49" s="217">
        <v>5</v>
      </c>
      <c r="AN49" s="217"/>
      <c r="AO49" s="217"/>
      <c r="AP49" s="221"/>
      <c r="AQ49" s="221"/>
      <c r="AR49" s="221"/>
      <c r="AS49" s="221"/>
      <c r="AT49" s="221"/>
      <c r="AU49" s="215"/>
    </row>
    <row r="50" spans="2:55" s="58" customFormat="1" x14ac:dyDescent="0.2">
      <c r="B50" s="90"/>
      <c r="C50" s="77"/>
      <c r="D50" s="91" t="s">
        <v>87</v>
      </c>
      <c r="E50" s="93"/>
      <c r="F50" s="91"/>
      <c r="G50" s="91"/>
      <c r="H50" s="91"/>
      <c r="I50" s="7" t="s">
        <v>85</v>
      </c>
      <c r="J50" s="135">
        <v>2</v>
      </c>
      <c r="K50" s="4" t="s">
        <v>7</v>
      </c>
      <c r="L50" s="130">
        <v>5</v>
      </c>
      <c r="M50" s="87"/>
      <c r="N50" s="2"/>
      <c r="O50" s="137">
        <f>+N50</f>
        <v>0</v>
      </c>
      <c r="P50" s="122">
        <v>0</v>
      </c>
      <c r="Q50" s="122">
        <v>150</v>
      </c>
      <c r="R50" s="138">
        <f>SUM(AJ51:AN51)</f>
        <v>0</v>
      </c>
      <c r="S50" s="168">
        <v>1500</v>
      </c>
      <c r="T50" s="168">
        <v>1500</v>
      </c>
      <c r="U50" s="168">
        <v>2675</v>
      </c>
      <c r="V50" s="168">
        <v>1875</v>
      </c>
      <c r="W50" s="168">
        <v>3000</v>
      </c>
      <c r="X50" s="168">
        <v>3750</v>
      </c>
      <c r="Y50" s="3">
        <v>1</v>
      </c>
      <c r="Z50" s="204">
        <f>+Y50*R50</f>
        <v>0</v>
      </c>
      <c r="AA50" s="168">
        <f t="shared" ref="AA50" si="54">+S50*$Y50</f>
        <v>1500</v>
      </c>
      <c r="AB50" s="168">
        <f t="shared" ref="AB50" si="55">+T50*$Y50</f>
        <v>1500</v>
      </c>
      <c r="AC50" s="168">
        <f t="shared" ref="AC50" si="56">+U50*$Y50</f>
        <v>2675</v>
      </c>
      <c r="AD50" s="168">
        <f t="shared" ref="AD50" si="57">+V50*$Y50</f>
        <v>1875</v>
      </c>
      <c r="AE50" s="168">
        <f t="shared" ref="AE50" si="58">+W50*$Y50</f>
        <v>3000</v>
      </c>
      <c r="AF50" s="169">
        <f>+X50*$Y50</f>
        <v>3750</v>
      </c>
      <c r="AG50" s="77"/>
      <c r="AH50" s="17"/>
      <c r="AI50" s="92"/>
      <c r="AJ50" s="218">
        <v>1</v>
      </c>
      <c r="AK50" s="219">
        <v>0.8</v>
      </c>
      <c r="AL50" s="219">
        <v>0.5</v>
      </c>
      <c r="AM50" s="219">
        <v>0.1</v>
      </c>
      <c r="AN50" s="219"/>
      <c r="AO50" s="217"/>
      <c r="AP50" s="217"/>
      <c r="AQ50" s="217"/>
      <c r="AR50" s="217"/>
      <c r="AS50" s="217"/>
      <c r="AT50" s="217"/>
      <c r="AU50" s="215"/>
    </row>
    <row r="51" spans="2:55" s="58" customFormat="1" x14ac:dyDescent="0.2">
      <c r="B51" s="90"/>
      <c r="C51" s="77"/>
      <c r="D51" s="91"/>
      <c r="E51" s="20"/>
      <c r="F51" s="20"/>
      <c r="G51" s="20"/>
      <c r="H51" s="20"/>
      <c r="I51" s="7" t="s">
        <v>80</v>
      </c>
      <c r="J51" s="135">
        <v>1</v>
      </c>
      <c r="K51" s="4"/>
      <c r="L51" s="130"/>
      <c r="M51" s="59"/>
      <c r="N51" s="4"/>
      <c r="O51" s="137"/>
      <c r="P51" s="121"/>
      <c r="Q51" s="122"/>
      <c r="R51" s="139"/>
      <c r="S51" s="170"/>
      <c r="T51" s="12"/>
      <c r="U51" s="12"/>
      <c r="V51" s="12"/>
      <c r="W51" s="12"/>
      <c r="X51" s="178"/>
      <c r="Y51" s="7"/>
      <c r="Z51" s="179"/>
      <c r="AA51" s="4"/>
      <c r="AB51" s="4"/>
      <c r="AC51" s="4"/>
      <c r="AD51" s="4"/>
      <c r="AE51" s="4"/>
      <c r="AF51" s="47"/>
      <c r="AG51" s="77"/>
      <c r="AH51" s="17"/>
      <c r="AI51" s="17"/>
      <c r="AJ51" s="220">
        <f>IF($O50=AJ49,AJ50*$Q50,0)</f>
        <v>0</v>
      </c>
      <c r="AK51" s="221">
        <f>IF($O50=AK49,AK50*$Q50,0)</f>
        <v>0</v>
      </c>
      <c r="AL51" s="221">
        <f t="shared" ref="AL51" si="59">IF($O50=AL49,AL50*$Q50,0)</f>
        <v>0</v>
      </c>
      <c r="AM51" s="221">
        <f t="shared" ref="AM51" si="60">IF($O50=AM49,AM50*$Q50,0)</f>
        <v>0</v>
      </c>
      <c r="AN51" s="221"/>
      <c r="AO51" s="217"/>
      <c r="AP51" s="221"/>
      <c r="AQ51" s="221"/>
      <c r="AR51" s="221"/>
      <c r="AS51" s="221"/>
      <c r="AT51" s="221"/>
      <c r="AU51" s="215"/>
    </row>
    <row r="52" spans="2:55" s="58" customFormat="1" x14ac:dyDescent="0.2">
      <c r="B52" s="90"/>
      <c r="C52" s="77"/>
      <c r="D52" s="77"/>
      <c r="E52" s="9"/>
      <c r="F52" s="77"/>
      <c r="G52" s="77"/>
      <c r="H52" s="77"/>
      <c r="I52" s="7"/>
      <c r="J52" s="121"/>
      <c r="K52" s="4"/>
      <c r="L52" s="130"/>
      <c r="M52" s="59"/>
      <c r="N52" s="4"/>
      <c r="O52" s="4"/>
      <c r="P52" s="10"/>
      <c r="Q52" s="61"/>
      <c r="R52" s="139"/>
      <c r="S52" s="170"/>
      <c r="T52" s="181"/>
      <c r="U52" s="181"/>
      <c r="V52" s="181"/>
      <c r="W52" s="181"/>
      <c r="X52" s="181"/>
      <c r="Y52" s="7"/>
      <c r="Z52" s="179"/>
      <c r="AA52" s="4"/>
      <c r="AB52" s="4"/>
      <c r="AC52" s="4"/>
      <c r="AD52" s="4"/>
      <c r="AE52" s="4"/>
      <c r="AF52" s="88"/>
      <c r="AG52" s="60"/>
      <c r="AH52" s="60"/>
      <c r="AI52" s="60"/>
      <c r="AJ52" s="216"/>
      <c r="AK52" s="217"/>
      <c r="AL52" s="217"/>
      <c r="AM52" s="217"/>
      <c r="AN52" s="217"/>
      <c r="AO52" s="217"/>
      <c r="AP52" s="217"/>
      <c r="AQ52" s="217"/>
      <c r="AR52" s="217"/>
      <c r="AS52" s="217"/>
      <c r="AT52" s="217"/>
      <c r="AU52" s="223"/>
      <c r="AV52" s="60"/>
      <c r="AW52" s="60"/>
      <c r="AX52" s="60"/>
      <c r="AY52" s="60"/>
      <c r="AZ52" s="60"/>
    </row>
    <row r="53" spans="2:55" s="58" customFormat="1" x14ac:dyDescent="0.2">
      <c r="B53" s="90"/>
      <c r="C53" s="77"/>
      <c r="D53" s="77"/>
      <c r="E53" s="9"/>
      <c r="F53" s="77"/>
      <c r="G53" s="77"/>
      <c r="H53" s="77"/>
      <c r="I53" s="7"/>
      <c r="J53" s="121"/>
      <c r="K53" s="4"/>
      <c r="L53" s="130"/>
      <c r="M53" s="59"/>
      <c r="N53" s="4"/>
      <c r="O53" s="4"/>
      <c r="P53" s="4"/>
      <c r="Q53" s="10"/>
      <c r="R53" s="94"/>
      <c r="S53" s="170"/>
      <c r="T53" s="12"/>
      <c r="U53" s="12"/>
      <c r="V53" s="12"/>
      <c r="W53" s="12"/>
      <c r="X53" s="178"/>
      <c r="Y53" s="7"/>
      <c r="Z53" s="179"/>
      <c r="AA53" s="4"/>
      <c r="AB53" s="4"/>
      <c r="AC53" s="4"/>
      <c r="AD53" s="4"/>
      <c r="AE53" s="4"/>
      <c r="AF53" s="47"/>
      <c r="AG53" s="77"/>
      <c r="AH53" s="17"/>
      <c r="AI53" s="17"/>
      <c r="AJ53" s="216"/>
      <c r="AK53" s="217"/>
      <c r="AL53" s="217"/>
      <c r="AM53" s="224"/>
      <c r="AN53" s="224"/>
      <c r="AO53" s="224"/>
      <c r="AP53" s="224"/>
      <c r="AQ53" s="224"/>
      <c r="AR53" s="217"/>
      <c r="AS53" s="221"/>
      <c r="AT53" s="221"/>
      <c r="AU53" s="225"/>
      <c r="AV53" s="141"/>
      <c r="AW53" s="141"/>
      <c r="AX53" s="89"/>
      <c r="AY53" s="60"/>
      <c r="AZ53" s="60"/>
      <c r="BA53" s="60"/>
      <c r="BB53" s="60"/>
      <c r="BC53" s="60"/>
    </row>
    <row r="54" spans="2:55" s="58" customFormat="1" x14ac:dyDescent="0.2">
      <c r="B54" s="90"/>
      <c r="C54" s="77"/>
      <c r="D54" s="77"/>
      <c r="E54" s="9"/>
      <c r="F54" s="77"/>
      <c r="G54" s="77"/>
      <c r="H54" s="77"/>
      <c r="I54" s="7"/>
      <c r="J54" s="121"/>
      <c r="K54" s="4"/>
      <c r="L54" s="130"/>
      <c r="M54" s="59"/>
      <c r="N54" s="4"/>
      <c r="O54" s="166"/>
      <c r="P54" s="166"/>
      <c r="Q54" s="166"/>
      <c r="R54" s="166"/>
      <c r="S54" s="170"/>
      <c r="T54" s="12"/>
      <c r="U54" s="12"/>
      <c r="V54" s="12"/>
      <c r="W54" s="12"/>
      <c r="X54" s="178"/>
      <c r="Y54" s="7"/>
      <c r="Z54" s="179"/>
      <c r="AA54" s="4"/>
      <c r="AB54" s="4"/>
      <c r="AC54" s="4"/>
      <c r="AD54" s="4"/>
      <c r="AE54" s="4"/>
      <c r="AF54" s="47"/>
      <c r="AG54" s="77"/>
      <c r="AH54" s="17"/>
      <c r="AI54" s="17"/>
      <c r="AJ54" s="212"/>
      <c r="AK54" s="213"/>
      <c r="AL54" s="213"/>
      <c r="AM54" s="226"/>
      <c r="AN54" s="226"/>
      <c r="AO54" s="226"/>
      <c r="AP54" s="226"/>
      <c r="AQ54" s="226"/>
      <c r="AR54" s="214"/>
      <c r="AS54" s="227"/>
      <c r="AT54" s="227"/>
      <c r="AU54" s="228"/>
      <c r="AV54" s="89"/>
      <c r="AW54" s="89"/>
    </row>
    <row r="55" spans="2:55" s="58" customFormat="1" ht="13.5" thickBot="1" x14ac:dyDescent="0.25">
      <c r="B55" s="90"/>
      <c r="C55" s="77"/>
      <c r="D55" s="77"/>
      <c r="E55" s="237"/>
      <c r="F55" s="237"/>
      <c r="G55" s="237"/>
      <c r="H55" s="237"/>
      <c r="I55" s="7"/>
      <c r="J55" s="121"/>
      <c r="L55" s="132"/>
      <c r="M55" s="95"/>
      <c r="N55" s="96"/>
      <c r="O55" s="96"/>
      <c r="P55" s="96"/>
      <c r="Q55" s="97"/>
      <c r="R55" s="98"/>
      <c r="S55" s="99"/>
      <c r="T55" s="96"/>
      <c r="U55" s="96"/>
      <c r="V55" s="96"/>
      <c r="W55" s="96"/>
      <c r="X55" s="180"/>
      <c r="Y55" s="99"/>
      <c r="Z55" s="180"/>
      <c r="AA55" s="96"/>
      <c r="AB55" s="96"/>
      <c r="AC55" s="96"/>
      <c r="AD55" s="96"/>
      <c r="AE55" s="96"/>
      <c r="AF55" s="100"/>
      <c r="AH55" s="17"/>
      <c r="AI55" s="17"/>
      <c r="AJ55" s="229"/>
      <c r="AK55" s="230"/>
      <c r="AL55" s="230"/>
      <c r="AM55" s="230"/>
      <c r="AN55" s="230"/>
      <c r="AO55" s="230"/>
      <c r="AP55" s="230"/>
      <c r="AQ55" s="230"/>
      <c r="AR55" s="231"/>
      <c r="AS55" s="231"/>
      <c r="AT55" s="231"/>
      <c r="AU55" s="232"/>
    </row>
    <row r="56" spans="2:55" x14ac:dyDescent="0.2">
      <c r="B56" s="49"/>
      <c r="C56" s="50"/>
      <c r="D56" s="50"/>
      <c r="E56" s="238"/>
      <c r="F56" s="238"/>
      <c r="G56" s="238"/>
      <c r="H56" s="238"/>
      <c r="I56" s="64"/>
      <c r="J56" s="117"/>
      <c r="K56" s="51"/>
      <c r="L56" s="128"/>
      <c r="M56" s="51"/>
      <c r="N56" s="51"/>
      <c r="O56" s="51"/>
      <c r="P56" s="51"/>
      <c r="Q56" s="51"/>
      <c r="R56" s="65"/>
      <c r="S56" s="51"/>
      <c r="T56" s="51"/>
      <c r="U56" s="51"/>
      <c r="V56" s="51"/>
      <c r="W56" s="51"/>
      <c r="X56" s="51"/>
      <c r="Y56" s="64"/>
      <c r="Z56" s="184"/>
      <c r="AA56" s="51"/>
      <c r="AB56" s="51"/>
      <c r="AC56" s="51"/>
      <c r="AD56" s="51"/>
      <c r="AE56" s="51"/>
      <c r="AF56" s="52"/>
      <c r="AH56" s="14"/>
      <c r="AI56" s="14"/>
      <c r="AJ56" s="14"/>
      <c r="AK56" s="14"/>
      <c r="AL56" s="14"/>
      <c r="AM56" s="14"/>
      <c r="AN56" s="14"/>
      <c r="AO56" s="14"/>
      <c r="AP56" s="14"/>
      <c r="AQ56" s="14"/>
    </row>
    <row r="57" spans="2:55" x14ac:dyDescent="0.2">
      <c r="B57" s="5"/>
      <c r="C57" s="6"/>
      <c r="D57" s="6"/>
      <c r="E57" s="236"/>
      <c r="F57" s="236"/>
      <c r="G57" s="236"/>
      <c r="H57" s="236"/>
      <c r="I57" s="109" t="s">
        <v>27</v>
      </c>
      <c r="J57" s="118"/>
      <c r="K57" s="8"/>
      <c r="L57" s="129"/>
      <c r="M57" s="8"/>
      <c r="N57" s="8"/>
      <c r="O57" s="8">
        <f>SUM(P43:P53)</f>
        <v>0</v>
      </c>
      <c r="Q57" s="8"/>
      <c r="R57" s="18"/>
      <c r="S57" s="8"/>
      <c r="T57" s="8"/>
      <c r="U57" s="8"/>
      <c r="V57" s="8"/>
      <c r="W57" s="8"/>
      <c r="X57" s="8"/>
      <c r="Y57" s="13"/>
      <c r="Z57" s="185"/>
      <c r="AA57" s="8"/>
      <c r="AB57" s="8"/>
      <c r="AC57" s="8"/>
      <c r="AD57" s="8"/>
      <c r="AE57" s="8"/>
      <c r="AF57" s="16"/>
      <c r="AH57" s="14"/>
      <c r="AI57" s="80"/>
      <c r="AJ57" s="80"/>
      <c r="AK57" s="80"/>
      <c r="AL57" s="80"/>
      <c r="AM57" s="80"/>
      <c r="AN57" s="80"/>
      <c r="AO57" s="80"/>
      <c r="AP57" s="80"/>
      <c r="AQ57" s="80"/>
    </row>
    <row r="58" spans="2:55" x14ac:dyDescent="0.2">
      <c r="B58" s="5"/>
      <c r="C58" s="6"/>
      <c r="D58" s="6"/>
      <c r="E58" s="236"/>
      <c r="F58" s="236"/>
      <c r="G58" s="236"/>
      <c r="H58" s="236"/>
      <c r="I58" s="109" t="s">
        <v>9</v>
      </c>
      <c r="J58" s="118"/>
      <c r="K58" s="8"/>
      <c r="L58" s="129"/>
      <c r="M58" s="8"/>
      <c r="N58" s="8"/>
      <c r="O58" s="8">
        <f>SUM(Q24:Q53)</f>
        <v>1000</v>
      </c>
      <c r="P58" s="8"/>
      <c r="R58" s="18"/>
      <c r="S58" s="8"/>
      <c r="T58" s="8"/>
      <c r="U58" s="8"/>
      <c r="V58" s="8"/>
      <c r="W58" s="8"/>
      <c r="X58" s="8"/>
      <c r="Y58" s="13"/>
      <c r="Z58" s="185"/>
      <c r="AA58" s="8"/>
      <c r="AB58" s="8"/>
      <c r="AC58" s="8"/>
      <c r="AD58" s="8"/>
      <c r="AE58" s="8"/>
      <c r="AF58" s="16"/>
      <c r="AH58" s="14"/>
      <c r="AI58" s="80"/>
      <c r="AJ58" s="80"/>
      <c r="AK58" s="80"/>
      <c r="AL58" s="80"/>
      <c r="AM58" s="80"/>
      <c r="AN58" s="80"/>
      <c r="AO58" s="80"/>
      <c r="AP58" s="80"/>
      <c r="AQ58" s="80"/>
    </row>
    <row r="59" spans="2:55" x14ac:dyDescent="0.2">
      <c r="B59" s="5"/>
      <c r="C59" s="6"/>
      <c r="D59" s="6"/>
      <c r="E59" s="236"/>
      <c r="F59" s="236"/>
      <c r="G59" s="236"/>
      <c r="H59" s="236"/>
      <c r="I59" s="109" t="s">
        <v>17</v>
      </c>
      <c r="J59" s="118"/>
      <c r="L59" s="125"/>
      <c r="M59" s="8"/>
      <c r="N59" s="8"/>
      <c r="O59" s="8"/>
      <c r="P59" s="8"/>
      <c r="Q59" s="6"/>
      <c r="R59" s="18">
        <f>SUM(R24:R53)</f>
        <v>0</v>
      </c>
      <c r="S59" s="8" t="s">
        <v>105</v>
      </c>
      <c r="T59" s="8"/>
      <c r="U59" s="8"/>
      <c r="V59" s="8"/>
      <c r="W59" s="8"/>
      <c r="X59" s="8"/>
      <c r="Y59" s="13"/>
      <c r="Z59" s="11">
        <f>SUM(Z24:Z50)</f>
        <v>0</v>
      </c>
      <c r="AA59" s="167"/>
      <c r="AB59" s="167"/>
      <c r="AC59" s="167"/>
      <c r="AD59" s="167"/>
      <c r="AE59" s="167"/>
      <c r="AF59" s="16" t="s">
        <v>106</v>
      </c>
      <c r="AH59" s="14"/>
      <c r="AI59" s="80"/>
      <c r="AJ59" s="80"/>
      <c r="AK59" s="80"/>
      <c r="AL59" s="80"/>
      <c r="AM59" s="80"/>
      <c r="AN59" s="80"/>
      <c r="AO59" s="80"/>
      <c r="AP59" s="80"/>
      <c r="AQ59" s="80"/>
    </row>
    <row r="60" spans="2:55" x14ac:dyDescent="0.2">
      <c r="B60" s="5"/>
      <c r="C60" s="6"/>
      <c r="D60" s="6"/>
      <c r="E60" s="236"/>
      <c r="F60" s="236"/>
      <c r="G60" s="236"/>
      <c r="H60" s="236"/>
      <c r="I60" s="13"/>
      <c r="J60" s="118"/>
      <c r="K60" s="8"/>
      <c r="L60" s="129"/>
      <c r="M60" s="8"/>
      <c r="N60" s="8"/>
      <c r="O60" s="8"/>
      <c r="P60" s="8"/>
      <c r="Q60" s="8"/>
      <c r="R60" s="18"/>
      <c r="S60" s="8"/>
      <c r="T60" s="8"/>
      <c r="U60" s="8"/>
      <c r="V60" s="8"/>
      <c r="W60" s="8"/>
      <c r="X60" s="8"/>
      <c r="Y60" s="13"/>
      <c r="Z60" s="185"/>
      <c r="AA60" s="8"/>
      <c r="AB60" s="8"/>
      <c r="AC60" s="8"/>
      <c r="AD60" s="8"/>
      <c r="AE60" s="8"/>
      <c r="AF60" s="16"/>
      <c r="AH60" s="14"/>
      <c r="AI60" s="80"/>
      <c r="AJ60" s="80"/>
      <c r="AK60" s="80"/>
      <c r="AL60" s="80"/>
      <c r="AM60" s="80"/>
      <c r="AN60" s="80"/>
      <c r="AO60" s="80"/>
      <c r="AP60" s="80"/>
      <c r="AQ60" s="80"/>
    </row>
    <row r="61" spans="2:55" x14ac:dyDescent="0.2">
      <c r="B61" s="66"/>
      <c r="C61" s="67"/>
      <c r="D61" s="67"/>
      <c r="E61" s="242"/>
      <c r="F61" s="242"/>
      <c r="G61" s="242"/>
      <c r="H61" s="242"/>
      <c r="I61" s="68"/>
      <c r="J61" s="123"/>
      <c r="K61" s="69"/>
      <c r="L61" s="133"/>
      <c r="M61" s="69"/>
      <c r="N61" s="69"/>
      <c r="O61" s="69"/>
      <c r="P61" s="69"/>
      <c r="Q61" s="69"/>
      <c r="R61" s="70">
        <f>+Z59-R59</f>
        <v>0</v>
      </c>
      <c r="S61" s="69" t="s">
        <v>10</v>
      </c>
      <c r="T61" s="69"/>
      <c r="U61" s="69"/>
      <c r="V61" s="69"/>
      <c r="W61" s="69"/>
      <c r="X61" s="69"/>
      <c r="Y61" s="72"/>
      <c r="Z61" s="186"/>
      <c r="AA61" s="69"/>
      <c r="AB61" s="69"/>
      <c r="AC61" s="69"/>
      <c r="AD61" s="69"/>
      <c r="AE61" s="69"/>
      <c r="AF61" s="73"/>
      <c r="AH61" s="14"/>
      <c r="AI61" s="80"/>
      <c r="AJ61" s="80"/>
      <c r="AK61" s="80"/>
      <c r="AL61" s="80"/>
      <c r="AM61" s="80"/>
      <c r="AN61" s="80"/>
      <c r="AO61" s="80"/>
      <c r="AP61" s="80"/>
      <c r="AQ61" s="80"/>
    </row>
    <row r="62" spans="2:55" x14ac:dyDescent="0.2">
      <c r="B62" s="5"/>
      <c r="C62" s="6"/>
      <c r="D62" s="6"/>
      <c r="E62" s="236"/>
      <c r="F62" s="236"/>
      <c r="G62" s="236"/>
      <c r="H62" s="236"/>
      <c r="I62" s="13"/>
      <c r="J62" s="118"/>
      <c r="K62" s="8"/>
      <c r="L62" s="129"/>
      <c r="M62" s="8"/>
      <c r="N62" s="8"/>
      <c r="O62" s="8"/>
      <c r="P62" s="8"/>
      <c r="Q62" s="8"/>
      <c r="R62" s="1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16"/>
      <c r="AH62" s="14"/>
      <c r="AI62" s="14"/>
      <c r="AJ62" s="14"/>
      <c r="AK62" s="14"/>
      <c r="AL62" s="14"/>
      <c r="AM62" s="14"/>
      <c r="AN62" s="14"/>
      <c r="AO62" s="14"/>
      <c r="AP62" s="14"/>
      <c r="AQ62" s="14"/>
    </row>
    <row r="63" spans="2:55" ht="13.5" thickBot="1" x14ac:dyDescent="0.25">
      <c r="B63" s="54"/>
      <c r="C63" s="55"/>
      <c r="D63" s="55"/>
      <c r="E63" s="245"/>
      <c r="F63" s="245"/>
      <c r="G63" s="245"/>
      <c r="H63" s="245"/>
      <c r="I63" s="63"/>
      <c r="J63" s="119"/>
      <c r="K63" s="56"/>
      <c r="L63" s="134"/>
      <c r="M63" s="56"/>
      <c r="N63" s="56"/>
      <c r="O63" s="56" t="s">
        <v>30</v>
      </c>
      <c r="P63" s="56"/>
      <c r="Q63" s="56"/>
      <c r="R63" s="62">
        <f>+Z59</f>
        <v>0</v>
      </c>
      <c r="S63" s="56" t="s">
        <v>8</v>
      </c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74"/>
      <c r="AH63" s="14"/>
      <c r="AJ63" s="14"/>
      <c r="AK63" s="14"/>
      <c r="AL63" s="14"/>
      <c r="AM63" s="14"/>
      <c r="AN63" s="14"/>
      <c r="AO63" s="14"/>
      <c r="AP63" s="14"/>
      <c r="AQ63" s="14"/>
    </row>
    <row r="64" spans="2:55" x14ac:dyDescent="0.2">
      <c r="B64" s="6"/>
      <c r="C64" s="6"/>
      <c r="D64" s="6"/>
      <c r="E64" s="79"/>
      <c r="F64" s="79"/>
      <c r="G64" s="79"/>
      <c r="H64" s="79"/>
      <c r="I64" s="8"/>
      <c r="J64" s="118"/>
      <c r="K64" s="8"/>
      <c r="L64" s="129"/>
      <c r="M64" s="8"/>
      <c r="N64" s="8"/>
      <c r="O64" s="8"/>
      <c r="P64" s="8"/>
      <c r="Q64" s="8"/>
      <c r="R64" s="1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6"/>
      <c r="AH64" s="14"/>
      <c r="AJ64" s="14"/>
      <c r="AK64" s="14"/>
      <c r="AL64" s="14"/>
      <c r="AM64" s="14"/>
      <c r="AN64" s="14"/>
      <c r="AO64" s="14"/>
      <c r="AP64" s="14"/>
      <c r="AQ64" s="14"/>
    </row>
    <row r="65" spans="2:43" ht="13.5" thickBot="1" x14ac:dyDescent="0.25">
      <c r="B65" s="6"/>
      <c r="C65" s="6"/>
      <c r="D65" s="6"/>
      <c r="E65" s="79"/>
      <c r="F65" s="79"/>
      <c r="G65" s="79"/>
      <c r="H65" s="79"/>
      <c r="I65" s="8"/>
      <c r="J65" s="118"/>
      <c r="K65" s="8"/>
      <c r="L65" s="129"/>
      <c r="M65" s="8"/>
      <c r="N65" s="8"/>
      <c r="O65" s="8"/>
      <c r="Q65" s="75"/>
      <c r="R65" s="1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6"/>
      <c r="AH65" s="14"/>
      <c r="AJ65" s="14"/>
      <c r="AK65" s="14"/>
      <c r="AL65" s="14"/>
      <c r="AM65" s="14"/>
      <c r="AN65" s="14"/>
      <c r="AO65" s="14"/>
      <c r="AP65" s="14"/>
      <c r="AQ65" s="14"/>
    </row>
    <row r="66" spans="2:43" ht="26.25" thickBot="1" x14ac:dyDescent="0.25">
      <c r="B66" s="6"/>
      <c r="C66" s="6"/>
      <c r="D66" s="6"/>
      <c r="E66" s="79"/>
      <c r="F66" s="79"/>
      <c r="G66" s="79"/>
      <c r="H66" s="79"/>
      <c r="I66" s="8"/>
      <c r="J66" s="154"/>
      <c r="K66" s="155"/>
      <c r="L66" s="156"/>
      <c r="M66" s="155"/>
      <c r="N66" s="157"/>
      <c r="O66" s="155"/>
      <c r="P66" s="155"/>
      <c r="Q66" s="207" t="s">
        <v>103</v>
      </c>
      <c r="R66" s="157"/>
      <c r="S66" s="163" t="s">
        <v>104</v>
      </c>
      <c r="T66" s="158"/>
      <c r="U66" s="159"/>
      <c r="V66" s="155"/>
      <c r="W66" s="157"/>
      <c r="X66" s="157"/>
      <c r="Y66" s="155"/>
      <c r="Z66" s="23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</row>
    <row r="67" spans="2:43" x14ac:dyDescent="0.2">
      <c r="B67" s="6"/>
      <c r="C67" s="6"/>
      <c r="D67" s="6"/>
      <c r="E67" s="79"/>
      <c r="F67" s="79"/>
      <c r="G67" s="79"/>
      <c r="H67" s="79"/>
      <c r="J67" s="5"/>
      <c r="K67" s="6"/>
      <c r="L67" s="125"/>
      <c r="M67" s="6"/>
      <c r="N67" s="6"/>
      <c r="O67" s="6"/>
      <c r="P67" s="6"/>
      <c r="Q67" s="161"/>
      <c r="R67" s="6"/>
      <c r="S67" s="49"/>
      <c r="T67" s="50"/>
      <c r="U67" s="235"/>
      <c r="V67" s="50"/>
      <c r="W67" s="50"/>
      <c r="X67" s="50"/>
      <c r="Y67" s="50"/>
      <c r="Z67" s="235"/>
    </row>
    <row r="68" spans="2:43" x14ac:dyDescent="0.2">
      <c r="B68" s="6"/>
      <c r="C68" s="6"/>
      <c r="D68" s="6"/>
      <c r="E68" s="79"/>
      <c r="F68" s="79"/>
      <c r="G68" s="79"/>
      <c r="H68" s="79"/>
      <c r="J68" s="5" t="s">
        <v>100</v>
      </c>
      <c r="K68" s="6"/>
      <c r="L68" s="125"/>
      <c r="M68" s="6"/>
      <c r="N68" s="6"/>
      <c r="O68" s="6"/>
      <c r="P68" s="6"/>
      <c r="Q68" s="160">
        <v>140000</v>
      </c>
      <c r="R68" s="6"/>
      <c r="S68" s="164" t="str">
        <f>IF(+I8="ja",+$R$63/3000*Q68,"Niet op deze matrix van toepassing")</f>
        <v>Niet op deze matrix van toepassing</v>
      </c>
      <c r="T68" s="150"/>
      <c r="U68" s="151"/>
      <c r="V68" s="6"/>
      <c r="W68" s="6"/>
      <c r="X68" s="6"/>
      <c r="Y68" s="6"/>
      <c r="Z68" s="151"/>
    </row>
    <row r="69" spans="2:43" x14ac:dyDescent="0.2">
      <c r="B69" s="6"/>
      <c r="C69" s="6"/>
      <c r="D69" s="6"/>
      <c r="E69" s="79"/>
      <c r="F69" s="79"/>
      <c r="G69" s="79"/>
      <c r="H69" s="79"/>
      <c r="J69" s="5" t="s">
        <v>101</v>
      </c>
      <c r="K69" s="6"/>
      <c r="L69" s="125"/>
      <c r="M69" s="6"/>
      <c r="N69" s="6"/>
      <c r="O69" s="6"/>
      <c r="P69" s="6"/>
      <c r="Q69" s="160">
        <v>240000</v>
      </c>
      <c r="R69" s="6"/>
      <c r="S69" s="164" t="str">
        <f>IF(+I9="ja",+$R$63/3000*Q69,"Niet op deze matrix van toepassing")</f>
        <v>Niet op deze matrix van toepassing</v>
      </c>
      <c r="T69" s="150"/>
      <c r="U69" s="151"/>
      <c r="V69" s="6"/>
      <c r="W69" s="6"/>
      <c r="X69" s="6"/>
      <c r="Y69" s="6"/>
      <c r="Z69" s="151"/>
    </row>
    <row r="70" spans="2:43" ht="13.5" thickBot="1" x14ac:dyDescent="0.25">
      <c r="B70" s="6"/>
      <c r="C70" s="6"/>
      <c r="D70" s="6"/>
      <c r="E70" s="79"/>
      <c r="F70" s="79"/>
      <c r="G70" s="79"/>
      <c r="H70" s="79"/>
      <c r="J70" s="54" t="s">
        <v>102</v>
      </c>
      <c r="K70" s="55"/>
      <c r="L70" s="152"/>
      <c r="M70" s="55"/>
      <c r="N70" s="55"/>
      <c r="O70" s="55"/>
      <c r="P70" s="55"/>
      <c r="Q70" s="162">
        <v>280000</v>
      </c>
      <c r="R70" s="55"/>
      <c r="S70" s="165" t="str">
        <f>IF(+I10="ja",+$R$63/3000*Q70,"Niet op deze matrix van toepassing")</f>
        <v>Niet op deze matrix van toepassing</v>
      </c>
      <c r="T70" s="153"/>
      <c r="U70" s="74"/>
      <c r="V70" s="55"/>
      <c r="W70" s="55"/>
      <c r="X70" s="55"/>
      <c r="Y70" s="55"/>
      <c r="Z70" s="74"/>
    </row>
    <row r="71" spans="2:43" x14ac:dyDescent="0.2">
      <c r="B71" s="6"/>
      <c r="C71" s="6"/>
      <c r="D71" s="6"/>
      <c r="E71" s="79"/>
      <c r="F71" s="79"/>
      <c r="G71" s="79"/>
      <c r="H71" s="79"/>
    </row>
    <row r="72" spans="2:43" x14ac:dyDescent="0.2">
      <c r="B72" s="6"/>
      <c r="C72" s="6"/>
      <c r="D72" s="6"/>
      <c r="E72" s="79"/>
      <c r="F72" s="79"/>
      <c r="G72" s="79"/>
      <c r="H72" s="79"/>
    </row>
    <row r="73" spans="2:43" x14ac:dyDescent="0.2">
      <c r="B73" s="6"/>
      <c r="C73" s="6"/>
      <c r="D73" s="6"/>
      <c r="E73" s="79"/>
      <c r="F73" s="79"/>
      <c r="G73" s="79"/>
      <c r="H73" s="79"/>
    </row>
    <row r="74" spans="2:43" x14ac:dyDescent="0.2">
      <c r="B74" s="6"/>
      <c r="C74" s="6"/>
      <c r="D74" s="6"/>
      <c r="E74" s="79"/>
      <c r="F74" s="79"/>
      <c r="G74" s="79"/>
      <c r="H74" s="79"/>
    </row>
    <row r="75" spans="2:43" x14ac:dyDescent="0.2">
      <c r="E75" s="246"/>
      <c r="F75" s="246"/>
      <c r="G75" s="246"/>
      <c r="H75" s="246"/>
    </row>
    <row r="76" spans="2:43" x14ac:dyDescent="0.2">
      <c r="E76" s="246"/>
      <c r="F76" s="246"/>
      <c r="G76" s="246"/>
      <c r="H76" s="246"/>
    </row>
    <row r="77" spans="2:43" x14ac:dyDescent="0.2">
      <c r="B77" s="48" t="s">
        <v>66</v>
      </c>
      <c r="C77" s="48" t="s">
        <v>0</v>
      </c>
      <c r="D77" s="48"/>
      <c r="E77" s="240"/>
      <c r="F77" s="240"/>
      <c r="G77" s="240"/>
      <c r="H77" s="240"/>
    </row>
    <row r="78" spans="2:43" x14ac:dyDescent="0.2">
      <c r="B78" s="48"/>
      <c r="C78" s="48"/>
      <c r="D78" s="48"/>
      <c r="E78" s="241"/>
      <c r="F78" s="241"/>
      <c r="G78" s="241"/>
      <c r="H78" s="241"/>
    </row>
    <row r="79" spans="2:43" x14ac:dyDescent="0.2">
      <c r="B79" s="48" t="s">
        <v>67</v>
      </c>
      <c r="C79" s="48" t="s">
        <v>0</v>
      </c>
      <c r="D79" s="48"/>
      <c r="E79" s="240"/>
      <c r="F79" s="240"/>
      <c r="G79" s="240"/>
      <c r="H79" s="240"/>
    </row>
    <row r="80" spans="2:43" x14ac:dyDescent="0.2">
      <c r="B80" s="48" t="s">
        <v>68</v>
      </c>
      <c r="C80" s="48" t="s">
        <v>0</v>
      </c>
      <c r="D80" s="48"/>
      <c r="E80" s="240"/>
      <c r="F80" s="240"/>
      <c r="G80" s="240"/>
      <c r="H80" s="240"/>
    </row>
    <row r="81" spans="2:8" x14ac:dyDescent="0.2">
      <c r="B81" s="48"/>
      <c r="C81" s="48"/>
      <c r="D81" s="48"/>
      <c r="E81" s="241"/>
      <c r="F81" s="241"/>
      <c r="G81" s="241"/>
      <c r="H81" s="241"/>
    </row>
    <row r="82" spans="2:8" x14ac:dyDescent="0.2">
      <c r="B82" s="48" t="s">
        <v>69</v>
      </c>
      <c r="C82" s="48" t="s">
        <v>0</v>
      </c>
      <c r="D82" s="48"/>
      <c r="E82" s="251"/>
      <c r="F82" s="251"/>
      <c r="G82" s="251"/>
      <c r="H82" s="251"/>
    </row>
    <row r="83" spans="2:8" x14ac:dyDescent="0.2">
      <c r="B83" s="48"/>
      <c r="C83" s="48"/>
      <c r="D83" s="48"/>
      <c r="E83" s="251"/>
      <c r="F83" s="251"/>
      <c r="G83" s="251"/>
      <c r="H83" s="251"/>
    </row>
    <row r="84" spans="2:8" x14ac:dyDescent="0.2">
      <c r="B84" s="48"/>
      <c r="C84" s="48"/>
      <c r="D84" s="48"/>
      <c r="E84" s="251"/>
      <c r="F84" s="251"/>
      <c r="G84" s="251"/>
      <c r="H84" s="251"/>
    </row>
    <row r="85" spans="2:8" x14ac:dyDescent="0.2">
      <c r="B85" s="48"/>
      <c r="C85" s="48"/>
      <c r="D85" s="48"/>
      <c r="E85" s="251"/>
      <c r="F85" s="251"/>
      <c r="G85" s="251"/>
      <c r="H85" s="251"/>
    </row>
    <row r="86" spans="2:8" x14ac:dyDescent="0.2">
      <c r="B86" s="48"/>
      <c r="C86" s="48"/>
      <c r="D86" s="48"/>
      <c r="E86" s="251"/>
      <c r="F86" s="251"/>
      <c r="G86" s="251"/>
      <c r="H86" s="251"/>
    </row>
    <row r="87" spans="2:8" x14ac:dyDescent="0.2">
      <c r="E87" s="246"/>
      <c r="F87" s="246"/>
      <c r="G87" s="246"/>
      <c r="H87" s="246"/>
    </row>
    <row r="88" spans="2:8" x14ac:dyDescent="0.2">
      <c r="E88" s="246"/>
      <c r="F88" s="246"/>
      <c r="G88" s="246"/>
      <c r="H88" s="246"/>
    </row>
    <row r="89" spans="2:8" x14ac:dyDescent="0.2">
      <c r="E89" s="246"/>
      <c r="F89" s="246"/>
      <c r="G89" s="246"/>
      <c r="H89" s="246"/>
    </row>
  </sheetData>
  <sheetProtection algorithmName="SHA-512" hashValue="xK31nwXyfOtuYMeAKzFQS1jv2M7WKFWHgcyhvAgS3Er9rWFYOCNMgN7JONsbO8qt60uihFiyD7zEa1ixk3PhLg==" saltValue="3FW1hrv7PuxxU3uqWnMnqQ==" spinCount="100000" sheet="1" objects="1" scenarios="1"/>
  <mergeCells count="24">
    <mergeCell ref="E88:H88"/>
    <mergeCell ref="E89:H89"/>
    <mergeCell ref="E87:H87"/>
    <mergeCell ref="E82:H86"/>
    <mergeCell ref="E81:H81"/>
    <mergeCell ref="E78:H78"/>
    <mergeCell ref="E79:H79"/>
    <mergeCell ref="E80:H80"/>
    <mergeCell ref="E59:H59"/>
    <mergeCell ref="E60:H60"/>
    <mergeCell ref="E61:H61"/>
    <mergeCell ref="E62:H62"/>
    <mergeCell ref="E63:H63"/>
    <mergeCell ref="E75:H75"/>
    <mergeCell ref="E76:H76"/>
    <mergeCell ref="E58:H58"/>
    <mergeCell ref="E55:H55"/>
    <mergeCell ref="E56:H56"/>
    <mergeCell ref="N9:AF10"/>
    <mergeCell ref="E77:H77"/>
    <mergeCell ref="D40:H40"/>
    <mergeCell ref="E57:H57"/>
    <mergeCell ref="P18:P19"/>
    <mergeCell ref="R18:R19"/>
  </mergeCells>
  <conditionalFormatting sqref="S67:T70">
    <cfRule type="cellIs" dxfId="0" priority="1" operator="equal">
      <formula>"Niet op deze matrix van toepasisng"</formula>
    </cfRule>
  </conditionalFormatting>
  <dataValidations disablePrompts="1" xWindow="800" yWindow="747" count="3">
    <dataValidation type="whole" allowBlank="1" showInputMessage="1" showErrorMessage="1" sqref="N51" xr:uid="{19815756-B138-49D7-AB42-8F1A6D8ADD89}">
      <formula1>#REF!</formula1>
      <formula2>#REF!</formula2>
    </dataValidation>
    <dataValidation type="list" allowBlank="1" showInputMessage="1" showErrorMessage="1" sqref="Y51" xr:uid="{BB5C39A2-F011-4954-B5D4-4C97E53F1930}">
      <formula1>$C$15:$C$38</formula1>
    </dataValidation>
    <dataValidation type="whole" allowBlank="1" showInputMessage="1" showErrorMessage="1" sqref="K56:M56" xr:uid="{997AA514-4BE0-4B3B-AE57-D740E62FF94C}">
      <formula1>BA10</formula1>
      <formula2>AX44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xWindow="800" yWindow="747" count="11">
        <x14:dataValidation type="list" allowBlank="1" showInputMessage="1" showErrorMessage="1" xr:uid="{307F57E5-64B8-447F-979E-D2041D83F541}">
          <x14:formula1>
            <xm:f>Invulwaarden!$D$8:$D$28</xm:f>
          </x14:formula1>
          <xm:sqref>Y53 Y36 Y40 Y24 Y28 Y32 Y44:Y50</xm:sqref>
        </x14:dataValidation>
        <x14:dataValidation type="list" allowBlank="1" showInputMessage="1" showErrorMessage="1" xr:uid="{42959F84-7EFE-4339-829E-2113C2715AD1}">
          <x14:formula1>
            <xm:f>Invulwaarden!$H$8:$H$20</xm:f>
          </x14:formula1>
          <xm:sqref>N44</xm:sqref>
        </x14:dataValidation>
        <x14:dataValidation type="list" allowBlank="1" showInputMessage="1" showErrorMessage="1" xr:uid="{C12EAB22-CCAB-4723-B41D-F9AD3286248A}">
          <x14:formula1>
            <xm:f>Invulwaarden!$F$8:$F$12</xm:f>
          </x14:formula1>
          <xm:sqref>N52</xm:sqref>
        </x14:dataValidation>
        <x14:dataValidation type="list" allowBlank="1" showInputMessage="1" showErrorMessage="1" xr:uid="{4A008139-352D-49CC-8ACC-1308C83E24A2}">
          <x14:formula1>
            <xm:f>Invulwaarden!$J$8:$J$20</xm:f>
          </x14:formula1>
          <xm:sqref>N47</xm:sqref>
        </x14:dataValidation>
        <x14:dataValidation type="list" allowBlank="1" showInputMessage="1" showErrorMessage="1" xr:uid="{DDA9BF83-3D87-491B-847C-87DE2BDB127D}">
          <x14:formula1>
            <xm:f>Invulwaarden!$L$8:$L$11</xm:f>
          </x14:formula1>
          <xm:sqref>N40</xm:sqref>
        </x14:dataValidation>
        <x14:dataValidation type="list" allowBlank="1" showInputMessage="1" showErrorMessage="1" xr:uid="{08A6CEDF-77FD-4599-82BF-B4BB33AC6EBB}">
          <x14:formula1>
            <xm:f>Invulwaarden!$F$8:$F$13</xm:f>
          </x14:formula1>
          <xm:sqref>N24</xm:sqref>
        </x14:dataValidation>
        <x14:dataValidation type="list" allowBlank="1" showInputMessage="1" showErrorMessage="1" xr:uid="{69697470-4A8B-4E88-B880-311E454109E0}">
          <x14:formula1>
            <xm:f>Invulwaarden!$H$8:$H$18</xm:f>
          </x14:formula1>
          <xm:sqref>N28</xm:sqref>
        </x14:dataValidation>
        <x14:dataValidation type="list" allowBlank="1" showInputMessage="1" showErrorMessage="1" xr:uid="{9C9727BF-0DF9-458C-BB86-A498AB2ACF16}">
          <x14:formula1>
            <xm:f>Invulwaarden!$J$8:$J$18</xm:f>
          </x14:formula1>
          <xm:sqref>N32 N36</xm:sqref>
        </x14:dataValidation>
        <x14:dataValidation type="list" allowBlank="1" showInputMessage="1" showErrorMessage="1" xr:uid="{C08B2B65-1C0B-4BBE-B725-F5C852DA7D71}">
          <x14:formula1>
            <xm:f>Invulwaarden!$N$8:$N$12</xm:f>
          </x14:formula1>
          <xm:sqref>N46</xm:sqref>
        </x14:dataValidation>
        <x14:dataValidation type="list" allowBlank="1" showInputMessage="1" showErrorMessage="1" xr:uid="{1CB9D319-6E58-4A4A-8730-1E08E5DAC6C6}">
          <x14:formula1>
            <xm:f>Invulwaarden!$P$8:$P$11</xm:f>
          </x14:formula1>
          <xm:sqref>N50</xm:sqref>
        </x14:dataValidation>
        <x14:dataValidation type="list" allowBlank="1" showInputMessage="1" showErrorMessage="1" xr:uid="{DEE20568-0F06-45BB-8B46-95A0519973ED}">
          <x14:formula1>
            <xm:f>Invulwaarden!$B$8:$B$9</xm:f>
          </x14:formula1>
          <xm:sqref>I8:I10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48" t="str">
        <f>+'EMVI-vragenlijst'!B3</f>
        <v>Bestek 2023-4006</v>
      </c>
      <c r="C2" s="48"/>
      <c r="D2" s="48" t="str">
        <f>+'EMVI-vragenlijst'!E3</f>
        <v>Raamovereenkomst leveren bomen en heesters</v>
      </c>
    </row>
    <row r="3" spans="2:20" x14ac:dyDescent="0.2">
      <c r="B3" t="s">
        <v>62</v>
      </c>
    </row>
    <row r="5" spans="2:20" x14ac:dyDescent="0.2">
      <c r="B5" t="s">
        <v>32</v>
      </c>
      <c r="C5" s="21" t="s">
        <v>33</v>
      </c>
      <c r="D5" s="253"/>
      <c r="E5" s="253"/>
      <c r="F5" s="253"/>
      <c r="G5" s="253"/>
    </row>
    <row r="6" spans="2:20" x14ac:dyDescent="0.2">
      <c r="B6" t="s">
        <v>34</v>
      </c>
      <c r="C6" s="21" t="s">
        <v>33</v>
      </c>
      <c r="D6" t="s">
        <v>35</v>
      </c>
      <c r="E6" s="76"/>
      <c r="F6" t="s">
        <v>36</v>
      </c>
      <c r="G6" s="76"/>
      <c r="H6" s="22"/>
      <c r="I6" s="22"/>
    </row>
    <row r="7" spans="2:20" x14ac:dyDescent="0.2">
      <c r="B7" t="s">
        <v>37</v>
      </c>
      <c r="D7" s="23" t="e">
        <f>+'EMVI-vragenlijst'!#REF!/100</f>
        <v>#REF!</v>
      </c>
      <c r="K7" t="s">
        <v>38</v>
      </c>
      <c r="N7" s="23">
        <f>+'EMVI-vragenlijst'!O53/100</f>
        <v>0</v>
      </c>
    </row>
    <row r="10" spans="2:20" ht="13.5" thickBot="1" x14ac:dyDescent="0.25"/>
    <row r="11" spans="2:20" ht="13.5" thickBot="1" x14ac:dyDescent="0.25">
      <c r="B11" s="24"/>
      <c r="C11" s="25" t="s">
        <v>35</v>
      </c>
      <c r="D11" s="25" t="s">
        <v>39</v>
      </c>
      <c r="E11" s="25" t="s">
        <v>40</v>
      </c>
      <c r="F11" s="25" t="s">
        <v>41</v>
      </c>
      <c r="G11" s="26" t="s">
        <v>42</v>
      </c>
      <c r="I11" s="27" t="s">
        <v>43</v>
      </c>
      <c r="L11" s="24"/>
      <c r="M11" s="25" t="s">
        <v>35</v>
      </c>
      <c r="N11" s="25" t="s">
        <v>39</v>
      </c>
      <c r="O11" s="25" t="s">
        <v>40</v>
      </c>
      <c r="P11" s="25" t="s">
        <v>41</v>
      </c>
      <c r="Q11" s="26" t="s">
        <v>42</v>
      </c>
      <c r="S11" s="27" t="s">
        <v>43</v>
      </c>
    </row>
    <row r="12" spans="2:20" x14ac:dyDescent="0.2">
      <c r="B12" s="28" t="s">
        <v>44</v>
      </c>
      <c r="C12" s="29" t="str">
        <f>IF(COUNTA(C20:C27)=0,"-",COUNTA(C20:C27))</f>
        <v>-</v>
      </c>
      <c r="D12" s="29" t="str">
        <f>IF(COUNTA(D20:D27)=0,"-",COUNTA(D20:D27))</f>
        <v>-</v>
      </c>
      <c r="E12" s="29" t="str">
        <f>IF(COUNTA(E20:E27)=0,"-",COUNTA(E20:E27))</f>
        <v>-</v>
      </c>
      <c r="F12" s="29" t="str">
        <f>IF(COUNTA(F20:F27)=0,"-",COUNTA(F20:F27))</f>
        <v>-</v>
      </c>
      <c r="G12" s="28" t="str">
        <f>IF(COUNTA(G20:G27)=0,"-",COUNTA(G20:G27))</f>
        <v>-</v>
      </c>
      <c r="I12" s="28">
        <f>SUM(C12:G12)</f>
        <v>0</v>
      </c>
      <c r="L12" s="28" t="s">
        <v>45</v>
      </c>
      <c r="M12" s="29" t="str">
        <f>IF(COUNTA(M20:M27)=0,"-",COUNTA(M20:M27))</f>
        <v>-</v>
      </c>
      <c r="N12" s="29" t="str">
        <f>IF(COUNTA(N20:N27)=0,"-",COUNTA(N20:N27))</f>
        <v>-</v>
      </c>
      <c r="O12" s="29" t="str">
        <f>IF(COUNTA(O20:O27)=0,"-",COUNTA(O20:O27))</f>
        <v>-</v>
      </c>
      <c r="P12" s="29" t="str">
        <f>IF(COUNTA(P20:P27)=0,"-",COUNTA(P20:P27))</f>
        <v>-</v>
      </c>
      <c r="Q12" s="28" t="str">
        <f>IF(COUNTA(Q20:Q27)=0,"-",COUNTA(Q20:Q27))</f>
        <v>-</v>
      </c>
      <c r="S12" s="28">
        <f>SUM(M12:Q12)</f>
        <v>0</v>
      </c>
    </row>
    <row r="13" spans="2:20" x14ac:dyDescent="0.2">
      <c r="B13" s="30" t="s">
        <v>46</v>
      </c>
      <c r="C13" s="31" t="str">
        <f>IF(COUNTA(C29:C40)=0,"-",COUNTA(C29:C40))</f>
        <v>-</v>
      </c>
      <c r="D13" s="32" t="str">
        <f>IF(COUNTA(D29:D40)=0,"-",COUNTA(D29:D40))</f>
        <v>-</v>
      </c>
      <c r="E13" s="32" t="str">
        <f>IF(COUNTA(E29:E40)=0,"-",COUNTA(E29:E40))</f>
        <v>-</v>
      </c>
      <c r="F13" s="32" t="str">
        <f>IF(COUNTA(F29:F40)=0,"-",COUNTA(F29:F40))</f>
        <v>-</v>
      </c>
      <c r="G13" s="30" t="str">
        <f>IF(COUNTA(G29:G40)=0,"-",COUNTA(G29:G40))</f>
        <v>-</v>
      </c>
      <c r="I13" s="30">
        <f t="shared" ref="I13:I14" si="0">SUM(C13:G13)</f>
        <v>0</v>
      </c>
      <c r="L13" s="30" t="s">
        <v>47</v>
      </c>
      <c r="M13" s="31" t="str">
        <f>IF(COUNTA(M29:M40)=0,"-",COUNTA(M29:M40))</f>
        <v>-</v>
      </c>
      <c r="N13" s="32" t="str">
        <f>IF(COUNTA(N29:N40)=0,"-",COUNTA(N29:N40))</f>
        <v>-</v>
      </c>
      <c r="O13" s="32" t="str">
        <f>IF(COUNTA(O29:O40)=0,"-",COUNTA(O29:O40))</f>
        <v>-</v>
      </c>
      <c r="P13" s="32" t="str">
        <f>IF(COUNTA(P29:P40)=0,"-",COUNTA(P29:P40))</f>
        <v>-</v>
      </c>
      <c r="Q13" s="30" t="str">
        <f>IF(COUNTA(Q29:Q40)=0,"-",COUNTA(Q29:Q40))</f>
        <v>-</v>
      </c>
      <c r="S13" s="30">
        <f t="shared" ref="S13:S14" si="1">SUM(M13:Q13)</f>
        <v>0</v>
      </c>
    </row>
    <row r="14" spans="2:20" ht="13.5" thickBot="1" x14ac:dyDescent="0.25">
      <c r="B14" s="33" t="s">
        <v>48</v>
      </c>
      <c r="C14" s="34" t="str">
        <f>IF(COUNTA(C42:C66)=0,"-",COUNTA(C42:C66))</f>
        <v>-</v>
      </c>
      <c r="D14" s="35" t="str">
        <f t="shared" ref="D14:G14" si="2">IF(COUNTA(D42:D66)=0,"-",COUNTA(D42:D66))</f>
        <v>-</v>
      </c>
      <c r="E14" s="35" t="str">
        <f t="shared" si="2"/>
        <v>-</v>
      </c>
      <c r="F14" s="35" t="str">
        <f t="shared" si="2"/>
        <v>-</v>
      </c>
      <c r="G14" s="33" t="str">
        <f t="shared" si="2"/>
        <v>-</v>
      </c>
      <c r="I14" s="33">
        <f t="shared" si="0"/>
        <v>0</v>
      </c>
      <c r="L14" s="33" t="s">
        <v>49</v>
      </c>
      <c r="M14" s="34" t="str">
        <f>IF(COUNTA(M42:M66)=0,"-",COUNTA(M42:M66))</f>
        <v>-</v>
      </c>
      <c r="N14" s="35" t="str">
        <f t="shared" ref="N14:Q14" si="3">IF(COUNTA(N42:N66)=0,"-",COUNTA(N42:N66))</f>
        <v>-</v>
      </c>
      <c r="O14" s="35" t="str">
        <f t="shared" si="3"/>
        <v>-</v>
      </c>
      <c r="P14" s="35" t="str">
        <f t="shared" si="3"/>
        <v>-</v>
      </c>
      <c r="Q14" s="33" t="str">
        <f t="shared" si="3"/>
        <v>-</v>
      </c>
      <c r="S14" s="33">
        <f t="shared" si="1"/>
        <v>0</v>
      </c>
    </row>
    <row r="15" spans="2:20" x14ac:dyDescent="0.2">
      <c r="B15" s="36"/>
      <c r="C15" s="37"/>
      <c r="D15" s="38"/>
      <c r="E15" s="38"/>
      <c r="F15" s="38"/>
      <c r="G15" s="39"/>
      <c r="I15" s="40"/>
      <c r="L15" s="36"/>
      <c r="M15" s="37"/>
      <c r="N15" s="38"/>
      <c r="O15" s="38"/>
      <c r="P15" s="38"/>
      <c r="Q15" s="39"/>
      <c r="S15" s="40"/>
    </row>
    <row r="16" spans="2:20" ht="13.5" thickBot="1" x14ac:dyDescent="0.25">
      <c r="B16" s="41" t="s">
        <v>50</v>
      </c>
      <c r="C16" s="42">
        <f t="shared" ref="C16" si="4">IF(C14="-",0,IF(SUM(C12:C14)=0,"-",+C14/SUM(C12:C14)))</f>
        <v>0</v>
      </c>
      <c r="D16" s="43">
        <f>IF(D14="-",0,IF(SUM(D12:D14)=0,"-",+D14/SUM(D12:D14)))</f>
        <v>0</v>
      </c>
      <c r="E16" s="43">
        <f t="shared" ref="E16:G16" si="5">IF(E14="-",0,IF(SUM(E12:E14)=0,"-",+E14/SUM(E12:E14)))</f>
        <v>0</v>
      </c>
      <c r="F16" s="43">
        <f t="shared" si="5"/>
        <v>0</v>
      </c>
      <c r="G16" s="44">
        <f t="shared" si="5"/>
        <v>0</v>
      </c>
      <c r="I16" s="45" t="str">
        <f t="shared" ref="I16" si="6">IF(SUM(I12:I14)=0,"-",+I14/SUM(I12:I14))</f>
        <v>-</v>
      </c>
      <c r="J16" t="e">
        <f>IF(I16&lt;D7,"voldoet niet","voldoet")</f>
        <v>#REF!</v>
      </c>
      <c r="L16" s="41" t="s">
        <v>50</v>
      </c>
      <c r="M16" s="42">
        <f t="shared" ref="M16" si="7">IF(M14="-",0,IF(SUM(M12:M14)=0,"-",+M14/SUM(M12:M14)))</f>
        <v>0</v>
      </c>
      <c r="N16" s="43">
        <f>IF(N14="-",0,IF(SUM(N12:N14)=0,"-",+N14/SUM(N12:N14)))</f>
        <v>0</v>
      </c>
      <c r="O16" s="43">
        <f t="shared" ref="O16:Q16" si="8">IF(O14="-",0,IF(SUM(O12:O14)=0,"-",+O14/SUM(O12:O14)))</f>
        <v>0</v>
      </c>
      <c r="P16" s="43">
        <f t="shared" si="8"/>
        <v>0</v>
      </c>
      <c r="Q16" s="44">
        <f t="shared" si="8"/>
        <v>0</v>
      </c>
      <c r="S16" s="45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51</v>
      </c>
      <c r="M19" t="s">
        <v>52</v>
      </c>
    </row>
    <row r="20" spans="1:23" x14ac:dyDescent="0.2">
      <c r="A20" t="s">
        <v>53</v>
      </c>
      <c r="B20" t="s">
        <v>54</v>
      </c>
      <c r="C20" s="46"/>
      <c r="D20" s="46"/>
      <c r="E20" s="46"/>
      <c r="F20" s="46"/>
      <c r="G20" s="46"/>
      <c r="K20" t="s">
        <v>55</v>
      </c>
      <c r="M20" s="46"/>
      <c r="N20" s="46"/>
      <c r="O20" s="46"/>
      <c r="P20" s="46"/>
      <c r="Q20" s="46"/>
      <c r="T20" s="252" t="s">
        <v>63</v>
      </c>
      <c r="U20" s="252"/>
      <c r="V20" s="252"/>
      <c r="W20" s="252"/>
    </row>
    <row r="21" spans="1:23" x14ac:dyDescent="0.2">
      <c r="C21" s="46"/>
      <c r="D21" s="46"/>
      <c r="E21" s="46"/>
      <c r="F21" s="46"/>
      <c r="G21" s="46"/>
      <c r="M21" s="46"/>
      <c r="N21" s="46"/>
      <c r="O21" s="46"/>
      <c r="P21" s="46"/>
      <c r="Q21" s="46"/>
      <c r="T21" s="252"/>
      <c r="U21" s="252"/>
      <c r="V21" s="252"/>
      <c r="W21" s="252"/>
    </row>
    <row r="22" spans="1:23" x14ac:dyDescent="0.2">
      <c r="C22" s="46"/>
      <c r="D22" s="46"/>
      <c r="E22" s="46"/>
      <c r="F22" s="46"/>
      <c r="G22" s="46"/>
      <c r="M22" s="46"/>
      <c r="N22" s="46"/>
      <c r="O22" s="46"/>
      <c r="P22" s="46"/>
      <c r="Q22" s="46"/>
      <c r="T22" s="252"/>
      <c r="U22" s="252"/>
      <c r="V22" s="252"/>
      <c r="W22" s="252"/>
    </row>
    <row r="23" spans="1:23" x14ac:dyDescent="0.2">
      <c r="C23" s="46"/>
      <c r="D23" s="46"/>
      <c r="E23" s="46"/>
      <c r="F23" s="46"/>
      <c r="G23" s="46"/>
      <c r="M23" s="46"/>
      <c r="N23" s="46"/>
      <c r="O23" s="46"/>
      <c r="P23" s="46"/>
      <c r="Q23" s="46"/>
      <c r="T23" s="252"/>
      <c r="U23" s="252"/>
      <c r="V23" s="252"/>
      <c r="W23" s="252"/>
    </row>
    <row r="24" spans="1:23" x14ac:dyDescent="0.2">
      <c r="C24" s="46"/>
      <c r="D24" s="46"/>
      <c r="E24" s="46"/>
      <c r="F24" s="46"/>
      <c r="G24" s="46"/>
      <c r="M24" s="46"/>
      <c r="N24" s="46"/>
      <c r="O24" s="46"/>
      <c r="P24" s="46"/>
      <c r="Q24" s="46"/>
      <c r="T24" s="252"/>
      <c r="U24" s="252"/>
      <c r="V24" s="252"/>
      <c r="W24" s="252"/>
    </row>
    <row r="25" spans="1:23" x14ac:dyDescent="0.2">
      <c r="C25" s="46"/>
      <c r="D25" s="46"/>
      <c r="E25" s="46"/>
      <c r="F25" s="46"/>
      <c r="G25" s="46"/>
      <c r="M25" s="46"/>
      <c r="N25" s="46"/>
      <c r="O25" s="46"/>
      <c r="P25" s="46"/>
      <c r="Q25" s="46"/>
      <c r="T25" s="252"/>
      <c r="U25" s="252"/>
      <c r="V25" s="252"/>
      <c r="W25" s="252"/>
    </row>
    <row r="26" spans="1:23" x14ac:dyDescent="0.2">
      <c r="C26" s="46"/>
      <c r="D26" s="46"/>
      <c r="E26" s="46"/>
      <c r="F26" s="46"/>
      <c r="G26" s="46"/>
      <c r="M26" s="46"/>
      <c r="N26" s="46"/>
      <c r="O26" s="46"/>
      <c r="P26" s="46"/>
      <c r="Q26" s="46"/>
      <c r="T26" s="252"/>
      <c r="U26" s="252"/>
      <c r="V26" s="252"/>
      <c r="W26" s="252"/>
    </row>
    <row r="27" spans="1:23" x14ac:dyDescent="0.2">
      <c r="A27" t="s">
        <v>56</v>
      </c>
      <c r="C27" s="46"/>
      <c r="D27" s="46"/>
      <c r="E27" s="46"/>
      <c r="F27" s="46"/>
      <c r="G27" s="46"/>
      <c r="M27" s="46"/>
      <c r="N27" s="46"/>
      <c r="O27" s="46"/>
      <c r="P27" s="46"/>
      <c r="Q27" s="46"/>
      <c r="T27" t="s">
        <v>61</v>
      </c>
    </row>
    <row r="29" spans="1:23" x14ac:dyDescent="0.2">
      <c r="A29" t="s">
        <v>57</v>
      </c>
      <c r="C29" s="46"/>
      <c r="D29" s="46"/>
      <c r="E29" s="46"/>
      <c r="F29" s="46"/>
      <c r="G29" s="46"/>
      <c r="K29" t="s">
        <v>58</v>
      </c>
      <c r="M29" s="46"/>
      <c r="N29" s="46"/>
      <c r="O29" s="46"/>
      <c r="P29" s="46"/>
      <c r="Q29" s="46"/>
      <c r="T29" s="252" t="s">
        <v>64</v>
      </c>
      <c r="U29" s="252"/>
      <c r="V29" s="252"/>
      <c r="W29" s="252"/>
    </row>
    <row r="30" spans="1:23" x14ac:dyDescent="0.2">
      <c r="C30" s="46"/>
      <c r="D30" s="46"/>
      <c r="E30" s="46"/>
      <c r="F30" s="46"/>
      <c r="G30" s="46"/>
      <c r="M30" s="46"/>
      <c r="N30" s="46"/>
      <c r="O30" s="46"/>
      <c r="P30" s="46"/>
      <c r="Q30" s="46"/>
      <c r="T30" s="252"/>
      <c r="U30" s="252"/>
      <c r="V30" s="252"/>
      <c r="W30" s="252"/>
    </row>
    <row r="31" spans="1:23" x14ac:dyDescent="0.2">
      <c r="C31" s="46"/>
      <c r="D31" s="46"/>
      <c r="E31" s="46"/>
      <c r="F31" s="46"/>
      <c r="G31" s="46"/>
      <c r="M31" s="46"/>
      <c r="N31" s="46"/>
      <c r="O31" s="46"/>
      <c r="P31" s="46"/>
      <c r="Q31" s="46"/>
      <c r="T31" s="252"/>
      <c r="U31" s="252"/>
      <c r="V31" s="252"/>
      <c r="W31" s="252"/>
    </row>
    <row r="32" spans="1:23" x14ac:dyDescent="0.2">
      <c r="C32" s="46"/>
      <c r="D32" s="46"/>
      <c r="E32" s="46"/>
      <c r="F32" s="46"/>
      <c r="G32" s="46"/>
      <c r="M32" s="46"/>
      <c r="N32" s="46"/>
      <c r="O32" s="46"/>
      <c r="P32" s="46"/>
      <c r="Q32" s="46"/>
      <c r="T32" s="252"/>
      <c r="U32" s="252"/>
      <c r="V32" s="252"/>
      <c r="W32" s="252"/>
    </row>
    <row r="33" spans="1:23" x14ac:dyDescent="0.2">
      <c r="C33" s="46"/>
      <c r="D33" s="46"/>
      <c r="E33" s="46"/>
      <c r="F33" s="46"/>
      <c r="G33" s="46"/>
      <c r="M33" s="46"/>
      <c r="N33" s="46"/>
      <c r="O33" s="46"/>
      <c r="P33" s="46"/>
      <c r="Q33" s="46"/>
      <c r="T33" s="252"/>
      <c r="U33" s="252"/>
      <c r="V33" s="252"/>
      <c r="W33" s="252"/>
    </row>
    <row r="34" spans="1:23" x14ac:dyDescent="0.2">
      <c r="C34" s="46"/>
      <c r="D34" s="46"/>
      <c r="E34" s="46"/>
      <c r="F34" s="46"/>
      <c r="G34" s="46"/>
      <c r="M34" s="46"/>
      <c r="N34" s="46"/>
      <c r="O34" s="46"/>
      <c r="P34" s="46"/>
      <c r="Q34" s="46"/>
      <c r="T34" s="252"/>
      <c r="U34" s="252"/>
      <c r="V34" s="252"/>
      <c r="W34" s="252"/>
    </row>
    <row r="35" spans="1:23" x14ac:dyDescent="0.2">
      <c r="C35" s="46"/>
      <c r="D35" s="46"/>
      <c r="E35" s="46"/>
      <c r="F35" s="46"/>
      <c r="G35" s="46"/>
      <c r="M35" s="46"/>
      <c r="N35" s="46"/>
      <c r="O35" s="46"/>
      <c r="P35" s="46"/>
      <c r="Q35" s="46"/>
      <c r="T35" s="252"/>
      <c r="U35" s="252"/>
      <c r="V35" s="252"/>
      <c r="W35" s="252"/>
    </row>
    <row r="36" spans="1:23" x14ac:dyDescent="0.2">
      <c r="C36" s="46"/>
      <c r="D36" s="46"/>
      <c r="E36" s="46"/>
      <c r="F36" s="46"/>
      <c r="G36" s="46"/>
      <c r="M36" s="46"/>
      <c r="N36" s="46"/>
      <c r="O36" s="46"/>
      <c r="P36" s="46"/>
      <c r="Q36" s="46"/>
    </row>
    <row r="37" spans="1:23" x14ac:dyDescent="0.2">
      <c r="C37" s="46"/>
      <c r="D37" s="46"/>
      <c r="E37" s="46"/>
      <c r="F37" s="46"/>
      <c r="G37" s="46"/>
      <c r="M37" s="46"/>
      <c r="N37" s="46"/>
      <c r="O37" s="46"/>
      <c r="P37" s="46"/>
      <c r="Q37" s="46"/>
    </row>
    <row r="38" spans="1:23" x14ac:dyDescent="0.2">
      <c r="C38" s="46"/>
      <c r="D38" s="46"/>
      <c r="E38" s="46"/>
      <c r="F38" s="46"/>
      <c r="G38" s="46"/>
      <c r="M38" s="46"/>
      <c r="N38" s="46"/>
      <c r="O38" s="46"/>
      <c r="P38" s="46"/>
      <c r="Q38" s="46"/>
    </row>
    <row r="39" spans="1:23" x14ac:dyDescent="0.2">
      <c r="C39" s="46"/>
      <c r="D39" s="46"/>
      <c r="E39" s="46"/>
      <c r="F39" s="46"/>
      <c r="G39" s="46"/>
      <c r="M39" s="46"/>
      <c r="N39" s="46"/>
      <c r="O39" s="46"/>
      <c r="P39" s="46"/>
      <c r="Q39" s="46"/>
    </row>
    <row r="40" spans="1:23" x14ac:dyDescent="0.2">
      <c r="A40" t="s">
        <v>56</v>
      </c>
      <c r="C40" s="46"/>
      <c r="D40" s="46"/>
      <c r="E40" s="46"/>
      <c r="F40" s="46"/>
      <c r="G40" s="46"/>
      <c r="M40" s="46"/>
      <c r="N40" s="46"/>
      <c r="O40" s="46"/>
      <c r="P40" s="46"/>
      <c r="Q40" s="46"/>
      <c r="T40" t="s">
        <v>61</v>
      </c>
    </row>
    <row r="42" spans="1:23" x14ac:dyDescent="0.2">
      <c r="A42" t="s">
        <v>59</v>
      </c>
      <c r="C42" s="46"/>
      <c r="D42" s="46"/>
      <c r="E42" s="46"/>
      <c r="F42" s="46"/>
      <c r="G42" s="46"/>
      <c r="K42" t="s">
        <v>60</v>
      </c>
      <c r="M42" s="46"/>
      <c r="N42" s="46"/>
      <c r="O42" s="46"/>
      <c r="P42" s="46"/>
      <c r="Q42" s="46"/>
      <c r="T42" s="252" t="s">
        <v>65</v>
      </c>
      <c r="U42" s="252"/>
      <c r="V42" s="252"/>
      <c r="W42" s="252"/>
    </row>
    <row r="43" spans="1:23" x14ac:dyDescent="0.2">
      <c r="C43" s="46"/>
      <c r="D43" s="46"/>
      <c r="E43" s="46"/>
      <c r="F43" s="46"/>
      <c r="G43" s="46"/>
      <c r="M43" s="46"/>
      <c r="N43" s="46"/>
      <c r="O43" s="46"/>
      <c r="P43" s="46"/>
      <c r="Q43" s="46"/>
      <c r="T43" s="252"/>
      <c r="U43" s="252"/>
      <c r="V43" s="252"/>
      <c r="W43" s="252"/>
    </row>
    <row r="44" spans="1:23" x14ac:dyDescent="0.2">
      <c r="C44" s="46"/>
      <c r="D44" s="46"/>
      <c r="E44" s="46"/>
      <c r="F44" s="46"/>
      <c r="G44" s="46"/>
      <c r="M44" s="46"/>
      <c r="N44" s="46"/>
      <c r="O44" s="46"/>
      <c r="P44" s="46"/>
      <c r="Q44" s="46"/>
      <c r="T44" s="252"/>
      <c r="U44" s="252"/>
      <c r="V44" s="252"/>
      <c r="W44" s="252"/>
    </row>
    <row r="45" spans="1:23" x14ac:dyDescent="0.2">
      <c r="C45" s="46"/>
      <c r="D45" s="46"/>
      <c r="E45" s="46"/>
      <c r="F45" s="46"/>
      <c r="G45" s="46"/>
      <c r="M45" s="46"/>
      <c r="N45" s="46"/>
      <c r="O45" s="46"/>
      <c r="P45" s="46"/>
      <c r="Q45" s="46"/>
      <c r="T45" s="252"/>
      <c r="U45" s="252"/>
      <c r="V45" s="252"/>
      <c r="W45" s="252"/>
    </row>
    <row r="46" spans="1:23" x14ac:dyDescent="0.2">
      <c r="C46" s="46"/>
      <c r="D46" s="46"/>
      <c r="E46" s="46"/>
      <c r="F46" s="46"/>
      <c r="G46" s="46"/>
      <c r="M46" s="46"/>
      <c r="N46" s="46"/>
      <c r="O46" s="46"/>
      <c r="P46" s="46"/>
      <c r="Q46" s="46"/>
      <c r="T46" s="252"/>
      <c r="U46" s="252"/>
      <c r="V46" s="252"/>
      <c r="W46" s="252"/>
    </row>
    <row r="47" spans="1:23" x14ac:dyDescent="0.2">
      <c r="C47" s="46"/>
      <c r="D47" s="46"/>
      <c r="E47" s="46"/>
      <c r="F47" s="46"/>
      <c r="G47" s="46"/>
      <c r="M47" s="46"/>
      <c r="N47" s="46"/>
      <c r="O47" s="46"/>
      <c r="P47" s="46"/>
      <c r="Q47" s="46"/>
      <c r="T47" s="252"/>
      <c r="U47" s="252"/>
      <c r="V47" s="252"/>
      <c r="W47" s="252"/>
    </row>
    <row r="48" spans="1:23" x14ac:dyDescent="0.2">
      <c r="C48" s="46"/>
      <c r="D48" s="46"/>
      <c r="E48" s="46"/>
      <c r="F48" s="46"/>
      <c r="G48" s="46"/>
      <c r="M48" s="46"/>
      <c r="N48" s="46"/>
      <c r="O48" s="46"/>
      <c r="P48" s="46"/>
      <c r="Q48" s="46"/>
      <c r="T48" s="252"/>
      <c r="U48" s="252"/>
      <c r="V48" s="252"/>
      <c r="W48" s="252"/>
    </row>
    <row r="49" spans="3:17" x14ac:dyDescent="0.2">
      <c r="C49" s="46"/>
      <c r="D49" s="46"/>
      <c r="E49" s="46"/>
      <c r="F49" s="46"/>
      <c r="G49" s="46"/>
      <c r="M49" s="46"/>
      <c r="N49" s="46"/>
      <c r="O49" s="46"/>
      <c r="P49" s="46"/>
      <c r="Q49" s="46"/>
    </row>
    <row r="50" spans="3:17" x14ac:dyDescent="0.2">
      <c r="C50" s="46"/>
      <c r="D50" s="46"/>
      <c r="E50" s="46"/>
      <c r="F50" s="46"/>
      <c r="G50" s="46"/>
      <c r="M50" s="46"/>
      <c r="N50" s="46"/>
      <c r="O50" s="46"/>
      <c r="P50" s="46"/>
      <c r="Q50" s="46"/>
    </row>
    <row r="51" spans="3:17" x14ac:dyDescent="0.2">
      <c r="C51" s="46"/>
      <c r="D51" s="46"/>
      <c r="E51" s="46"/>
      <c r="F51" s="46"/>
      <c r="G51" s="46"/>
      <c r="M51" s="46"/>
      <c r="N51" s="46"/>
      <c r="O51" s="46"/>
      <c r="P51" s="46"/>
      <c r="Q51" s="46"/>
    </row>
    <row r="52" spans="3:17" x14ac:dyDescent="0.2">
      <c r="C52" s="46"/>
      <c r="D52" s="46"/>
      <c r="E52" s="46"/>
      <c r="F52" s="46"/>
      <c r="G52" s="46"/>
      <c r="M52" s="46"/>
      <c r="N52" s="46"/>
      <c r="O52" s="46"/>
      <c r="P52" s="46"/>
      <c r="Q52" s="46"/>
    </row>
    <row r="53" spans="3:17" x14ac:dyDescent="0.2">
      <c r="C53" s="46"/>
      <c r="D53" s="46"/>
      <c r="E53" s="46"/>
      <c r="F53" s="46"/>
      <c r="G53" s="46"/>
      <c r="M53" s="46"/>
      <c r="N53" s="46"/>
      <c r="O53" s="46"/>
      <c r="P53" s="46"/>
      <c r="Q53" s="46"/>
    </row>
    <row r="54" spans="3:17" x14ac:dyDescent="0.2">
      <c r="C54" s="46"/>
      <c r="D54" s="46"/>
      <c r="E54" s="46"/>
      <c r="F54" s="46"/>
      <c r="G54" s="46"/>
      <c r="M54" s="46"/>
      <c r="N54" s="46"/>
      <c r="O54" s="46"/>
      <c r="P54" s="46"/>
      <c r="Q54" s="46"/>
    </row>
    <row r="55" spans="3:17" x14ac:dyDescent="0.2">
      <c r="C55" s="46"/>
      <c r="D55" s="46"/>
      <c r="E55" s="46"/>
      <c r="F55" s="46"/>
      <c r="G55" s="46"/>
      <c r="M55" s="46"/>
      <c r="N55" s="46"/>
      <c r="O55" s="46"/>
      <c r="P55" s="46"/>
      <c r="Q55" s="46"/>
    </row>
    <row r="56" spans="3:17" x14ac:dyDescent="0.2">
      <c r="C56" s="46"/>
      <c r="D56" s="46"/>
      <c r="E56" s="46"/>
      <c r="F56" s="46"/>
      <c r="G56" s="46"/>
      <c r="M56" s="46"/>
      <c r="N56" s="46"/>
      <c r="O56" s="46"/>
      <c r="P56" s="46"/>
      <c r="Q56" s="46"/>
    </row>
    <row r="57" spans="3:17" x14ac:dyDescent="0.2">
      <c r="C57" s="46"/>
      <c r="D57" s="46"/>
      <c r="E57" s="46"/>
      <c r="F57" s="46"/>
      <c r="G57" s="46"/>
      <c r="M57" s="46"/>
      <c r="N57" s="46"/>
      <c r="O57" s="46"/>
      <c r="P57" s="46"/>
      <c r="Q57" s="46"/>
    </row>
    <row r="58" spans="3:17" x14ac:dyDescent="0.2">
      <c r="C58" s="46"/>
      <c r="D58" s="46"/>
      <c r="E58" s="46"/>
      <c r="F58" s="46"/>
      <c r="G58" s="46"/>
      <c r="M58" s="46"/>
      <c r="N58" s="46"/>
      <c r="O58" s="46"/>
      <c r="P58" s="46"/>
      <c r="Q58" s="46"/>
    </row>
    <row r="59" spans="3:17" x14ac:dyDescent="0.2">
      <c r="C59" s="46"/>
      <c r="D59" s="46"/>
      <c r="E59" s="46"/>
      <c r="F59" s="46"/>
      <c r="G59" s="46"/>
      <c r="M59" s="46"/>
      <c r="N59" s="46"/>
      <c r="O59" s="46"/>
      <c r="P59" s="46"/>
      <c r="Q59" s="46"/>
    </row>
    <row r="60" spans="3:17" x14ac:dyDescent="0.2">
      <c r="C60" s="46"/>
      <c r="D60" s="46"/>
      <c r="E60" s="46"/>
      <c r="F60" s="46"/>
      <c r="G60" s="46"/>
      <c r="M60" s="46"/>
      <c r="N60" s="46"/>
      <c r="O60" s="46"/>
      <c r="P60" s="46"/>
      <c r="Q60" s="46"/>
    </row>
    <row r="61" spans="3:17" x14ac:dyDescent="0.2">
      <c r="C61" s="46"/>
      <c r="D61" s="46"/>
      <c r="E61" s="46"/>
      <c r="F61" s="46"/>
      <c r="G61" s="46"/>
      <c r="M61" s="46"/>
      <c r="N61" s="46"/>
      <c r="O61" s="46"/>
      <c r="P61" s="46"/>
      <c r="Q61" s="46"/>
    </row>
    <row r="62" spans="3:17" x14ac:dyDescent="0.2">
      <c r="C62" s="46"/>
      <c r="D62" s="46"/>
      <c r="E62" s="46"/>
      <c r="F62" s="46"/>
      <c r="G62" s="46"/>
      <c r="M62" s="46"/>
      <c r="N62" s="46"/>
      <c r="O62" s="46"/>
      <c r="P62" s="46"/>
      <c r="Q62" s="46"/>
    </row>
    <row r="63" spans="3:17" x14ac:dyDescent="0.2">
      <c r="C63" s="46"/>
      <c r="D63" s="46"/>
      <c r="E63" s="46"/>
      <c r="F63" s="46"/>
      <c r="G63" s="46"/>
      <c r="M63" s="46"/>
      <c r="N63" s="46"/>
      <c r="O63" s="46"/>
      <c r="P63" s="46"/>
      <c r="Q63" s="46"/>
    </row>
    <row r="64" spans="3:17" x14ac:dyDescent="0.2">
      <c r="C64" s="46"/>
      <c r="D64" s="46"/>
      <c r="E64" s="46"/>
      <c r="F64" s="46"/>
      <c r="G64" s="46"/>
      <c r="M64" s="46"/>
      <c r="N64" s="46"/>
      <c r="O64" s="46"/>
      <c r="P64" s="46"/>
      <c r="Q64" s="46"/>
    </row>
    <row r="65" spans="1:20" x14ac:dyDescent="0.2">
      <c r="C65" s="46"/>
      <c r="D65" s="46"/>
      <c r="E65" s="46"/>
      <c r="F65" s="46"/>
      <c r="G65" s="46"/>
      <c r="M65" s="46"/>
      <c r="N65" s="46"/>
      <c r="O65" s="46"/>
      <c r="P65" s="46"/>
      <c r="Q65" s="46"/>
    </row>
    <row r="66" spans="1:20" x14ac:dyDescent="0.2">
      <c r="A66" t="s">
        <v>56</v>
      </c>
      <c r="C66" s="46"/>
      <c r="D66" s="46"/>
      <c r="E66" s="46"/>
      <c r="F66" s="46"/>
      <c r="G66" s="46"/>
      <c r="M66" s="46"/>
      <c r="N66" s="46"/>
      <c r="O66" s="46"/>
      <c r="P66" s="46"/>
      <c r="Q66" s="46"/>
      <c r="T66" t="s">
        <v>61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3"/>
  <sheetViews>
    <sheetView workbookViewId="0">
      <selection activeCell="A45" sqref="A45"/>
    </sheetView>
  </sheetViews>
  <sheetFormatPr defaultRowHeight="12.75" x14ac:dyDescent="0.2"/>
  <sheetData>
    <row r="2" spans="2:16" ht="13.5" customHeight="1" x14ac:dyDescent="0.2">
      <c r="B2" t="s">
        <v>4</v>
      </c>
      <c r="D2" t="s">
        <v>11</v>
      </c>
      <c r="F2" t="s">
        <v>90</v>
      </c>
      <c r="H2" t="s">
        <v>91</v>
      </c>
      <c r="J2" t="s">
        <v>94</v>
      </c>
      <c r="L2" t="s">
        <v>3</v>
      </c>
      <c r="N2" t="s">
        <v>95</v>
      </c>
      <c r="P2" t="s">
        <v>96</v>
      </c>
    </row>
    <row r="3" spans="2:16" ht="13.5" customHeight="1" x14ac:dyDescent="0.2"/>
    <row r="4" spans="2:16" ht="13.5" customHeight="1" x14ac:dyDescent="0.2">
      <c r="E4" t="s">
        <v>24</v>
      </c>
      <c r="F4">
        <f>+'EMVI-vragenlijst'!J24</f>
        <v>0</v>
      </c>
      <c r="H4">
        <f>+'EMVI-vragenlijst'!J28</f>
        <v>0</v>
      </c>
      <c r="J4">
        <f>+'EMVI-vragenlijst'!J32</f>
        <v>0</v>
      </c>
      <c r="L4">
        <f>+'EMVI-vragenlijst'!J40</f>
        <v>0</v>
      </c>
      <c r="N4" s="140">
        <f>+'EMVI-vragenlijst'!J46</f>
        <v>1</v>
      </c>
      <c r="P4" s="140">
        <f>+'EMVI-vragenlijst'!J50</f>
        <v>2</v>
      </c>
    </row>
    <row r="5" spans="2:16" ht="13.5" customHeight="1" x14ac:dyDescent="0.2">
      <c r="E5" t="s">
        <v>25</v>
      </c>
      <c r="F5">
        <f>+'EMVI-vragenlijst'!L24</f>
        <v>5</v>
      </c>
      <c r="H5">
        <f>+'EMVI-vragenlijst'!L28</f>
        <v>20</v>
      </c>
      <c r="J5">
        <f>+'EMVI-vragenlijst'!L32</f>
        <v>100</v>
      </c>
      <c r="L5">
        <f>+'EMVI-vragenlijst'!L40</f>
        <v>3</v>
      </c>
      <c r="N5">
        <f>+'EMVI-vragenlijst'!L46</f>
        <v>5</v>
      </c>
      <c r="P5">
        <f>+'EMVI-vragenlijst'!L50</f>
        <v>5</v>
      </c>
    </row>
    <row r="6" spans="2:16" ht="13.5" customHeight="1" x14ac:dyDescent="0.2">
      <c r="E6" t="s">
        <v>26</v>
      </c>
      <c r="F6">
        <f>+'EMVI-vragenlijst'!J25</f>
        <v>1</v>
      </c>
      <c r="H6">
        <f>+'EMVI-vragenlijst'!J29</f>
        <v>2</v>
      </c>
      <c r="J6">
        <f>+'EMVI-vragenlijst'!J33</f>
        <v>10</v>
      </c>
      <c r="L6">
        <f>+'EMVI-vragenlijst'!J41</f>
        <v>1</v>
      </c>
      <c r="N6" s="140">
        <f>+'EMVI-vragenlijst'!J47</f>
        <v>1</v>
      </c>
      <c r="P6" s="140">
        <f>+'EMVI-vragenlijst'!J51</f>
        <v>1</v>
      </c>
    </row>
    <row r="7" spans="2:16" ht="13.5" customHeight="1" x14ac:dyDescent="0.2"/>
    <row r="8" spans="2:16" x14ac:dyDescent="0.2">
      <c r="B8" t="s">
        <v>5</v>
      </c>
      <c r="D8" s="1">
        <v>1</v>
      </c>
      <c r="F8">
        <f>+F4</f>
        <v>0</v>
      </c>
      <c r="H8">
        <f>+H4</f>
        <v>0</v>
      </c>
      <c r="J8">
        <f>+J4</f>
        <v>0</v>
      </c>
      <c r="L8">
        <f>+L4</f>
        <v>0</v>
      </c>
      <c r="N8">
        <f>+N4</f>
        <v>1</v>
      </c>
      <c r="P8">
        <f>+P4</f>
        <v>2</v>
      </c>
    </row>
    <row r="9" spans="2:16" x14ac:dyDescent="0.2">
      <c r="B9" t="s">
        <v>6</v>
      </c>
      <c r="D9" s="1">
        <v>1.2</v>
      </c>
      <c r="F9">
        <f>IF(+F8+F$6&gt;F$5,F$6,+F8+F$6)</f>
        <v>1</v>
      </c>
      <c r="H9">
        <f>IF(+H8+H$6&gt;H$5,H$6,+H8+H$6)</f>
        <v>2</v>
      </c>
      <c r="J9">
        <f>IF(+J8+J$6&gt;J$5,J$6,+J8+J$6)</f>
        <v>10</v>
      </c>
      <c r="L9">
        <f>IF(+L8+L$6&gt;L$5,L$6,+L8+L$6)</f>
        <v>1</v>
      </c>
      <c r="N9">
        <f>IF(+N8+N$6&gt;N$5,N$6,+N8+N$6)</f>
        <v>2</v>
      </c>
      <c r="P9">
        <f>IF(+P8+P$6&gt;P$5,P$6,+P8+P$6)</f>
        <v>3</v>
      </c>
    </row>
    <row r="10" spans="2:16" x14ac:dyDescent="0.2">
      <c r="D10" s="1">
        <v>1.4</v>
      </c>
      <c r="F10">
        <f t="shared" ref="F10:F13" si="0">IF(+F9+F$6&gt;F$5,F$6,+F9+F$6)</f>
        <v>2</v>
      </c>
      <c r="H10">
        <f t="shared" ref="H10:H18" si="1">IF(+H9+H$6&gt;H$5,H$6,+H9+H$6)</f>
        <v>4</v>
      </c>
      <c r="J10">
        <f t="shared" ref="J10:J18" si="2">IF(+J9+J$6&gt;J$5,J$6,+J9+J$6)</f>
        <v>20</v>
      </c>
      <c r="L10">
        <f t="shared" ref="L10:P12" si="3">IF(+L9+L$6&gt;L$5,L$6,+L9+L$6)</f>
        <v>2</v>
      </c>
      <c r="N10">
        <f t="shared" si="3"/>
        <v>3</v>
      </c>
      <c r="P10">
        <f t="shared" si="3"/>
        <v>4</v>
      </c>
    </row>
    <row r="11" spans="2:16" x14ac:dyDescent="0.2">
      <c r="D11" s="1">
        <v>1.6</v>
      </c>
      <c r="F11">
        <f t="shared" si="0"/>
        <v>3</v>
      </c>
      <c r="H11">
        <f t="shared" si="1"/>
        <v>6</v>
      </c>
      <c r="J11">
        <f t="shared" si="2"/>
        <v>30</v>
      </c>
      <c r="L11">
        <f t="shared" si="3"/>
        <v>3</v>
      </c>
      <c r="N11">
        <f t="shared" si="3"/>
        <v>4</v>
      </c>
      <c r="P11">
        <f t="shared" si="3"/>
        <v>5</v>
      </c>
    </row>
    <row r="12" spans="2:16" x14ac:dyDescent="0.2">
      <c r="D12" s="1">
        <v>1.8</v>
      </c>
      <c r="F12">
        <f t="shared" si="0"/>
        <v>4</v>
      </c>
      <c r="H12">
        <f t="shared" si="1"/>
        <v>8</v>
      </c>
      <c r="J12">
        <f t="shared" si="2"/>
        <v>40</v>
      </c>
      <c r="N12">
        <f t="shared" si="3"/>
        <v>5</v>
      </c>
    </row>
    <row r="13" spans="2:16" x14ac:dyDescent="0.2">
      <c r="D13" s="1">
        <v>2</v>
      </c>
      <c r="F13">
        <f t="shared" si="0"/>
        <v>5</v>
      </c>
      <c r="H13">
        <f t="shared" si="1"/>
        <v>10</v>
      </c>
      <c r="J13">
        <f t="shared" si="2"/>
        <v>50</v>
      </c>
    </row>
    <row r="14" spans="2:16" x14ac:dyDescent="0.2">
      <c r="D14" s="1">
        <v>2.2000000000000002</v>
      </c>
      <c r="H14">
        <f t="shared" si="1"/>
        <v>12</v>
      </c>
      <c r="J14">
        <f t="shared" si="2"/>
        <v>60</v>
      </c>
    </row>
    <row r="15" spans="2:16" x14ac:dyDescent="0.2">
      <c r="D15" s="1">
        <v>2.4</v>
      </c>
      <c r="H15">
        <f t="shared" si="1"/>
        <v>14</v>
      </c>
      <c r="J15">
        <f t="shared" si="2"/>
        <v>70</v>
      </c>
    </row>
    <row r="16" spans="2:16" x14ac:dyDescent="0.2">
      <c r="D16" s="1">
        <v>2.6</v>
      </c>
      <c r="H16">
        <f t="shared" si="1"/>
        <v>16</v>
      </c>
      <c r="J16">
        <f t="shared" si="2"/>
        <v>80</v>
      </c>
    </row>
    <row r="17" spans="4:10" x14ac:dyDescent="0.2">
      <c r="D17" s="1">
        <v>2.8</v>
      </c>
      <c r="H17">
        <f t="shared" si="1"/>
        <v>18</v>
      </c>
      <c r="J17">
        <f t="shared" si="2"/>
        <v>90</v>
      </c>
    </row>
    <row r="18" spans="4:10" x14ac:dyDescent="0.2">
      <c r="D18" s="1">
        <v>3</v>
      </c>
      <c r="H18">
        <f t="shared" si="1"/>
        <v>20</v>
      </c>
      <c r="J18">
        <f t="shared" si="2"/>
        <v>100</v>
      </c>
    </row>
    <row r="19" spans="4:10" x14ac:dyDescent="0.2">
      <c r="D19" s="1">
        <v>3</v>
      </c>
      <c r="J19" s="19"/>
    </row>
    <row r="20" spans="4:10" x14ac:dyDescent="0.2">
      <c r="D20" s="1">
        <v>3</v>
      </c>
      <c r="J20" s="19"/>
    </row>
    <row r="21" spans="4:10" x14ac:dyDescent="0.2">
      <c r="D21" s="1">
        <v>3</v>
      </c>
      <c r="J21" s="19"/>
    </row>
    <row r="22" spans="4:10" x14ac:dyDescent="0.2">
      <c r="D22" s="1">
        <v>3</v>
      </c>
      <c r="J22" s="19"/>
    </row>
    <row r="23" spans="4:10" x14ac:dyDescent="0.2">
      <c r="D23" s="1">
        <v>3</v>
      </c>
      <c r="J23" s="19"/>
    </row>
    <row r="24" spans="4:10" x14ac:dyDescent="0.2">
      <c r="D24" s="1">
        <v>3</v>
      </c>
      <c r="J24" s="19"/>
    </row>
    <row r="25" spans="4:10" x14ac:dyDescent="0.2">
      <c r="D25" s="1">
        <v>3</v>
      </c>
      <c r="J25" s="19"/>
    </row>
    <row r="26" spans="4:10" x14ac:dyDescent="0.2">
      <c r="D26" s="1">
        <v>3</v>
      </c>
      <c r="J26" s="19"/>
    </row>
    <row r="27" spans="4:10" x14ac:dyDescent="0.2">
      <c r="D27" s="1">
        <v>3</v>
      </c>
      <c r="J27" s="19"/>
    </row>
    <row r="28" spans="4:10" x14ac:dyDescent="0.2">
      <c r="D28" s="1">
        <v>3</v>
      </c>
      <c r="H28" s="19"/>
      <c r="J28" s="19"/>
    </row>
    <row r="29" spans="4:10" x14ac:dyDescent="0.2">
      <c r="H29" s="19"/>
      <c r="J29" s="19"/>
    </row>
    <row r="30" spans="4:10" x14ac:dyDescent="0.2">
      <c r="H30" s="19"/>
      <c r="J30" s="19"/>
    </row>
    <row r="31" spans="4:10" x14ac:dyDescent="0.2">
      <c r="H31" s="19"/>
      <c r="J31" s="19"/>
    </row>
    <row r="32" spans="4:10" x14ac:dyDescent="0.2">
      <c r="H32" s="19"/>
      <c r="J32" s="19"/>
    </row>
    <row r="33" spans="8:10" x14ac:dyDescent="0.2">
      <c r="H33" s="19"/>
      <c r="J33" s="19"/>
    </row>
    <row r="34" spans="8:10" x14ac:dyDescent="0.2">
      <c r="H34" s="19"/>
      <c r="J34" s="19"/>
    </row>
    <row r="35" spans="8:10" x14ac:dyDescent="0.2">
      <c r="H35" s="19"/>
      <c r="J35" s="19"/>
    </row>
    <row r="36" spans="8:10" x14ac:dyDescent="0.2">
      <c r="H36" s="19"/>
      <c r="J36" s="19"/>
    </row>
    <row r="37" spans="8:10" x14ac:dyDescent="0.2">
      <c r="H37" s="19"/>
      <c r="J37" s="19"/>
    </row>
    <row r="38" spans="8:10" x14ac:dyDescent="0.2">
      <c r="H38" s="19"/>
      <c r="J38" s="19"/>
    </row>
    <row r="39" spans="8:10" x14ac:dyDescent="0.2">
      <c r="H39" s="19"/>
      <c r="J39" s="19"/>
    </row>
    <row r="40" spans="8:10" x14ac:dyDescent="0.2">
      <c r="H40" s="19"/>
      <c r="J40" s="19"/>
    </row>
    <row r="41" spans="8:10" x14ac:dyDescent="0.2">
      <c r="H41" s="19"/>
      <c r="J41" s="19"/>
    </row>
    <row r="42" spans="8:10" x14ac:dyDescent="0.2">
      <c r="H42" s="19"/>
      <c r="J42" s="19"/>
    </row>
    <row r="43" spans="8:10" x14ac:dyDescent="0.2">
      <c r="H43" s="19"/>
      <c r="J43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2023-04-25T07:11:20Z</dcterms:modified>
</cp:coreProperties>
</file>