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P:\Projecten\Aanbesteding Nieuw VTH Systeem\06 Publicatie document set 2e NvI\"/>
    </mc:Choice>
  </mc:AlternateContent>
  <xr:revisionPtr revIDLastSave="0" documentId="13_ncr:1_{386E242D-EA2A-493D-8C81-682BAD018CDB}" xr6:coauthVersionLast="47" xr6:coauthVersionMax="47" xr10:uidLastSave="{00000000-0000-0000-0000-000000000000}"/>
  <bookViews>
    <workbookView xWindow="585" yWindow="795" windowWidth="21045" windowHeight="11775" tabRatio="869" xr2:uid="{00000000-000D-0000-FFFF-FFFF00000000}"/>
  </bookViews>
  <sheets>
    <sheet name="0. Gunningsmatrix" sheetId="8" r:id="rId1"/>
    <sheet name="1. Eisen" sheetId="7" r:id="rId2"/>
    <sheet name="2. Wensen" sheetId="6" r:id="rId3"/>
    <sheet name="3. Kwalitatieve vragen" sheetId="5" r:id="rId4"/>
    <sheet name="4. Toelichting op wensen" sheetId="4" r:id="rId5"/>
    <sheet name="5. Prijsopgave" sheetId="1" r:id="rId6"/>
    <sheet name="6. Projectkosten" sheetId="2" r:id="rId7"/>
    <sheet name="7. Exploitatiekosten" sheetId="3" r:id="rId8"/>
    <sheet name="Invulinstructie" sheetId="9" r:id="rId9"/>
  </sheets>
  <definedNames>
    <definedName name="_xlnm._FilterDatabase" localSheetId="1" hidden="1">'1. Eisen'!$E$1:$H$1</definedName>
    <definedName name="_xlnm._FilterDatabase" localSheetId="2" hidden="1">'2. Wensen'!$E$1:$H$1</definedName>
    <definedName name="_xlnm.Print_Area" localSheetId="1">'1. Eisen'!$A:$D</definedName>
    <definedName name="_xlnm.Print_Area" localSheetId="2">'2. Wensen'!$A:$D</definedName>
    <definedName name="_xlnm.Print_Titles" localSheetId="1">'1. Eisen'!$1:$1</definedName>
    <definedName name="_xlnm.Print_Titles" localSheetId="2">'2. Wensen'!$1:$1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7" l="1"/>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40" i="7"/>
  <c r="J41" i="7"/>
  <c r="J42" i="7"/>
  <c r="J43" i="7"/>
  <c r="J44" i="7"/>
  <c r="J45" i="7"/>
  <c r="J46" i="7"/>
  <c r="J47" i="7"/>
  <c r="J48" i="7"/>
  <c r="J49" i="7"/>
  <c r="J2" i="7"/>
  <c r="H3" i="5"/>
  <c r="H2" i="5"/>
  <c r="J29" i="6"/>
  <c r="J30" i="6"/>
  <c r="J31" i="6"/>
  <c r="J32" i="6"/>
  <c r="J33" i="6"/>
  <c r="J34" i="6"/>
  <c r="J35" i="6"/>
  <c r="J36" i="6"/>
  <c r="J37" i="6"/>
  <c r="J38" i="6"/>
  <c r="J40" i="6"/>
  <c r="J41" i="6"/>
  <c r="J42" i="6"/>
  <c r="J43" i="6"/>
  <c r="J44" i="6"/>
  <c r="J45" i="6"/>
  <c r="J46" i="6"/>
  <c r="J47" i="6"/>
  <c r="J48" i="6"/>
  <c r="J49" i="6"/>
  <c r="J50" i="6"/>
  <c r="J51" i="6"/>
  <c r="J52" i="6"/>
  <c r="J54" i="6"/>
  <c r="J55" i="6"/>
  <c r="J56" i="6"/>
  <c r="J57" i="6"/>
  <c r="J58" i="6"/>
  <c r="J59" i="6"/>
  <c r="J60" i="6"/>
  <c r="J61" i="6"/>
  <c r="J62" i="6"/>
  <c r="J63" i="6"/>
  <c r="J64" i="6"/>
  <c r="J65" i="6"/>
  <c r="J66" i="6"/>
  <c r="J67" i="6"/>
  <c r="J68" i="6"/>
  <c r="J69" i="6"/>
  <c r="J70" i="6"/>
  <c r="J71" i="6"/>
  <c r="J73" i="6"/>
  <c r="J74" i="6"/>
  <c r="J75" i="6"/>
  <c r="J76" i="6"/>
  <c r="J77" i="6"/>
  <c r="J79" i="6"/>
  <c r="J80" i="6"/>
  <c r="J81" i="6"/>
  <c r="J82" i="6"/>
  <c r="J83" i="6"/>
  <c r="J84" i="6"/>
  <c r="J85" i="6"/>
  <c r="J86" i="6"/>
  <c r="J87" i="6"/>
  <c r="J89" i="6"/>
  <c r="J90" i="6"/>
  <c r="J91" i="6"/>
  <c r="J92" i="6"/>
  <c r="J93" i="6"/>
  <c r="J94" i="6"/>
  <c r="J95" i="6"/>
  <c r="J96" i="6"/>
  <c r="J98" i="6"/>
  <c r="J99" i="6"/>
  <c r="J100" i="6"/>
  <c r="J101" i="6"/>
  <c r="J102" i="6"/>
  <c r="J103" i="6"/>
  <c r="J104" i="6"/>
  <c r="J105" i="6"/>
  <c r="J106" i="6"/>
  <c r="J107" i="6"/>
  <c r="J108" i="6"/>
  <c r="J109" i="6"/>
  <c r="J110" i="6"/>
  <c r="J3" i="6"/>
  <c r="J4" i="6"/>
  <c r="J5" i="6"/>
  <c r="J6" i="6"/>
  <c r="J7" i="6"/>
  <c r="J8" i="6"/>
  <c r="J9" i="6"/>
  <c r="J10" i="6"/>
  <c r="J11" i="6"/>
  <c r="J12" i="6"/>
  <c r="J13" i="6"/>
  <c r="J14" i="6"/>
  <c r="J15" i="6"/>
  <c r="J16" i="6"/>
  <c r="J17" i="6"/>
  <c r="J18" i="6"/>
  <c r="J19" i="6"/>
  <c r="J20" i="6"/>
  <c r="J21" i="6"/>
  <c r="J22" i="6"/>
  <c r="J23" i="6"/>
  <c r="J24" i="6"/>
  <c r="J25" i="6"/>
  <c r="J26" i="6"/>
  <c r="J27" i="6"/>
  <c r="J2" i="6"/>
  <c r="J112" i="6" l="1"/>
  <c r="D15" i="8" s="1"/>
  <c r="J51" i="7"/>
  <c r="D14" i="8" s="1"/>
  <c r="H5" i="5"/>
  <c r="R3" i="5" l="1"/>
  <c r="Q3" i="5"/>
  <c r="P3" i="5"/>
  <c r="O3" i="5"/>
  <c r="M3" i="5"/>
  <c r="L3" i="5"/>
  <c r="K3" i="5"/>
  <c r="J3" i="5"/>
  <c r="I3" i="5"/>
  <c r="R2" i="5"/>
  <c r="Q2" i="5"/>
  <c r="P2" i="5"/>
  <c r="O2" i="5"/>
  <c r="M2" i="5"/>
  <c r="L2" i="5"/>
  <c r="L5" i="5" s="1"/>
  <c r="K2" i="5"/>
  <c r="J2" i="5"/>
  <c r="J5" i="5" s="1"/>
  <c r="I2" i="5"/>
  <c r="D7" i="8"/>
  <c r="D9" i="8" s="1"/>
  <c r="G49" i="7"/>
  <c r="G48" i="7"/>
  <c r="G47" i="7"/>
  <c r="H45" i="7"/>
  <c r="G45" i="7"/>
  <c r="G44" i="7"/>
  <c r="G43" i="7"/>
  <c r="G42" i="7"/>
  <c r="G41" i="7"/>
  <c r="G40" i="7"/>
  <c r="G38" i="7"/>
  <c r="G37" i="7"/>
  <c r="G36" i="7"/>
  <c r="H35" i="7"/>
  <c r="G35" i="7"/>
  <c r="H34" i="7"/>
  <c r="G34" i="7"/>
  <c r="G33" i="7"/>
  <c r="G32" i="7"/>
  <c r="G31" i="7"/>
  <c r="G30" i="7"/>
  <c r="G29" i="7"/>
  <c r="G28" i="7"/>
  <c r="H27" i="7"/>
  <c r="G27" i="7"/>
  <c r="H26" i="7"/>
  <c r="G26" i="7"/>
  <c r="H25" i="7"/>
  <c r="G25" i="7"/>
  <c r="H24" i="7"/>
  <c r="G24" i="7"/>
  <c r="G23" i="7"/>
  <c r="H22" i="7"/>
  <c r="G22" i="7"/>
  <c r="H21" i="7"/>
  <c r="G21" i="7"/>
  <c r="G20" i="7"/>
  <c r="H19" i="7"/>
  <c r="G19" i="7"/>
  <c r="H18" i="7"/>
  <c r="G18" i="7"/>
  <c r="H17" i="7"/>
  <c r="G17" i="7"/>
  <c r="H16" i="7"/>
  <c r="G16" i="7"/>
  <c r="H15" i="7"/>
  <c r="G15" i="7"/>
  <c r="H14" i="7"/>
  <c r="G14" i="7"/>
  <c r="H13" i="7"/>
  <c r="G13" i="7"/>
  <c r="H12" i="7"/>
  <c r="G12" i="7"/>
  <c r="H11" i="7"/>
  <c r="G11" i="7"/>
  <c r="H10" i="7"/>
  <c r="G10" i="7"/>
  <c r="G9" i="7"/>
  <c r="H8" i="7"/>
  <c r="G8" i="7"/>
  <c r="H7" i="7"/>
  <c r="G7" i="7"/>
  <c r="H6" i="7"/>
  <c r="G6" i="7"/>
  <c r="H5" i="7"/>
  <c r="G5" i="7"/>
  <c r="H3" i="7"/>
  <c r="G3" i="7"/>
  <c r="H2" i="7"/>
  <c r="G2" i="7"/>
  <c r="T110" i="6"/>
  <c r="S110" i="6"/>
  <c r="R110" i="6"/>
  <c r="Q110" i="6"/>
  <c r="O110" i="6"/>
  <c r="N110" i="6"/>
  <c r="M110" i="6"/>
  <c r="L110" i="6"/>
  <c r="K110" i="6"/>
  <c r="G110" i="6"/>
  <c r="U110" i="6" s="1"/>
  <c r="T109" i="6"/>
  <c r="S109" i="6"/>
  <c r="R109" i="6"/>
  <c r="Q109" i="6"/>
  <c r="O109" i="6"/>
  <c r="N109" i="6"/>
  <c r="M109" i="6"/>
  <c r="L109" i="6"/>
  <c r="K109" i="6"/>
  <c r="G109" i="6"/>
  <c r="U109" i="6" s="1"/>
  <c r="T108" i="6"/>
  <c r="S108" i="6"/>
  <c r="R108" i="6"/>
  <c r="Q108" i="6"/>
  <c r="O108" i="6"/>
  <c r="N108" i="6"/>
  <c r="M108" i="6"/>
  <c r="L108" i="6"/>
  <c r="K108" i="6"/>
  <c r="G108" i="6"/>
  <c r="U108" i="6" s="1"/>
  <c r="T107" i="6"/>
  <c r="S107" i="6"/>
  <c r="R107" i="6"/>
  <c r="Q107" i="6"/>
  <c r="O107" i="6"/>
  <c r="N107" i="6"/>
  <c r="M107" i="6"/>
  <c r="L107" i="6"/>
  <c r="K107" i="6"/>
  <c r="H107" i="6"/>
  <c r="G107" i="6"/>
  <c r="U107" i="6" s="1"/>
  <c r="T106" i="6"/>
  <c r="S106" i="6"/>
  <c r="R106" i="6"/>
  <c r="Q106" i="6"/>
  <c r="O106" i="6"/>
  <c r="N106" i="6"/>
  <c r="M106" i="6"/>
  <c r="L106" i="6"/>
  <c r="K106" i="6"/>
  <c r="G106" i="6"/>
  <c r="U106" i="6" s="1"/>
  <c r="T105" i="6"/>
  <c r="S105" i="6"/>
  <c r="R105" i="6"/>
  <c r="Q105" i="6"/>
  <c r="O105" i="6"/>
  <c r="N105" i="6"/>
  <c r="M105" i="6"/>
  <c r="L105" i="6"/>
  <c r="K105" i="6"/>
  <c r="G105" i="6"/>
  <c r="U105" i="6" s="1"/>
  <c r="T104" i="6"/>
  <c r="S104" i="6"/>
  <c r="R104" i="6"/>
  <c r="Q104" i="6"/>
  <c r="O104" i="6"/>
  <c r="N104" i="6"/>
  <c r="M104" i="6"/>
  <c r="L104" i="6"/>
  <c r="K104" i="6"/>
  <c r="H104" i="6"/>
  <c r="G104" i="6"/>
  <c r="U104" i="6" s="1"/>
  <c r="T103" i="6"/>
  <c r="S103" i="6"/>
  <c r="R103" i="6"/>
  <c r="Q103" i="6"/>
  <c r="O103" i="6"/>
  <c r="N103" i="6"/>
  <c r="M103" i="6"/>
  <c r="L103" i="6"/>
  <c r="K103" i="6"/>
  <c r="G103" i="6"/>
  <c r="U103" i="6" s="1"/>
  <c r="U102" i="6"/>
  <c r="S102" i="6"/>
  <c r="R102" i="6"/>
  <c r="Q102" i="6"/>
  <c r="O102" i="6"/>
  <c r="N102" i="6"/>
  <c r="M102" i="6"/>
  <c r="L102" i="6"/>
  <c r="K102" i="6"/>
  <c r="G102" i="6"/>
  <c r="T102" i="6" s="1"/>
  <c r="U101" i="6"/>
  <c r="S101" i="6"/>
  <c r="R101" i="6"/>
  <c r="Q101" i="6"/>
  <c r="O101" i="6"/>
  <c r="N101" i="6"/>
  <c r="M101" i="6"/>
  <c r="L101" i="6"/>
  <c r="K101" i="6"/>
  <c r="G101" i="6"/>
  <c r="T101" i="6" s="1"/>
  <c r="U100" i="6"/>
  <c r="S100" i="6"/>
  <c r="R100" i="6"/>
  <c r="Q100" i="6"/>
  <c r="O100" i="6"/>
  <c r="N100" i="6"/>
  <c r="M100" i="6"/>
  <c r="L100" i="6"/>
  <c r="K100" i="6"/>
  <c r="G100" i="6"/>
  <c r="T100" i="6" s="1"/>
  <c r="U99" i="6"/>
  <c r="S99" i="6"/>
  <c r="R99" i="6"/>
  <c r="Q99" i="6"/>
  <c r="O99" i="6"/>
  <c r="N99" i="6"/>
  <c r="M99" i="6"/>
  <c r="L99" i="6"/>
  <c r="K99" i="6"/>
  <c r="G99" i="6"/>
  <c r="T99" i="6" s="1"/>
  <c r="U98" i="6"/>
  <c r="S98" i="6"/>
  <c r="R98" i="6"/>
  <c r="Q98" i="6"/>
  <c r="O98" i="6"/>
  <c r="N98" i="6"/>
  <c r="M98" i="6"/>
  <c r="L98" i="6"/>
  <c r="K98" i="6"/>
  <c r="G98" i="6"/>
  <c r="T98" i="6" s="1"/>
  <c r="U96" i="6"/>
  <c r="S96" i="6"/>
  <c r="R96" i="6"/>
  <c r="Q96" i="6"/>
  <c r="O96" i="6"/>
  <c r="N96" i="6"/>
  <c r="M96" i="6"/>
  <c r="L96" i="6"/>
  <c r="K96" i="6"/>
  <c r="H96" i="6"/>
  <c r="G96" i="6"/>
  <c r="T96" i="6" s="1"/>
  <c r="U95" i="6"/>
  <c r="S95" i="6"/>
  <c r="R95" i="6"/>
  <c r="Q95" i="6"/>
  <c r="O95" i="6"/>
  <c r="N95" i="6"/>
  <c r="M95" i="6"/>
  <c r="L95" i="6"/>
  <c r="K95" i="6"/>
  <c r="G95" i="6"/>
  <c r="T95" i="6" s="1"/>
  <c r="U94" i="6"/>
  <c r="S94" i="6"/>
  <c r="R94" i="6"/>
  <c r="Q94" i="6"/>
  <c r="O94" i="6"/>
  <c r="N94" i="6"/>
  <c r="M94" i="6"/>
  <c r="L94" i="6"/>
  <c r="K94" i="6"/>
  <c r="H94" i="6"/>
  <c r="G94" i="6"/>
  <c r="T94" i="6" s="1"/>
  <c r="U93" i="6"/>
  <c r="S93" i="6"/>
  <c r="R93" i="6"/>
  <c r="Q93" i="6"/>
  <c r="O93" i="6"/>
  <c r="N93" i="6"/>
  <c r="M93" i="6"/>
  <c r="L93" i="6"/>
  <c r="K93" i="6"/>
  <c r="H93" i="6"/>
  <c r="G93" i="6"/>
  <c r="T93" i="6" s="1"/>
  <c r="U92" i="6"/>
  <c r="S92" i="6"/>
  <c r="R92" i="6"/>
  <c r="Q92" i="6"/>
  <c r="O92" i="6"/>
  <c r="N92" i="6"/>
  <c r="M92" i="6"/>
  <c r="L92" i="6"/>
  <c r="K92" i="6"/>
  <c r="H92" i="6"/>
  <c r="G92" i="6"/>
  <c r="T92" i="6" s="1"/>
  <c r="U91" i="6"/>
  <c r="S91" i="6"/>
  <c r="R91" i="6"/>
  <c r="Q91" i="6"/>
  <c r="O91" i="6"/>
  <c r="N91" i="6"/>
  <c r="M91" i="6"/>
  <c r="L91" i="6"/>
  <c r="K91" i="6"/>
  <c r="H91" i="6"/>
  <c r="G91" i="6"/>
  <c r="T91" i="6" s="1"/>
  <c r="U90" i="6"/>
  <c r="S90" i="6"/>
  <c r="R90" i="6"/>
  <c r="Q90" i="6"/>
  <c r="O90" i="6"/>
  <c r="N90" i="6"/>
  <c r="M90" i="6"/>
  <c r="L90" i="6"/>
  <c r="K90" i="6"/>
  <c r="H90" i="6"/>
  <c r="G90" i="6"/>
  <c r="T90" i="6" s="1"/>
  <c r="U89" i="6"/>
  <c r="S89" i="6"/>
  <c r="R89" i="6"/>
  <c r="Q89" i="6"/>
  <c r="O89" i="6"/>
  <c r="N89" i="6"/>
  <c r="M89" i="6"/>
  <c r="L89" i="6"/>
  <c r="K89" i="6"/>
  <c r="G89" i="6"/>
  <c r="T89" i="6" s="1"/>
  <c r="U87" i="6"/>
  <c r="S87" i="6"/>
  <c r="R87" i="6"/>
  <c r="Q87" i="6"/>
  <c r="O87" i="6"/>
  <c r="N87" i="6"/>
  <c r="M87" i="6"/>
  <c r="L87" i="6"/>
  <c r="K87" i="6"/>
  <c r="G87" i="6"/>
  <c r="T87" i="6" s="1"/>
  <c r="U86" i="6"/>
  <c r="S86" i="6"/>
  <c r="R86" i="6"/>
  <c r="Q86" i="6"/>
  <c r="O86" i="6"/>
  <c r="N86" i="6"/>
  <c r="M86" i="6"/>
  <c r="L86" i="6"/>
  <c r="K86" i="6"/>
  <c r="H86" i="6"/>
  <c r="G86" i="6"/>
  <c r="T86" i="6" s="1"/>
  <c r="U85" i="6"/>
  <c r="S85" i="6"/>
  <c r="R85" i="6"/>
  <c r="Q85" i="6"/>
  <c r="O85" i="6"/>
  <c r="N85" i="6"/>
  <c r="M85" i="6"/>
  <c r="L85" i="6"/>
  <c r="K85" i="6"/>
  <c r="H85" i="6"/>
  <c r="G85" i="6"/>
  <c r="T85" i="6" s="1"/>
  <c r="U84" i="6"/>
  <c r="S84" i="6"/>
  <c r="R84" i="6"/>
  <c r="Q84" i="6"/>
  <c r="O84" i="6"/>
  <c r="N84" i="6"/>
  <c r="M84" i="6"/>
  <c r="L84" i="6"/>
  <c r="K84" i="6"/>
  <c r="H84" i="6"/>
  <c r="G84" i="6"/>
  <c r="T84" i="6" s="1"/>
  <c r="U83" i="6"/>
  <c r="S83" i="6"/>
  <c r="R83" i="6"/>
  <c r="Q83" i="6"/>
  <c r="O83" i="6"/>
  <c r="N83" i="6"/>
  <c r="M83" i="6"/>
  <c r="L83" i="6"/>
  <c r="K83" i="6"/>
  <c r="H83" i="6"/>
  <c r="G83" i="6"/>
  <c r="T83" i="6" s="1"/>
  <c r="U82" i="6"/>
  <c r="S82" i="6"/>
  <c r="R82" i="6"/>
  <c r="Q82" i="6"/>
  <c r="O82" i="6"/>
  <c r="N82" i="6"/>
  <c r="M82" i="6"/>
  <c r="L82" i="6"/>
  <c r="K82" i="6"/>
  <c r="H82" i="6"/>
  <c r="G82" i="6"/>
  <c r="T82" i="6" s="1"/>
  <c r="U81" i="6"/>
  <c r="S81" i="6"/>
  <c r="R81" i="6"/>
  <c r="Q81" i="6"/>
  <c r="O81" i="6"/>
  <c r="N81" i="6"/>
  <c r="M81" i="6"/>
  <c r="L81" i="6"/>
  <c r="K81" i="6"/>
  <c r="H81" i="6"/>
  <c r="G81" i="6"/>
  <c r="T81" i="6" s="1"/>
  <c r="U80" i="6"/>
  <c r="S80" i="6"/>
  <c r="R80" i="6"/>
  <c r="Q80" i="6"/>
  <c r="O80" i="6"/>
  <c r="N80" i="6"/>
  <c r="M80" i="6"/>
  <c r="L80" i="6"/>
  <c r="K80" i="6"/>
  <c r="H80" i="6"/>
  <c r="G80" i="6"/>
  <c r="T80" i="6" s="1"/>
  <c r="U79" i="6"/>
  <c r="S79" i="6"/>
  <c r="R79" i="6"/>
  <c r="Q79" i="6"/>
  <c r="O79" i="6"/>
  <c r="N79" i="6"/>
  <c r="M79" i="6"/>
  <c r="L79" i="6"/>
  <c r="K79" i="6"/>
  <c r="H79" i="6"/>
  <c r="G79" i="6"/>
  <c r="T79" i="6" s="1"/>
  <c r="U77" i="6"/>
  <c r="S77" i="6"/>
  <c r="R77" i="6"/>
  <c r="Q77" i="6"/>
  <c r="O77" i="6"/>
  <c r="N77" i="6"/>
  <c r="M77" i="6"/>
  <c r="L77" i="6"/>
  <c r="K77" i="6"/>
  <c r="H77" i="6"/>
  <c r="G77" i="6"/>
  <c r="T77" i="6" s="1"/>
  <c r="U76" i="6"/>
  <c r="S76" i="6"/>
  <c r="R76" i="6"/>
  <c r="Q76" i="6"/>
  <c r="O76" i="6"/>
  <c r="N76" i="6"/>
  <c r="M76" i="6"/>
  <c r="L76" i="6"/>
  <c r="K76" i="6"/>
  <c r="H76" i="6"/>
  <c r="G76" i="6"/>
  <c r="T76" i="6" s="1"/>
  <c r="U75" i="6"/>
  <c r="S75" i="6"/>
  <c r="R75" i="6"/>
  <c r="Q75" i="6"/>
  <c r="O75" i="6"/>
  <c r="N75" i="6"/>
  <c r="M75" i="6"/>
  <c r="L75" i="6"/>
  <c r="K75" i="6"/>
  <c r="H75" i="6"/>
  <c r="G75" i="6"/>
  <c r="T75" i="6" s="1"/>
  <c r="U74" i="6"/>
  <c r="S74" i="6"/>
  <c r="R74" i="6"/>
  <c r="Q74" i="6"/>
  <c r="O74" i="6"/>
  <c r="N74" i="6"/>
  <c r="M74" i="6"/>
  <c r="L74" i="6"/>
  <c r="K74" i="6"/>
  <c r="H74" i="6"/>
  <c r="G74" i="6"/>
  <c r="T74" i="6" s="1"/>
  <c r="U73" i="6"/>
  <c r="S73" i="6"/>
  <c r="R73" i="6"/>
  <c r="Q73" i="6"/>
  <c r="O73" i="6"/>
  <c r="N73" i="6"/>
  <c r="M73" i="6"/>
  <c r="L73" i="6"/>
  <c r="K73" i="6"/>
  <c r="G73" i="6"/>
  <c r="T73" i="6" s="1"/>
  <c r="U71" i="6"/>
  <c r="S71" i="6"/>
  <c r="R71" i="6"/>
  <c r="Q71" i="6"/>
  <c r="O71" i="6"/>
  <c r="N71" i="6"/>
  <c r="M71" i="6"/>
  <c r="L71" i="6"/>
  <c r="K71" i="6"/>
  <c r="H71" i="6"/>
  <c r="G71" i="6"/>
  <c r="T71" i="6" s="1"/>
  <c r="U70" i="6"/>
  <c r="S70" i="6"/>
  <c r="R70" i="6"/>
  <c r="Q70" i="6"/>
  <c r="O70" i="6"/>
  <c r="N70" i="6"/>
  <c r="M70" i="6"/>
  <c r="L70" i="6"/>
  <c r="K70" i="6"/>
  <c r="H70" i="6"/>
  <c r="G70" i="6"/>
  <c r="T70" i="6" s="1"/>
  <c r="U69" i="6"/>
  <c r="S69" i="6"/>
  <c r="R69" i="6"/>
  <c r="Q69" i="6"/>
  <c r="O69" i="6"/>
  <c r="N69" i="6"/>
  <c r="M69" i="6"/>
  <c r="L69" i="6"/>
  <c r="K69" i="6"/>
  <c r="H69" i="6"/>
  <c r="G69" i="6"/>
  <c r="T69" i="6" s="1"/>
  <c r="U68" i="6"/>
  <c r="S68" i="6"/>
  <c r="R68" i="6"/>
  <c r="Q68" i="6"/>
  <c r="O68" i="6"/>
  <c r="N68" i="6"/>
  <c r="M68" i="6"/>
  <c r="L68" i="6"/>
  <c r="K68" i="6"/>
  <c r="H68" i="6"/>
  <c r="G68" i="6"/>
  <c r="T68" i="6" s="1"/>
  <c r="U67" i="6"/>
  <c r="S67" i="6"/>
  <c r="R67" i="6"/>
  <c r="Q67" i="6"/>
  <c r="O67" i="6"/>
  <c r="N67" i="6"/>
  <c r="M67" i="6"/>
  <c r="L67" i="6"/>
  <c r="K67" i="6"/>
  <c r="H67" i="6"/>
  <c r="G67" i="6"/>
  <c r="T67" i="6" s="1"/>
  <c r="U66" i="6"/>
  <c r="S66" i="6"/>
  <c r="R66" i="6"/>
  <c r="Q66" i="6"/>
  <c r="O66" i="6"/>
  <c r="N66" i="6"/>
  <c r="M66" i="6"/>
  <c r="L66" i="6"/>
  <c r="K66" i="6"/>
  <c r="H66" i="6"/>
  <c r="G66" i="6"/>
  <c r="T66" i="6" s="1"/>
  <c r="U65" i="6"/>
  <c r="S65" i="6"/>
  <c r="R65" i="6"/>
  <c r="Q65" i="6"/>
  <c r="O65" i="6"/>
  <c r="N65" i="6"/>
  <c r="M65" i="6"/>
  <c r="L65" i="6"/>
  <c r="K65" i="6"/>
  <c r="H65" i="6"/>
  <c r="G65" i="6"/>
  <c r="T65" i="6" s="1"/>
  <c r="U64" i="6"/>
  <c r="S64" i="6"/>
  <c r="R64" i="6"/>
  <c r="Q64" i="6"/>
  <c r="O64" i="6"/>
  <c r="N64" i="6"/>
  <c r="M64" i="6"/>
  <c r="L64" i="6"/>
  <c r="K64" i="6"/>
  <c r="H64" i="6"/>
  <c r="G64" i="6"/>
  <c r="T64" i="6" s="1"/>
  <c r="U63" i="6"/>
  <c r="T63" i="6"/>
  <c r="R63" i="6"/>
  <c r="Q63" i="6"/>
  <c r="O63" i="6"/>
  <c r="N63" i="6"/>
  <c r="M63" i="6"/>
  <c r="L63" i="6"/>
  <c r="K63" i="6"/>
  <c r="G63" i="6"/>
  <c r="S63" i="6" s="1"/>
  <c r="U62" i="6"/>
  <c r="T62" i="6"/>
  <c r="R62" i="6"/>
  <c r="Q62" i="6"/>
  <c r="O62" i="6"/>
  <c r="N62" i="6"/>
  <c r="M62" i="6"/>
  <c r="L62" i="6"/>
  <c r="K62" i="6"/>
  <c r="H62" i="6"/>
  <c r="G62" i="6"/>
  <c r="S62" i="6" s="1"/>
  <c r="U61" i="6"/>
  <c r="T61" i="6"/>
  <c r="R61" i="6"/>
  <c r="Q61" i="6"/>
  <c r="O61" i="6"/>
  <c r="N61" i="6"/>
  <c r="M61" i="6"/>
  <c r="L61" i="6"/>
  <c r="K61" i="6"/>
  <c r="H61" i="6"/>
  <c r="G61" i="6"/>
  <c r="S61" i="6" s="1"/>
  <c r="U60" i="6"/>
  <c r="T60" i="6"/>
  <c r="R60" i="6"/>
  <c r="Q60" i="6"/>
  <c r="O60" i="6"/>
  <c r="N60" i="6"/>
  <c r="M60" i="6"/>
  <c r="L60" i="6"/>
  <c r="K60" i="6"/>
  <c r="G60" i="6"/>
  <c r="S60" i="6" s="1"/>
  <c r="U59" i="6"/>
  <c r="T59" i="6"/>
  <c r="R59" i="6"/>
  <c r="Q59" i="6"/>
  <c r="O59" i="6"/>
  <c r="N59" i="6"/>
  <c r="M59" i="6"/>
  <c r="L59" i="6"/>
  <c r="K59" i="6"/>
  <c r="G59" i="6"/>
  <c r="S59" i="6" s="1"/>
  <c r="U58" i="6"/>
  <c r="T58" i="6"/>
  <c r="R58" i="6"/>
  <c r="Q58" i="6"/>
  <c r="O58" i="6"/>
  <c r="N58" i="6"/>
  <c r="M58" i="6"/>
  <c r="L58" i="6"/>
  <c r="K58" i="6"/>
  <c r="H58" i="6"/>
  <c r="G58" i="6"/>
  <c r="S58" i="6" s="1"/>
  <c r="U57" i="6"/>
  <c r="T57" i="6"/>
  <c r="R57" i="6"/>
  <c r="Q57" i="6"/>
  <c r="O57" i="6"/>
  <c r="N57" i="6"/>
  <c r="M57" i="6"/>
  <c r="L57" i="6"/>
  <c r="K57" i="6"/>
  <c r="G57" i="6"/>
  <c r="S57" i="6" s="1"/>
  <c r="U56" i="6"/>
  <c r="T56" i="6"/>
  <c r="R56" i="6"/>
  <c r="Q56" i="6"/>
  <c r="O56" i="6"/>
  <c r="N56" i="6"/>
  <c r="M56" i="6"/>
  <c r="L56" i="6"/>
  <c r="K56" i="6"/>
  <c r="H56" i="6"/>
  <c r="G56" i="6"/>
  <c r="S56" i="6" s="1"/>
  <c r="U55" i="6"/>
  <c r="T55" i="6"/>
  <c r="R55" i="6"/>
  <c r="Q55" i="6"/>
  <c r="O55" i="6"/>
  <c r="N55" i="6"/>
  <c r="M55" i="6"/>
  <c r="L55" i="6"/>
  <c r="K55" i="6"/>
  <c r="H55" i="6"/>
  <c r="G55" i="6"/>
  <c r="S55" i="6" s="1"/>
  <c r="U54" i="6"/>
  <c r="T54" i="6"/>
  <c r="S54" i="6"/>
  <c r="Q54" i="6"/>
  <c r="O54" i="6"/>
  <c r="N54" i="6"/>
  <c r="M54" i="6"/>
  <c r="L54" i="6"/>
  <c r="K54" i="6"/>
  <c r="H54" i="6"/>
  <c r="G54" i="6"/>
  <c r="R54" i="6" s="1"/>
  <c r="U52" i="6"/>
  <c r="T52" i="6"/>
  <c r="S52" i="6"/>
  <c r="Q52" i="6"/>
  <c r="O52" i="6"/>
  <c r="N52" i="6"/>
  <c r="M52" i="6"/>
  <c r="L52" i="6"/>
  <c r="K52" i="6"/>
  <c r="G52" i="6"/>
  <c r="R52" i="6" s="1"/>
  <c r="U51" i="6"/>
  <c r="T51" i="6"/>
  <c r="S51" i="6"/>
  <c r="Q51" i="6"/>
  <c r="O51" i="6"/>
  <c r="N51" i="6"/>
  <c r="M51" i="6"/>
  <c r="L51" i="6"/>
  <c r="K51" i="6"/>
  <c r="G51" i="6"/>
  <c r="R51" i="6" s="1"/>
  <c r="U50" i="6"/>
  <c r="T50" i="6"/>
  <c r="S50" i="6"/>
  <c r="Q50" i="6"/>
  <c r="O50" i="6"/>
  <c r="N50" i="6"/>
  <c r="M50" i="6"/>
  <c r="L50" i="6"/>
  <c r="K50" i="6"/>
  <c r="H50" i="6"/>
  <c r="G50" i="6"/>
  <c r="R50" i="6" s="1"/>
  <c r="U49" i="6"/>
  <c r="T49" i="6"/>
  <c r="S49" i="6"/>
  <c r="Q49" i="6"/>
  <c r="O49" i="6"/>
  <c r="N49" i="6"/>
  <c r="M49" i="6"/>
  <c r="L49" i="6"/>
  <c r="K49" i="6"/>
  <c r="H49" i="6"/>
  <c r="G49" i="6"/>
  <c r="R49" i="6" s="1"/>
  <c r="U48" i="6"/>
  <c r="T48" i="6"/>
  <c r="S48" i="6"/>
  <c r="Q48" i="6"/>
  <c r="O48" i="6"/>
  <c r="N48" i="6"/>
  <c r="M48" i="6"/>
  <c r="L48" i="6"/>
  <c r="K48" i="6"/>
  <c r="H48" i="6"/>
  <c r="G48" i="6"/>
  <c r="R48" i="6" s="1"/>
  <c r="U47" i="6"/>
  <c r="T47" i="6"/>
  <c r="S47" i="6"/>
  <c r="Q47" i="6"/>
  <c r="O47" i="6"/>
  <c r="N47" i="6"/>
  <c r="M47" i="6"/>
  <c r="L47" i="6"/>
  <c r="K47" i="6"/>
  <c r="H47" i="6"/>
  <c r="G47" i="6"/>
  <c r="R47" i="6" s="1"/>
  <c r="U46" i="6"/>
  <c r="T46" i="6"/>
  <c r="S46" i="6"/>
  <c r="Q46" i="6"/>
  <c r="O46" i="6"/>
  <c r="N46" i="6"/>
  <c r="M46" i="6"/>
  <c r="L46" i="6"/>
  <c r="K46" i="6"/>
  <c r="H46" i="6"/>
  <c r="G46" i="6"/>
  <c r="R46" i="6" s="1"/>
  <c r="U45" i="6"/>
  <c r="T45" i="6"/>
  <c r="S45" i="6"/>
  <c r="Q45" i="6"/>
  <c r="O45" i="6"/>
  <c r="N45" i="6"/>
  <c r="M45" i="6"/>
  <c r="L45" i="6"/>
  <c r="K45" i="6"/>
  <c r="H45" i="6"/>
  <c r="G45" i="6"/>
  <c r="R45" i="6" s="1"/>
  <c r="U44" i="6"/>
  <c r="T44" i="6"/>
  <c r="S44" i="6"/>
  <c r="R44" i="6"/>
  <c r="O44" i="6"/>
  <c r="N44" i="6"/>
  <c r="M44" i="6"/>
  <c r="L44" i="6"/>
  <c r="K44" i="6"/>
  <c r="G44" i="6"/>
  <c r="Q44" i="6" s="1"/>
  <c r="U43" i="6"/>
  <c r="T43" i="6"/>
  <c r="S43" i="6"/>
  <c r="R43" i="6"/>
  <c r="O43" i="6"/>
  <c r="N43" i="6"/>
  <c r="M43" i="6"/>
  <c r="L43" i="6"/>
  <c r="K43" i="6"/>
  <c r="H43" i="6"/>
  <c r="G43" i="6"/>
  <c r="Q43" i="6" s="1"/>
  <c r="U42" i="6"/>
  <c r="T42" i="6"/>
  <c r="S42" i="6"/>
  <c r="R42" i="6"/>
  <c r="O42" i="6"/>
  <c r="N42" i="6"/>
  <c r="M42" i="6"/>
  <c r="L42" i="6"/>
  <c r="K42" i="6"/>
  <c r="H42" i="6"/>
  <c r="G42" i="6"/>
  <c r="Q42" i="6" s="1"/>
  <c r="U41" i="6"/>
  <c r="T41" i="6"/>
  <c r="S41" i="6"/>
  <c r="R41" i="6"/>
  <c r="O41" i="6"/>
  <c r="N41" i="6"/>
  <c r="M41" i="6"/>
  <c r="L41" i="6"/>
  <c r="K41" i="6"/>
  <c r="H41" i="6"/>
  <c r="G41" i="6"/>
  <c r="Q41" i="6" s="1"/>
  <c r="U40" i="6"/>
  <c r="T40" i="6"/>
  <c r="S40" i="6"/>
  <c r="R40" i="6"/>
  <c r="O40" i="6"/>
  <c r="N40" i="6"/>
  <c r="M40" i="6"/>
  <c r="L40" i="6"/>
  <c r="K40" i="6"/>
  <c r="H40" i="6"/>
  <c r="G40" i="6"/>
  <c r="Q40" i="6" s="1"/>
  <c r="U38" i="6"/>
  <c r="T38" i="6"/>
  <c r="S38" i="6"/>
  <c r="R38" i="6"/>
  <c r="O38" i="6"/>
  <c r="N38" i="6"/>
  <c r="M38" i="6"/>
  <c r="L38" i="6"/>
  <c r="K38" i="6"/>
  <c r="H38" i="6"/>
  <c r="G38" i="6"/>
  <c r="Q38" i="6" s="1"/>
  <c r="U37" i="6"/>
  <c r="T37" i="6"/>
  <c r="S37" i="6"/>
  <c r="R37" i="6"/>
  <c r="O37" i="6"/>
  <c r="N37" i="6"/>
  <c r="M37" i="6"/>
  <c r="L37" i="6"/>
  <c r="K37" i="6"/>
  <c r="H37" i="6"/>
  <c r="G37" i="6"/>
  <c r="Q37" i="6" s="1"/>
  <c r="U36" i="6"/>
  <c r="T36" i="6"/>
  <c r="S36" i="6"/>
  <c r="R36" i="6"/>
  <c r="O36" i="6"/>
  <c r="N36" i="6"/>
  <c r="M36" i="6"/>
  <c r="L36" i="6"/>
  <c r="K36" i="6"/>
  <c r="G36" i="6"/>
  <c r="Q36" i="6" s="1"/>
  <c r="U35" i="6"/>
  <c r="T35" i="6"/>
  <c r="S35" i="6"/>
  <c r="R35" i="6"/>
  <c r="O35" i="6"/>
  <c r="N35" i="6"/>
  <c r="M35" i="6"/>
  <c r="L35" i="6"/>
  <c r="K35" i="6"/>
  <c r="G35" i="6"/>
  <c r="Q35" i="6" s="1"/>
  <c r="U34" i="6"/>
  <c r="T34" i="6"/>
  <c r="S34" i="6"/>
  <c r="R34" i="6"/>
  <c r="O34" i="6"/>
  <c r="N34" i="6"/>
  <c r="M34" i="6"/>
  <c r="L34" i="6"/>
  <c r="K34" i="6"/>
  <c r="H34" i="6"/>
  <c r="G34" i="6"/>
  <c r="Q34" i="6" s="1"/>
  <c r="U33" i="6"/>
  <c r="T33" i="6"/>
  <c r="S33" i="6"/>
  <c r="R33" i="6"/>
  <c r="O33" i="6"/>
  <c r="N33" i="6"/>
  <c r="M33" i="6"/>
  <c r="L33" i="6"/>
  <c r="K33" i="6"/>
  <c r="G33" i="6"/>
  <c r="Q33" i="6" s="1"/>
  <c r="U32" i="6"/>
  <c r="T32" i="6"/>
  <c r="S32" i="6"/>
  <c r="R32" i="6"/>
  <c r="O32" i="6"/>
  <c r="N32" i="6"/>
  <c r="M32" i="6"/>
  <c r="L32" i="6"/>
  <c r="K32" i="6"/>
  <c r="H32" i="6"/>
  <c r="G32" i="6"/>
  <c r="Q32" i="6" s="1"/>
  <c r="U31" i="6"/>
  <c r="T31" i="6"/>
  <c r="S31" i="6"/>
  <c r="R31" i="6"/>
  <c r="O31" i="6"/>
  <c r="N31" i="6"/>
  <c r="M31" i="6"/>
  <c r="L31" i="6"/>
  <c r="K31" i="6"/>
  <c r="G31" i="6"/>
  <c r="Q31" i="6" s="1"/>
  <c r="U30" i="6"/>
  <c r="T30" i="6"/>
  <c r="S30" i="6"/>
  <c r="R30" i="6"/>
  <c r="O30" i="6"/>
  <c r="N30" i="6"/>
  <c r="M30" i="6"/>
  <c r="L30" i="6"/>
  <c r="K30" i="6"/>
  <c r="G30" i="6"/>
  <c r="Q30" i="6" s="1"/>
  <c r="U29" i="6"/>
  <c r="T29" i="6"/>
  <c r="S29" i="6"/>
  <c r="R29" i="6"/>
  <c r="O29" i="6"/>
  <c r="N29" i="6"/>
  <c r="M29" i="6"/>
  <c r="L29" i="6"/>
  <c r="K29" i="6"/>
  <c r="G29" i="6"/>
  <c r="Q29" i="6" s="1"/>
  <c r="U27" i="6"/>
  <c r="T27" i="6"/>
  <c r="S27" i="6"/>
  <c r="R27" i="6"/>
  <c r="O27" i="6"/>
  <c r="N27" i="6"/>
  <c r="M27" i="6"/>
  <c r="L27" i="6"/>
  <c r="K27" i="6"/>
  <c r="H27" i="6"/>
  <c r="G27" i="6"/>
  <c r="Q27" i="6" s="1"/>
  <c r="U26" i="6"/>
  <c r="T26" i="6"/>
  <c r="S26" i="6"/>
  <c r="R26" i="6"/>
  <c r="O26" i="6"/>
  <c r="N26" i="6"/>
  <c r="M26" i="6"/>
  <c r="L26" i="6"/>
  <c r="K26" i="6"/>
  <c r="H26" i="6"/>
  <c r="G26" i="6"/>
  <c r="Q26" i="6" s="1"/>
  <c r="U25" i="6"/>
  <c r="T25" i="6"/>
  <c r="S25" i="6"/>
  <c r="R25" i="6"/>
  <c r="O25" i="6"/>
  <c r="N25" i="6"/>
  <c r="M25" i="6"/>
  <c r="L25" i="6"/>
  <c r="K25" i="6"/>
  <c r="H25" i="6"/>
  <c r="G25" i="6"/>
  <c r="Q25" i="6" s="1"/>
  <c r="U24" i="6"/>
  <c r="T24" i="6"/>
  <c r="S24" i="6"/>
  <c r="R24" i="6"/>
  <c r="O24" i="6"/>
  <c r="N24" i="6"/>
  <c r="M24" i="6"/>
  <c r="L24" i="6"/>
  <c r="K24" i="6"/>
  <c r="H24" i="6"/>
  <c r="G24" i="6"/>
  <c r="Q24" i="6" s="1"/>
  <c r="U23" i="6"/>
  <c r="T23" i="6"/>
  <c r="S23" i="6"/>
  <c r="R23" i="6"/>
  <c r="O23" i="6"/>
  <c r="N23" i="6"/>
  <c r="M23" i="6"/>
  <c r="L23" i="6"/>
  <c r="K23" i="6"/>
  <c r="G23" i="6"/>
  <c r="Q23" i="6" s="1"/>
  <c r="U22" i="6"/>
  <c r="T22" i="6"/>
  <c r="S22" i="6"/>
  <c r="R22" i="6"/>
  <c r="O22" i="6"/>
  <c r="N22" i="6"/>
  <c r="M22" i="6"/>
  <c r="L22" i="6"/>
  <c r="K22" i="6"/>
  <c r="H22" i="6"/>
  <c r="G22" i="6"/>
  <c r="Q22" i="6" s="1"/>
  <c r="U21" i="6"/>
  <c r="T21" i="6"/>
  <c r="S21" i="6"/>
  <c r="R21" i="6"/>
  <c r="O21" i="6"/>
  <c r="N21" i="6"/>
  <c r="M21" i="6"/>
  <c r="L21" i="6"/>
  <c r="K21" i="6"/>
  <c r="G21" i="6"/>
  <c r="Q21" i="6" s="1"/>
  <c r="U20" i="6"/>
  <c r="T20" i="6"/>
  <c r="S20" i="6"/>
  <c r="R20" i="6"/>
  <c r="O20" i="6"/>
  <c r="N20" i="6"/>
  <c r="M20" i="6"/>
  <c r="L20" i="6"/>
  <c r="K20" i="6"/>
  <c r="H20" i="6"/>
  <c r="G20" i="6"/>
  <c r="Q20" i="6" s="1"/>
  <c r="U19" i="6"/>
  <c r="T19" i="6"/>
  <c r="S19" i="6"/>
  <c r="R19" i="6"/>
  <c r="O19" i="6"/>
  <c r="N19" i="6"/>
  <c r="M19" i="6"/>
  <c r="L19" i="6"/>
  <c r="K19" i="6"/>
  <c r="H19" i="6"/>
  <c r="G19" i="6"/>
  <c r="Q19" i="6" s="1"/>
  <c r="U18" i="6"/>
  <c r="T18" i="6"/>
  <c r="S18" i="6"/>
  <c r="R18" i="6"/>
  <c r="O18" i="6"/>
  <c r="N18" i="6"/>
  <c r="M18" i="6"/>
  <c r="L18" i="6"/>
  <c r="K18" i="6"/>
  <c r="H18" i="6"/>
  <c r="G18" i="6"/>
  <c r="Q18" i="6" s="1"/>
  <c r="U17" i="6"/>
  <c r="T17" i="6"/>
  <c r="S17" i="6"/>
  <c r="R17" i="6"/>
  <c r="O17" i="6"/>
  <c r="N17" i="6"/>
  <c r="M17" i="6"/>
  <c r="L17" i="6"/>
  <c r="K17" i="6"/>
  <c r="H17" i="6"/>
  <c r="G17" i="6"/>
  <c r="Q17" i="6" s="1"/>
  <c r="U16" i="6"/>
  <c r="T16" i="6"/>
  <c r="S16" i="6"/>
  <c r="R16" i="6"/>
  <c r="O16" i="6"/>
  <c r="N16" i="6"/>
  <c r="M16" i="6"/>
  <c r="L16" i="6"/>
  <c r="K16" i="6"/>
  <c r="H16" i="6"/>
  <c r="G16" i="6"/>
  <c r="Q16" i="6" s="1"/>
  <c r="U15" i="6"/>
  <c r="T15" i="6"/>
  <c r="S15" i="6"/>
  <c r="R15" i="6"/>
  <c r="O15" i="6"/>
  <c r="N15" i="6"/>
  <c r="M15" i="6"/>
  <c r="L15" i="6"/>
  <c r="K15" i="6"/>
  <c r="H15" i="6"/>
  <c r="G15" i="6"/>
  <c r="Q15" i="6" s="1"/>
  <c r="U14" i="6"/>
  <c r="T14" i="6"/>
  <c r="S14" i="6"/>
  <c r="R14" i="6"/>
  <c r="O14" i="6"/>
  <c r="N14" i="6"/>
  <c r="M14" i="6"/>
  <c r="L14" i="6"/>
  <c r="K14" i="6"/>
  <c r="H14" i="6"/>
  <c r="G14" i="6"/>
  <c r="Q14" i="6" s="1"/>
  <c r="U13" i="6"/>
  <c r="T13" i="6"/>
  <c r="S13" i="6"/>
  <c r="R13" i="6"/>
  <c r="O13" i="6"/>
  <c r="N13" i="6"/>
  <c r="M13" i="6"/>
  <c r="L13" i="6"/>
  <c r="K13" i="6"/>
  <c r="G13" i="6"/>
  <c r="Q13" i="6" s="1"/>
  <c r="U12" i="6"/>
  <c r="T12" i="6"/>
  <c r="S12" i="6"/>
  <c r="R12" i="6"/>
  <c r="O12" i="6"/>
  <c r="N12" i="6"/>
  <c r="M12" i="6"/>
  <c r="L12" i="6"/>
  <c r="K12" i="6"/>
  <c r="H12" i="6"/>
  <c r="G12" i="6"/>
  <c r="Q12" i="6" s="1"/>
  <c r="U11" i="6"/>
  <c r="T11" i="6"/>
  <c r="S11" i="6"/>
  <c r="R11" i="6"/>
  <c r="O11" i="6"/>
  <c r="N11" i="6"/>
  <c r="M11" i="6"/>
  <c r="L11" i="6"/>
  <c r="K11" i="6"/>
  <c r="H11" i="6"/>
  <c r="G11" i="6"/>
  <c r="Q11" i="6" s="1"/>
  <c r="U10" i="6"/>
  <c r="T10" i="6"/>
  <c r="S10" i="6"/>
  <c r="R10" i="6"/>
  <c r="O10" i="6"/>
  <c r="N10" i="6"/>
  <c r="M10" i="6"/>
  <c r="L10" i="6"/>
  <c r="K10" i="6"/>
  <c r="H10" i="6"/>
  <c r="G10" i="6"/>
  <c r="Q10" i="6" s="1"/>
  <c r="U9" i="6"/>
  <c r="T9" i="6"/>
  <c r="S9" i="6"/>
  <c r="R9" i="6"/>
  <c r="O9" i="6"/>
  <c r="N9" i="6"/>
  <c r="M9" i="6"/>
  <c r="L9" i="6"/>
  <c r="K9" i="6"/>
  <c r="H9" i="6"/>
  <c r="G9" i="6"/>
  <c r="Q9" i="6" s="1"/>
  <c r="U8" i="6"/>
  <c r="T8" i="6"/>
  <c r="S8" i="6"/>
  <c r="R8" i="6"/>
  <c r="O8" i="6"/>
  <c r="N8" i="6"/>
  <c r="M8" i="6"/>
  <c r="L8" i="6"/>
  <c r="K8" i="6"/>
  <c r="G8" i="6"/>
  <c r="Q8" i="6" s="1"/>
  <c r="U7" i="6"/>
  <c r="T7" i="6"/>
  <c r="S7" i="6"/>
  <c r="R7" i="6"/>
  <c r="O7" i="6"/>
  <c r="N7" i="6"/>
  <c r="M7" i="6"/>
  <c r="L7" i="6"/>
  <c r="K7" i="6"/>
  <c r="H7" i="6"/>
  <c r="G7" i="6"/>
  <c r="Q7" i="6" s="1"/>
  <c r="U6" i="6"/>
  <c r="T6" i="6"/>
  <c r="S6" i="6"/>
  <c r="R6" i="6"/>
  <c r="O6" i="6"/>
  <c r="N6" i="6"/>
  <c r="M6" i="6"/>
  <c r="L6" i="6"/>
  <c r="K6" i="6"/>
  <c r="H6" i="6"/>
  <c r="G6" i="6"/>
  <c r="Q6" i="6" s="1"/>
  <c r="U5" i="6"/>
  <c r="T5" i="6"/>
  <c r="S5" i="6"/>
  <c r="R5" i="6"/>
  <c r="O5" i="6"/>
  <c r="N5" i="6"/>
  <c r="M5" i="6"/>
  <c r="L5" i="6"/>
  <c r="K5" i="6"/>
  <c r="H5" i="6"/>
  <c r="G5" i="6"/>
  <c r="Q5" i="6" s="1"/>
  <c r="U4" i="6"/>
  <c r="T4" i="6"/>
  <c r="S4" i="6"/>
  <c r="R4" i="6"/>
  <c r="O4" i="6"/>
  <c r="N4" i="6"/>
  <c r="M4" i="6"/>
  <c r="L4" i="6"/>
  <c r="K4" i="6"/>
  <c r="H4" i="6"/>
  <c r="G4" i="6"/>
  <c r="Q4" i="6" s="1"/>
  <c r="U3" i="6"/>
  <c r="T3" i="6"/>
  <c r="S3" i="6"/>
  <c r="R3" i="6"/>
  <c r="O3" i="6"/>
  <c r="N3" i="6"/>
  <c r="M3" i="6"/>
  <c r="L3" i="6"/>
  <c r="K3" i="6"/>
  <c r="H3" i="6"/>
  <c r="G3" i="6"/>
  <c r="Q3" i="6" s="1"/>
  <c r="U2" i="6"/>
  <c r="T2" i="6"/>
  <c r="S2" i="6"/>
  <c r="R2" i="6"/>
  <c r="O2" i="6"/>
  <c r="N2" i="6"/>
  <c r="M2" i="6"/>
  <c r="L2" i="6"/>
  <c r="K2" i="6"/>
  <c r="H2" i="6"/>
  <c r="G2" i="6"/>
  <c r="Q2" i="6" s="1"/>
  <c r="F3" i="5"/>
  <c r="S3" i="5" s="1"/>
  <c r="F2" i="5"/>
  <c r="S2" i="5" s="1"/>
  <c r="K112" i="6" l="1"/>
  <c r="M112" i="6"/>
  <c r="O112" i="6"/>
  <c r="L112" i="6"/>
  <c r="E3" i="8" s="1"/>
  <c r="N112" i="6"/>
  <c r="E5" i="8" s="1"/>
  <c r="S112" i="6"/>
  <c r="U112" i="6"/>
  <c r="T112" i="6"/>
  <c r="R112" i="6"/>
  <c r="Q112" i="6"/>
  <c r="O5" i="5"/>
  <c r="Q5" i="5"/>
  <c r="I5" i="5"/>
  <c r="K5" i="5"/>
  <c r="M5" i="5"/>
  <c r="P5" i="5"/>
  <c r="R5" i="5"/>
  <c r="S5" i="5"/>
  <c r="C14" i="1"/>
  <c r="B14" i="1"/>
  <c r="F4" i="8" l="1"/>
  <c r="E4" i="8"/>
  <c r="E6" i="8"/>
  <c r="E2" i="8"/>
  <c r="F6" i="8"/>
  <c r="F3" i="8"/>
  <c r="G3" i="8" s="1"/>
  <c r="F2" i="8"/>
  <c r="F5" i="8"/>
  <c r="G5" i="8" s="1"/>
  <c r="C2" i="3"/>
  <c r="G4" i="8" l="1"/>
  <c r="G6" i="8"/>
  <c r="G2" i="8"/>
  <c r="C6" i="3"/>
  <c r="C5" i="3"/>
  <c r="C4" i="3"/>
  <c r="C3" i="3"/>
  <c r="C5" i="2"/>
  <c r="C6" i="2"/>
  <c r="C9" i="2"/>
  <c r="C4" i="2"/>
  <c r="B8" i="2"/>
  <c r="C8" i="2" s="1"/>
  <c r="G7" i="8" l="1"/>
  <c r="C7" i="3"/>
  <c r="D14" i="1" s="1"/>
  <c r="D18" i="8" s="1"/>
  <c r="F8" i="8" l="1"/>
  <c r="G8" i="8" s="1"/>
  <c r="G9" i="8" s="1"/>
  <c r="B7" i="2"/>
  <c r="C7" i="2" s="1"/>
  <c r="C11" i="2" l="1"/>
  <c r="D13" i="1" l="1"/>
</calcChain>
</file>

<file path=xl/sharedStrings.xml><?xml version="1.0" encoding="utf-8"?>
<sst xmlns="http://schemas.openxmlformats.org/spreadsheetml/2006/main" count="903" uniqueCount="436">
  <si>
    <t>Bodem</t>
  </si>
  <si>
    <t>Plafond</t>
  </si>
  <si>
    <t>Toelichting</t>
  </si>
  <si>
    <t>Consultancy</t>
  </si>
  <si>
    <t>Consultancy tarief per uur</t>
  </si>
  <si>
    <t>Licentiekosten</t>
  </si>
  <si>
    <t>Aanvullende exploitatiekosten</t>
  </si>
  <si>
    <t>Overige exploitatiekosten, per jaar</t>
  </si>
  <si>
    <t>Vaste kosten per jaar.</t>
  </si>
  <si>
    <t>Geldig voor de looptijd van de Overeenkomst.</t>
  </si>
  <si>
    <t>Technische oplevering</t>
  </si>
  <si>
    <t>Maatwerk koppelingen</t>
  </si>
  <si>
    <t>Standaard koppelingen</t>
  </si>
  <si>
    <t>Consultancy functionele inrichting</t>
  </si>
  <si>
    <t>Datamigratie</t>
  </si>
  <si>
    <t>Opleiden 4 FB-ers</t>
  </si>
  <si>
    <t>Opleiden 20 Key users</t>
  </si>
  <si>
    <t>Documentatie</t>
  </si>
  <si>
    <t>Overige projectkosten</t>
  </si>
  <si>
    <t xml:space="preserve">Maximale aantal uren </t>
  </si>
  <si>
    <t>-</t>
  </si>
  <si>
    <t>Maximale projectkosten leverancier</t>
  </si>
  <si>
    <t>n.v.t.</t>
  </si>
  <si>
    <t>Aantal</t>
  </si>
  <si>
    <t>Overige kosten leverancier</t>
  </si>
  <si>
    <t>Totale jaarlijkse kosten leverancier</t>
  </si>
  <si>
    <t>Exploitatiekosten leverancier</t>
  </si>
  <si>
    <t>Overzicht</t>
  </si>
  <si>
    <t>Exploitatiekosten leverancier, per jaar</t>
  </si>
  <si>
    <t>Kosten</t>
  </si>
  <si>
    <t xml:space="preserve">Omschrijving kostenpost projectkosten
</t>
  </si>
  <si>
    <t>Maximale
kosten</t>
  </si>
  <si>
    <t xml:space="preserve">Toelichting
</t>
  </si>
  <si>
    <t>Tarief)*</t>
  </si>
  <si>
    <t>)** Een Gebruiker die beperkt is tot het raadplegen van Data in de Applicatie. Deze Gebruiker is geautoriseerd voor lezen en niet voor het aanbrengen van wijzigingen in de Data.</t>
  </si>
  <si>
    <t>Licentiekosten voor gebruikers die wijzigingen kunnen aanbrengen in het systeem.</t>
  </si>
  <si>
    <t>Licentiekosten Raadplegende gebruiker, per gebruiker, per maand</t>
  </si>
  <si>
    <t>Licentiekosten Raadplegende gebruikers</t>
  </si>
  <si>
    <t>Geen licentiekosten voor Raadplegende gebruiker.</t>
  </si>
  <si>
    <t>Geen licentiekosten voor Raadplegende gebruikers)**.</t>
  </si>
  <si>
    <t>Kosten/jaar</t>
  </si>
  <si>
    <t>Licentiekosten Gebruikers, anders dan Raadplegende gebruikers)*</t>
  </si>
  <si>
    <t>Meerwerk)**</t>
  </si>
  <si>
    <t>Kosten Test omgeving, per jaar</t>
  </si>
  <si>
    <t>Test omgeving</t>
  </si>
  <si>
    <t>Vaste kosten per jaar. Prijsopgave geldt tevens voor een optionele Aanvullende omgeving.</t>
  </si>
  <si>
    <t>Licentiekosten Gebruiker (niet zijnde Raadplegende gebruiker), per gebruiker per maand</t>
  </si>
  <si>
    <t>)* Werkelijke kosten worden bepaald op basis van nacalculatie, per maand worden licentiekosten in rekening gebracht voor Gebruikers (anders dan Raadplegende gebruikers) die in de bewuste maand minimaal één keer hebben ingelogd.</t>
  </si>
  <si>
    <t>Nr.</t>
  </si>
  <si>
    <t>Domein</t>
  </si>
  <si>
    <t>Pnt</t>
  </si>
  <si>
    <t>Instructie</t>
  </si>
  <si>
    <t>Locatiedomein</t>
  </si>
  <si>
    <t>Maak een schermafbeelding van het overzicht van een Locatie, waarin de onderdelen die benoemd worden in de wens duidelijk naar voren komen. Voeg deze schermafbeelding toe bij uw inschrijving.</t>
  </si>
  <si>
    <t>Gebruik</t>
  </si>
  <si>
    <t>Beschrijf in maximaal één A4 hoe de oplossing ondersteunt in het registreren van projecten, bestaande uit meerdere zaken. Welke handelingen moet een gebruiker verrichten om zaken te registreren onder een zelfde project, en hoe wordt de samenhang tussen deze zaken zichtbaar?</t>
  </si>
  <si>
    <t>Beschrijf in maximaal één A4 hoe de oplossing  toegankelijkheidsvoorzieningen ondersteunt voor gebruikers met een gezichtsbeperking of kleurenblindheid.</t>
  </si>
  <si>
    <t>Vraag</t>
  </si>
  <si>
    <t>Antwoord voldoet?</t>
  </si>
  <si>
    <t>Initiële score</t>
  </si>
  <si>
    <t>V147</t>
  </si>
  <si>
    <t>Overig</t>
  </si>
  <si>
    <t>V148</t>
  </si>
  <si>
    <t>Beschrijving wens</t>
  </si>
  <si>
    <t>Toelichting vereist?</t>
  </si>
  <si>
    <t>Oplossing voldoet?</t>
  </si>
  <si>
    <t>Verificatie?</t>
  </si>
  <si>
    <t>Zaakdomein</t>
  </si>
  <si>
    <t>Document-domein</t>
  </si>
  <si>
    <t>W043</t>
  </si>
  <si>
    <t>Nee</t>
  </si>
  <si>
    <t>De oplossing ondersteunt in het versturen van e-mail vanuit de zaak, relevante zaak documenten kunnen worden toegevoegd en worden aan de ontvanger van de e-mail aangeboden in een beveiligde omgeving, waar de ontvanger de documenten kan ophalen. De e-mail wordt automatisch geregistreerd in het zaakdossier. Een reactie mail (Reply) wordt automatisch gekoppeld aan de zaak en opgeslagen in het zaakdossier.
E-mails met bijlagen kunnen ook handmatig worden toegevoegd aan het zaakdossier.</t>
  </si>
  <si>
    <t>Bij het versturen van een mail met bestanden, ondersteunt de oplossing het uitwisselen van de bestanden via een weblink naar een transfer omgeving waar de bestanden kunnen worden opgehaald door de ontvanger van de mail. De ontvanger kan de bestanden in bulk downloaden.</t>
  </si>
  <si>
    <t>W046</t>
  </si>
  <si>
    <t>De oplossing ondersteunt een sjabloonfunctie voor e-mails die vanuit de oplossing worden verstuurd. Relevante zaakinformatie (vrij te kiezen door Opdrachtnemer uit de beschikbare attributen) wordt automatisch overgenomen in de te versturen mail.</t>
  </si>
  <si>
    <t>W047</t>
  </si>
  <si>
    <t>Voor het behandelen van zaken heeft de behandelaar de mogelijkheid om een zaak voortijdig te beëindigen, met als achtergrond:
- Buiten behandeling gesteld.
- Zaak ingetrokken.
- Niet vergunningplichtig.
- Administratieve fout.
De zaak wordt voortijdig afgesloten met mogelijkheid tot kennisgeving aan betrokkenen via notificatie in het systeem of per e-mail, die automatisch wordt verstuurd vanuit het VTH systeem. Het bijbehorende resultaat wordt toegewezen aan de zaak.</t>
  </si>
  <si>
    <t>W048</t>
  </si>
  <si>
    <t>Aanvullend op de beschrijving in 'informatiemodel GEMMA Zaaktypecatalogus', ondersteunt de oplossing het attribuut DOORLOOPTIJD BEHANDELING als onderdeel van groepsattribuut PRODUCT/DIENST, met definitie gelijk aan DOORLOOPTIJD BEHANDELING als attribuut van ZAAKTYPE, echter met kardinaliteit 0-1.</t>
  </si>
  <si>
    <t>W049</t>
  </si>
  <si>
    <t>W050</t>
  </si>
  <si>
    <t>W051</t>
  </si>
  <si>
    <t>De oplossing ondersteunt het handmatig aanmaken van een zaak vanuit de Locatie. De Locatie wordt automatisch gekoppeld aan de zaak.</t>
  </si>
  <si>
    <t>W052</t>
  </si>
  <si>
    <t>Voor het behandelen van zaken en taken heeft de behandelaar de beschikking over de instrumenten:
- Juridische toets.
- Collegiale toets
Deze instrumenten kunnen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t>
  </si>
  <si>
    <t>W053</t>
  </si>
  <si>
    <t>De oplossing ondersteunt het relateren van objecten uit het Locatiedomein aan een zaak. Attributen uit het locatiedomein die nodig zijn voor de afhandeling van een zaak, bijvoorbeeld bevoegd gezag, worden automatisch overgenomen in de zaak. Attributen die automatisch zijn overgenomen kunnen worden geblokkeerd voor handmatig wijzigen, maar kunnen ook open blijven staan voor handmatig wijzigen.</t>
  </si>
  <si>
    <t>De oplossing ondersteunt het automatisch beantwoorden van binnenkomende mail die niet in een zaakdossier kan worden opgeslagen (zaakdossier gesloten of onjuiste/ontbrekende zaakreferentie). Per situatie kan een standaard antwoord worden geconfigureerd.</t>
  </si>
  <si>
    <t>W055a</t>
  </si>
  <si>
    <t>De oplossing ondersteunt het wijzigen van behandelaar van een lopende zaak, door een daartoe geautoriseerde gebruiker.</t>
  </si>
  <si>
    <t>W055b</t>
  </si>
  <si>
    <t>W056</t>
  </si>
  <si>
    <t>De oplossing ondersteunt het wijzigen van het zaaktype en product van een lopende zaak door geautoriseerde gebruiker, tot en met status 3.</t>
  </si>
  <si>
    <t>W058</t>
  </si>
  <si>
    <t>De oplossing ondersteunt het automatisch aanmaken van een vervolgzaak op basis van het resultaat of ander kenmerk van een zaak. Relevante informatie wordt automatisch overgenomen uit de aanleidende zaak.</t>
  </si>
  <si>
    <t>W059</t>
  </si>
  <si>
    <t>De oplossing ondersteunt termijnbewaking op termijnen van zaken, statusovergangen, en uitgezette acties (collegiale toets, fiattering, intern/extern advies, etc.). Het overzicht van de werkvoorraad geeft inzicht in deze termijnbewaking.</t>
  </si>
  <si>
    <t>W060</t>
  </si>
  <si>
    <t>De oplossing geeft voor gebruikers een overzicht van zaken voor een specifieke Locatie of Milieubelastende activiteit, inclusief de samenhang tussen gerelateerde zaken. Voor verdieping kan gebruiker doorklikken naar de inhoud van een zaak.</t>
  </si>
  <si>
    <t>W061</t>
  </si>
  <si>
    <t>De oplossing ondersteunt het in bulk laden van zaken die worden aangeboden in een gestructureerd formaat (bijvoorbeeld csv), door een geautoriseerde gebruiker. Bulk laden is beschikbaar voor alle zaaktypen en voor alle attributen van deze zaaktypen.</t>
  </si>
  <si>
    <t>W062</t>
  </si>
  <si>
    <t>Voor het behandelen van zaken heeft de behandelaar de beschikking over de instrumenten:
- Extern advies
- Externe behandeling
Deze instrumenten kunnen als taak worden toegewezen aan een externe behandelaar. Relevante documenten uit de zaak kunnen worden gekoppeld aan de taak en de taak kan worden voorzien van schriftelijke instructie. De taak wordt automatisch per mail verstuurd aan de externe behandelaar, een reactie per mail wordt automatisch gekoppeld aan de zaak en opgeslagen in het zaakdossier. Onder de Omgevingswet is het mogelijk om de samenwerking vanuit de zaak af te handelen via DSO Samenwerkingsvoorziening.</t>
  </si>
  <si>
    <t>W063</t>
  </si>
  <si>
    <t>De oplossing ondersteunt het automatisch toekennen van een zaak aan een behandelaar, op basis van specifieke kenmerken.</t>
  </si>
  <si>
    <t>W064</t>
  </si>
  <si>
    <t>Onder objecttype EIGENSCHAP, zoals beschreven in 'informatiemodel GEMMA Zaaktypecatalogus', kunnen tenminste 50 EIGENSCHAPPEN per zaaktype vrij worden gedefinieerd.</t>
  </si>
  <si>
    <t>W065</t>
  </si>
  <si>
    <t>Instrumenten die ter beschikking staan van de behandelaar van een zaak of taak, kunnen meervoudig worden ingezet binnen dezelfde status van een zaak en binnen een taak.</t>
  </si>
  <si>
    <t>W066</t>
  </si>
  <si>
    <t>De oplossing ondersteunt het handmatig aanmaken van een vervolgzaak. Relevante informatie en relevante documenten worden overgenomen uit de aanleidende zaak.</t>
  </si>
  <si>
    <t>W067</t>
  </si>
  <si>
    <t>W068</t>
  </si>
  <si>
    <t>vervallen</t>
  </si>
  <si>
    <t>W069</t>
  </si>
  <si>
    <t>Naast de document kenmerken (metadata) die generiek zijn voor de gehele applicatie, ondersteunt de oplossing zaaktype specifieke document kenmerken die alleen geldig zijn binnen het specifieke zaakdossier.</t>
  </si>
  <si>
    <t>W070</t>
  </si>
  <si>
    <t>De oplossing ondersteunt de volgende vertrouwelijkheidsniveaus als metadata van zaken en documenten: Vertrouwelijk, Zaakvertrouwelijk, Intern, Beperkt openbaar en Openbaar.</t>
  </si>
  <si>
    <t>W071</t>
  </si>
  <si>
    <t>De oplossing ondersteunt het automatisch overnemen van toegangsrechten van de aanleidende of hoofdzaak.</t>
  </si>
  <si>
    <t>W072</t>
  </si>
  <si>
    <t>Voor het opschorten van de zaak met een variabele termijn ondersteunt de oplossing het vastleggen van de reactietermijn, met notificatie aan de zaakbehandelaar als deze termijn is verstreken. De reactietermijn kan tussentijds door de zaakbehandelaar worden verlengd.</t>
  </si>
  <si>
    <t>W073</t>
  </si>
  <si>
    <t>De oplossing ondersteunt het automatisch samenstellen van de waarde van een kenmerk in de zaak. De waarde van het kenmerk wordt daarbij gevuld met de samengestelde waarden van andere kenmerken uit de zaak.</t>
  </si>
  <si>
    <t>W074</t>
  </si>
  <si>
    <t>Bij het aanmaken van een deelzaak of vervolgzaak wordt relevante informatie automatisch overgenomen uit de aanleidende zaak. Relevante documenten uit de aanleidende zaak kunnen worden toegevoegd aan de deelzaak of vervolgzaak.</t>
  </si>
  <si>
    <t>W075</t>
  </si>
  <si>
    <t>De oplossing ondersteunt het meervoudig ontvangen van een DSO verzoek of OLO bericht, bijvoorbeeld als deze na foutieve routering opnieuw wordt aangeboden.
Op basis van het ontvangen DSO verzoek of OLO bericht wordt automatisch een zaak van het juiste zaaktype aangemaakt, relevante attributen en documenten worden overgenomen in de zaak. Nagezonden documenten worden ook automatisch toegevoegd aan de zaak.</t>
  </si>
  <si>
    <t>W076</t>
  </si>
  <si>
    <t>De oplossing beschikt over een leges module die op basis van kenmerken in de zaak, het leges bedrag automatisch berekent en toevoegt aan een kenmerk in de zaak. Bijvoorbeeld op de kenmerken Type vergunning en Tijdbesteding.</t>
  </si>
  <si>
    <t>W077</t>
  </si>
  <si>
    <t>Bij het afronden van een deelzaak of taak ondersteunt de oplossing een notificatie hiervan in de hoofdzaak.</t>
  </si>
  <si>
    <t>W078</t>
  </si>
  <si>
    <t>De bevindingen van een toezicht zaak worden automatisch als bevinding object toegevoegd aan het locatiedomein voor de betreffende Locatie en/of Milieubelastende activiteit. Per bevinding wordt een bevinding object aangemaakt.</t>
  </si>
  <si>
    <t>W079</t>
  </si>
  <si>
    <t>W080</t>
  </si>
  <si>
    <t>Indien attribuut DOORLOOPTIJD op niveau PRODUCT/DIENST en op niveau ZAAKTYPE is gedefinieerd, is DOORLOOPTIJD BEHANDELING op niveau PRODUCT/DIENST leidend voor een zaak.</t>
  </si>
  <si>
    <t>W081</t>
  </si>
  <si>
    <t>Bij het aanmaken van een deelzaak of vervolgzaak wordt de zaakrelatie automatisch vastgelegd door de oplossing.</t>
  </si>
  <si>
    <t>W082</t>
  </si>
  <si>
    <t>W083</t>
  </si>
  <si>
    <t>Voor het behandelen van zaken heeft de behandelaar de beschikking over het instrument:
- Wijzigen van de termijn van een zaak.
Voor het geval een fout is opgetreden bij het opschorten en opnieuw opstarten van een zaak.</t>
  </si>
  <si>
    <t>W084</t>
  </si>
  <si>
    <t>De oplossing ondersteunt het in bulk toewijzen van zaken aan een behandelaar.</t>
  </si>
  <si>
    <t>W085</t>
  </si>
  <si>
    <r>
      <t xml:space="preserve">De oplossing geeft een compleet overzicht voor een Locatie: kenmerken van de Locatie, milieubelastende activiteiten, vigerende vergunningssituatie (inclusief maatwerk voorschriften), van toepassing zijnde algemene regels, lopende zaken, overtredingen, opgelegde sancties, geografie, locatie gebonden documenten.
- Dit overzicht is door een gebruiker op te roepen vanuit, en wordt getoond in, het VTH systeem.
- Voor verdieping kan gebruiker doorklikken naar de inhoud van zaken en vergunningsdocumenten.
</t>
    </r>
    <r>
      <rPr>
        <b/>
        <u/>
        <sz val="11"/>
        <color rgb="FF0070C0"/>
        <rFont val="Calibri"/>
        <family val="2"/>
        <scheme val="minor"/>
      </rPr>
      <t>Toelichting vereist!</t>
    </r>
  </si>
  <si>
    <t>Ja</t>
  </si>
  <si>
    <t>W086</t>
  </si>
  <si>
    <t>De oplossing ondersteunt het Informatiemodel Locatiedomein, zoals vastgelegd in bijlage E.</t>
  </si>
  <si>
    <t>W087</t>
  </si>
  <si>
    <t>Aanvullend aan de beschrijving van het informatiemodel locatiedomein in bijlage E, kunnen door een geautoriseerde gebruiker, extra objecttypen en attributen worden geconfigureerd, zonder de standaard software aan te passen. Hierbij is er geen beperking in aantal objecttypen of attributen.</t>
  </si>
  <si>
    <t>W088</t>
  </si>
  <si>
    <t>De oplossing is in staat om rapportage- en andere verplichtingen (éénmalig en terugkerend) voor Locaties, Milieubelastende activiteiten en Installaties vast te leggen, en past termijnbewaking toe op deze verplichtingen.</t>
  </si>
  <si>
    <t>W089</t>
  </si>
  <si>
    <t>De oplossing ondersteunt in het bevragen van verplichte basisregistraties (zie bijlage C.), en het automatisch invullen van attributen in het locatiedomein en het zaakdomein op basis van de uitkomst. Attributen die automatisch worden gevuld kunnen worden geblokkeerd voor handmatig wijzigen, maar kunnen ook open blijven staan voor handmatig wijzigen.</t>
  </si>
  <si>
    <t>W090</t>
  </si>
  <si>
    <t>De oplossing ondersteunt het relateren van objecten uit het Locatiedomein aan andere objecten uit het Locatiedomein. Dit wordt ondersteund voor zowel het relateren van objecten van een verschillend objecttype, als voor objecten van hetzelfde objecttype.</t>
  </si>
  <si>
    <t>W091a</t>
  </si>
  <si>
    <t>De oplossing ondersteunt een self-service functie voor bedrijven om hun gegevens in het Locatiedomein te controleren en aanpassingen voor te stellen:
- Voor foutieve of ontbrekende gegevens kan het bedrijf aanpassingen voorstellen.
- De voorgestelde aanpassingen worden met tussenkomst van een toezichthouder geaccepteerd en overgenomen in het Locatiedomein, of afgewezen.</t>
  </si>
  <si>
    <t>W091b</t>
  </si>
  <si>
    <t>De oplossing ondersteunt een self-service functie voor bedrijven of ketenpartners om gegevens van een uitgevoerd onderzoek aan te bieden aan het VTH systeem:
- De uitkomst van  het onderzoek wordt opgeslagen in kenmerken van een Locatie in het Locatiedomein.
- De uitkomst van het onderzoek wordt getoetst aan grenswaarden die gelden voor deze gegevens.
- Bij het overschrijden van een grenswaarden wordt automatisch een toezichtzaak gestart.</t>
  </si>
  <si>
    <t>W092</t>
  </si>
  <si>
    <t>W093</t>
  </si>
  <si>
    <t>De oplossing ondersteunt het zoeken in zaken van een specifieke Locatie.</t>
  </si>
  <si>
    <t>W094</t>
  </si>
  <si>
    <t>W095</t>
  </si>
  <si>
    <t>W096</t>
  </si>
  <si>
    <t>W097</t>
  </si>
  <si>
    <t>De oplossing ondersteunt het automatisch opstellen van een overzichtsdocument met een overzicht van geselecteerde documenten uit het zaakdossier. Per regel wordt één document weergegeven met de bijbehorende metadata, met in de titelregel de kolomnamen.</t>
  </si>
  <si>
    <t>W098</t>
  </si>
  <si>
    <t>De oplossing ondersteunt het opslaan van een document bij een object in het Locatiedomein, zonder dat dit document onderdeel is van een zaakdossier.</t>
  </si>
  <si>
    <t>W099</t>
  </si>
  <si>
    <t>De oplossing ondersteunt het maken van een kopie van een document in het zaakdossier, zonder tussenkomst van opslaan van het document buiten de applicatie.</t>
  </si>
  <si>
    <t>W100</t>
  </si>
  <si>
    <t>De oplossing ondersteunt het organiseren van documenten in een mappenstructuur in het zaakdossier. Mappen kunnen door de gebruiker worden aangemaakt.</t>
  </si>
  <si>
    <t>W101</t>
  </si>
  <si>
    <t>Metadata kan automatisch worden toegewezen aan documenten, op basis van toewijzingsregels die door een geautoriseerd gebruiker worden ingericht en beheerd.</t>
  </si>
  <si>
    <t>W102</t>
  </si>
  <si>
    <t>De oplossing voorziet in een export functie van documenten. De export functie is beschikbaar voor documenten die op basis van metadata worden geselecteerd.</t>
  </si>
  <si>
    <t>W103</t>
  </si>
  <si>
    <t>De oplossing beschikt over een uitgebreide zoekfunctie over alle beschikbare data in het VTH systeem, inclusief metadata.</t>
  </si>
  <si>
    <t>W104</t>
  </si>
  <si>
    <t>De oplossing beschikt over een sorteer functie op de volgende onderdelen:
- Documenten in het zaakdossier.
- Zoekresultaat in het Documentdomein.
- Zoekresultaat in het Locatiedomein.
- Zoekresultaat in het Zaakdomein.
- Werkvoorraad.
Deze onderdelen kunnen worden gesorteerd op specifieke kenmerken die betrekking hebben op de onderdelen, bijvoorbeeld documenttype, objecttype, adres, zaaktype, aanmaak datum, besluitdatum, zaakstatus, resultaat, thema. Sorteren op datum resulteert in chronologische weergave, sorteren op overige kenmerken resulteert in alfabetische weergave.</t>
  </si>
  <si>
    <t>W105</t>
  </si>
  <si>
    <t>De oplossing beschikt over een filter functie op de volgende onderdelen:
- Documenten in het zaakdossier.
- Zoekresultaat in het Documentdomein.
- Zoekresultaat in het Locatiedomein.
- Zoekresultaat in het Zaakdomein.
- Werkvoorraad.
Deze onderdelen kunnen worden gefilterd op specifieke kenmerken die betrekking hebben op de onderdelen, bijvoorbeeld documenttype, objecttype, adres, zaaktype, aanmaak datum, besluitdatum, zaakstatus, resultaat, thema.</t>
  </si>
  <si>
    <t>W106</t>
  </si>
  <si>
    <t>De oplossing ondersteunt de landelijke handhavingsstrategie voor toezicht en handhaving, zoals bijgevoegd in de aanbestedingsstukken. De volgende onderdelen zijn hierbij standaard functionaliteit van de oplossing:
a. Gebruiker kan in een toezichtzaak het gedrag van de overtreder vastleggen (waarden A/B/C/D), en hierbij een motivatie vastleggen.
b. Gebruiker kan in een toezichtzaak per overtreding, ernst van de overtreding vastleggen (waarden 1/2/3/4), en hierbij een motivatie vastleggen.
d. Op basis van de ernst, gedrag en correctie wordt de sanctie automatisch bepaald, zwaarst wegende overtreding is leidend voor de zaak.
e. De uitkomst kan ter toetsing en fiattering worden voorgelegd aan andere gebruikers.
f. Op basis van de uitkomst worden automatisch relevante vervolgzaken aangemaakt.
g. De sanctie wordt automatisch vastgelegd in het Locatiedomein voor de bewuste Locatie of Milieubelastende activiteit.</t>
  </si>
  <si>
    <t>W107</t>
  </si>
  <si>
    <t>De oplossing beschikt over een uniforme gebruikersinterface voor alle onderdelen van de oplossing.</t>
  </si>
  <si>
    <t>W108</t>
  </si>
  <si>
    <t>De oplossing beschikt over een 'full text search' functie op documenten in het VTH systeem. De zoekfunctie zoekt ook in bijlagen van e-mails.</t>
  </si>
  <si>
    <t>W109a</t>
  </si>
  <si>
    <t>De oplossing beschikt over een context gevoelige help functie voor het gebruik van de oplossing.</t>
  </si>
  <si>
    <t>W109b</t>
  </si>
  <si>
    <t>De oplossing ondersteunt het opnemen van specifieke tekstuele ondersteuning voor het gebruik van de oplossing, op plaatsen waar dat relevant is voor gebruikers, waaronder:
- Werkinstructies voor het afhandelen van de status van een zaak.
- Uitleg over het gebruik van kenmerken in het Zaakdomein en het Locatiedomein.</t>
  </si>
  <si>
    <t>W110</t>
  </si>
  <si>
    <t>W111</t>
  </si>
  <si>
    <t>De oplossing ondersteunt het wel of niet tonen van kenmerken bij de zaak, op basis van het gekozen product.</t>
  </si>
  <si>
    <t>W112</t>
  </si>
  <si>
    <t>Aanvullend op de voorgaande beschrijving voor ondersteuning van de landelijke handhavingsstrategie, is de volgende functionaliteit onderdeel van de oplossing, en wordt uitgevoerd tussen stap b. en d. van de voorgaande beschrijving: 
c. Gebruiker kan in een toezichtzaak per overtreding, een correctie vastleggen voor zowel het gedrag als de ernst van de overtreding (-1/0/+1), en hierbij een motivatie vastleggen.
Zie ook de landelijke handhavingsstrategie voor een toelichting op deze functionaliteit.</t>
  </si>
  <si>
    <t>W113</t>
  </si>
  <si>
    <r>
      <t xml:space="preserve">Gebruikers kunnen zelf hun startscherm aanpassen aan voor hun functie relevante instrumenten en overzichten. De aanpassingen worden automatisch bewaard en bij een volgende inlogsessie toegepast.
</t>
    </r>
    <r>
      <rPr>
        <b/>
        <u/>
        <sz val="11"/>
        <color rgb="FF0070C0"/>
        <rFont val="Calibri"/>
        <family val="2"/>
        <scheme val="minor"/>
      </rPr>
      <t>Toelichting vereist!</t>
    </r>
  </si>
  <si>
    <t>W114</t>
  </si>
  <si>
    <t>De oplossing gebruikt voor gebruikers begrijpelijke foutmeldingen, met korte inhoudelijke beschrijving over de foutmelding.</t>
  </si>
  <si>
    <t>W115</t>
  </si>
  <si>
    <t>De oplossing ondersteunt het vastleggen van notities in de zaak, relevant voor bijvoorbeeld een vervolg- of deelzaak, via een notitie invoerveld dat als instrument vanuit de zaak kan worden aangeroepen.</t>
  </si>
  <si>
    <t>W116</t>
  </si>
  <si>
    <t>W117</t>
  </si>
  <si>
    <r>
      <t xml:space="preserve">De oplossing ondersteunt het registreren van een project met meerdere zaken, bijvoorbeeld een bouwproject, anders dan het registreren van een overkoepelende zaak.
</t>
    </r>
    <r>
      <rPr>
        <b/>
        <u/>
        <sz val="11"/>
        <color rgb="FF0070C0"/>
        <rFont val="Calibri"/>
        <family val="2"/>
        <scheme val="minor"/>
      </rPr>
      <t>Toelichting vereist!</t>
    </r>
  </si>
  <si>
    <t>W118a</t>
  </si>
  <si>
    <t>De oplossing ondersteunt verplichte invulvelden, niet verplichte invulvelden en het blokkeren voor wijzigen van ingevulde invulvelden.</t>
  </si>
  <si>
    <t>W118b</t>
  </si>
  <si>
    <t>De oplossing maakt voor de gebruiker zichtbaar onderscheid tussen verplichte invulvelden, niet verplichte invulvelden en velden die geblokkeerd zijn voor wijzigen.</t>
  </si>
  <si>
    <t>W119</t>
  </si>
  <si>
    <t>Voor kenmerken ondersteunt de oplossing het keuzemenu, met een beperkt aantal mogelijke invul waarden.</t>
  </si>
  <si>
    <t>W120</t>
  </si>
  <si>
    <t>Zoekfilters en -voorkeuren kunnen door een gebruiker worden opgeslagen voor eigen gebruik op een later moment.</t>
  </si>
  <si>
    <t>W121</t>
  </si>
  <si>
    <t>Voor het opstellen van een mail die vanuit de applicatie wordt verstuurd, ondersteunt de oplossing het opmaken van tekst, waaronder:
- Vetgedrukt en cursief.
- Bullet en genummerde lijsten.</t>
  </si>
  <si>
    <t>W122</t>
  </si>
  <si>
    <t>W123</t>
  </si>
  <si>
    <t>De oplossing ondersteunt het versturen van een antwoord mail op een ontvangen mail in het zaakdossier:
- De inhoud van de ontvangen mail wordt daarbij als mail trail toegevoegd in de mail die als antwoord wordt opgesteld.
- De mail trail wordt toegevoegd onder het te formuleren antwoord door zaakbehandelaar.
- De verstuurde antwoord mail wordt automatisch gekoppeld aan de zaak en opgeslagen in het zaakdossier.</t>
  </si>
  <si>
    <t>W124</t>
  </si>
  <si>
    <t>De oplossing ondersteunt het groeperen van kenmerken van de zaak op onderwerp. Per onderwerp kunnen de kenmerken worden dicht en open geklapt. Het onderwerp blijft daarbij altijd zichtbaar.</t>
  </si>
  <si>
    <t>W125</t>
  </si>
  <si>
    <t>W126</t>
  </si>
  <si>
    <t>Bij het aanmaken van objecten in het Locatiedomein ondersteunt de oplossing een controle of het aan te maken object al voorkomt binnen hetzelfde objecttype, om dubbele registratie van objecten te voorkomen.</t>
  </si>
  <si>
    <t>W127</t>
  </si>
  <si>
    <t>De oplossing ondersteunt directe toegang tot specifieke objecten en zaken, met een URL van buiten de applicatie. Deze functie is beschikbaar voor alle zaaktypen en voor alle objecttypen.</t>
  </si>
  <si>
    <t>W128</t>
  </si>
  <si>
    <t>In het zaakdossier worden documenten die zijn goedgekeurd (gefiatteerd of ondertekend) voorzien van een markering, zodat duidelijk is welk document de officiële versie betreft.</t>
  </si>
  <si>
    <t>W129</t>
  </si>
  <si>
    <r>
      <t xml:space="preserve">De oplossing ondersteunt toegankelijkheidsvoorzieningen voor gebruikers met een gezichtsbeperking of kleurenblindheid.
</t>
    </r>
    <r>
      <rPr>
        <b/>
        <u/>
        <sz val="11"/>
        <color rgb="FF0070C0"/>
        <rFont val="Calibri"/>
        <family val="2"/>
        <scheme val="minor"/>
      </rPr>
      <t>Toelichting vereist!</t>
    </r>
  </si>
  <si>
    <t>W130</t>
  </si>
  <si>
    <t>De oplossing ondersteunt een drag-and-drop functie voor het toevoegen van documenten aan het zaakdossier.</t>
  </si>
  <si>
    <t>W131a</t>
  </si>
  <si>
    <t>De oplossing ondersteunt het wijzigen van MS Office documenten vanuit de applicatie:
- De corresponderende Office applicatie wordt automatisch opgestart bij het openen van het document vanuit de applicatie.
- Een gewijzigde versie wordt automatisch opgeslagen als nieuwe versie van het document in het zaakdossier.</t>
  </si>
  <si>
    <t>W131b</t>
  </si>
  <si>
    <t>De oplossing is compatibel met de samenwerk functie van MS Office documenten. Als de Office versie van Opdrachtgever deze functie ondersteunt, is deze functie ook beschikbaar voor het bewerken van documenten in de oplossing.</t>
  </si>
  <si>
    <t>W132</t>
  </si>
  <si>
    <t>De oplossing beschikt over een activiteiten log van de zaak, wie heeft wat wanneer gedaan, die voor de zaakbehandelaar te raadplegen is.</t>
  </si>
  <si>
    <t>W133</t>
  </si>
  <si>
    <t>W134</t>
  </si>
  <si>
    <t>De oplossing ondersteunt het versturen van Outlook agenda items op basis van een datum veld in de zaak:
- Het agenda item kan handmatig verstuurd worden vanuit de zaak.
- Het agenda item kan automatisch verstuurd worden op basis van een ingevuld datum veld.
- Als onderwerp wordt een relevante omschrijving aan het agenda item toegevoegd.</t>
  </si>
  <si>
    <t>W135</t>
  </si>
  <si>
    <t>De oplossing ondersteunt het tegelijkertijd uploaden van meerdere documenten behorende bij een zaak, naar het bijbehorende zaakdossier. Documenttype kan vervolgens per document worden toegewezen door gebruiker.</t>
  </si>
  <si>
    <t>W136</t>
  </si>
  <si>
    <t>W137</t>
  </si>
  <si>
    <t>De oplossing ondersteunt het verplicht maken van invulvelden op basis van de waarde van een ander kenmerk.</t>
  </si>
  <si>
    <t>W138</t>
  </si>
  <si>
    <t>De activiteiten log van de zaak is doorzoekbaar en te filteren op specifieke activiteiten.</t>
  </si>
  <si>
    <t>W139</t>
  </si>
  <si>
    <t>De oplossing ondersteunt het eenvoudig kopiëren van de functionele inrichting tussen omgevingen, bijvoorbeeld van de acceptatie naar de productie omgeving.</t>
  </si>
  <si>
    <t>W140</t>
  </si>
  <si>
    <t>De oplossing kan brieven en beschikkingen voorzien van een rechtsgeldige elektronische ondertekening.</t>
  </si>
  <si>
    <t>W141</t>
  </si>
  <si>
    <t>De oplossing ondersteunt het gebruik van diakritische tekens in adressen, naamgeving en documentnamen.</t>
  </si>
  <si>
    <t>W142</t>
  </si>
  <si>
    <t>De oplossing heeft een centrale functie voor functioneel beheerders om gegevensuitwisseling (in- en uitgaand) te monitoren. Hierbij is het ook mogelijk om foute berichten te herstellen en opnieuw te versturen / ontvangen.</t>
  </si>
  <si>
    <t>W143</t>
  </si>
  <si>
    <t>URL's in het locatiedomein zijn aanklikbaar voor het openen van de URL met een webbrowser buiten het VTH systeem.</t>
  </si>
  <si>
    <t>W144</t>
  </si>
  <si>
    <t>De oplossing ondersteunt de volgende veldtypes voor kenmerken van zaken en objecten: boolean (tick box), alfanumeriek, numeriek, decimaal, valuta, datum.</t>
  </si>
  <si>
    <t>W145</t>
  </si>
  <si>
    <t>De oplossing is in staat om bulk mutaties door te voeren op metadata en kenmerken, op basis van een gestructureerd formaat (bijvoorbeeld csv). Bulk mutaties kunnen worden uitgevoerd door een geautoriseerde gebruiker van de opdrachtgever.</t>
  </si>
  <si>
    <t>W146</t>
  </si>
  <si>
    <t>Voor het vastleggen van geografie ondersteunt de oplossing de notatie van het rijksdriehoek coördinaten stelsel.</t>
  </si>
  <si>
    <t>Beschrijving eis</t>
  </si>
  <si>
    <t>Initiële uitkomst</t>
  </si>
  <si>
    <t>E001</t>
  </si>
  <si>
    <t>KO</t>
  </si>
  <si>
    <r>
      <t xml:space="preserve">De oplossing ondersteunt zaakgericht werken volgens 'informatiemodel GEMMA Zaaktypecatalogus', versie 2.1 of hoger.
</t>
    </r>
    <r>
      <rPr>
        <b/>
        <sz val="11"/>
        <color rgb="FFFF0000"/>
        <rFont val="Calibri"/>
        <family val="2"/>
        <scheme val="minor"/>
      </rPr>
      <t>Eis wordt ondersteund bij inschrijving.</t>
    </r>
  </si>
  <si>
    <t>E002</t>
  </si>
  <si>
    <r>
      <t>De oplossing bevat een standaard set van zaaktypen, gebaseerd op de zaaktype catalogus voor de Omgevingswet die is gepubliceerd door het programma 'Aan de slag met de Omgevingswet' (zie https://omgevingswet.wiki/bin/view/Zaaktypecatalogi/CAT_97oa2kKoeuKy8/).</t>
    </r>
    <r>
      <rPr>
        <b/>
        <sz val="11"/>
        <color rgb="FFFF0000"/>
        <rFont val="Calibri"/>
        <family val="2"/>
        <scheme val="minor"/>
      </rPr>
      <t xml:space="preserve">
Eis wordt ondersteund bij inschrijving.</t>
    </r>
  </si>
  <si>
    <t>E003</t>
  </si>
  <si>
    <t>E004</t>
  </si>
  <si>
    <r>
      <t>De oplossing ondersteunt het inrichten van eigen zaaktypen door Opdrachtgever, binnen de mogelijkheden die het 'informatiemodel GEMMA Zaaktypecatalogus' biedt.</t>
    </r>
    <r>
      <rPr>
        <b/>
        <sz val="11"/>
        <color rgb="FFFF0000"/>
        <rFont val="Calibri"/>
        <family val="2"/>
        <scheme val="minor"/>
      </rPr>
      <t xml:space="preserve">
Eis wordt ondersteund bij inschrijving.</t>
    </r>
  </si>
  <si>
    <t>E005</t>
  </si>
  <si>
    <r>
      <t xml:space="preserve">De oplossing ondersteunt het aanpassen van de standaard set van zaaktypen door opdrachtgever, op alle attributen uit het 'informatiemodel GEMMA Zaaktypecatalogus', door een geautoriseerde gebruiker.
</t>
    </r>
    <r>
      <rPr>
        <b/>
        <sz val="11"/>
        <color rgb="FFFF0000"/>
        <rFont val="Calibri"/>
        <family val="2"/>
        <scheme val="minor"/>
      </rPr>
      <t>Eis wordt ondersteund bij inschrijving.</t>
    </r>
  </si>
  <si>
    <t>E006</t>
  </si>
  <si>
    <r>
      <t xml:space="preserve">De oplossing ondersteunt CHECKLISTITEM als attribuut van objecttype STATUSTYPE, zoals beschreven in 'informatiemodel GEMMA Zaaktypecatalogus', versie 2.1 of hoger.
</t>
    </r>
    <r>
      <rPr>
        <b/>
        <sz val="11"/>
        <color rgb="FFFF0000"/>
        <rFont val="Calibri"/>
        <family val="2"/>
        <scheme val="minor"/>
      </rPr>
      <t>Eis wordt ondersteund bij inschrijving.</t>
    </r>
  </si>
  <si>
    <t>E007</t>
  </si>
  <si>
    <r>
      <t xml:space="preserve">De oplossing ondersteunt PRODUCT/DIENST als groepsattribuut van objecttype ZAAKTYPE, zoals beschreven in 'informatiemodel GEMMA Zaaktypecatalogus', versie 2.1 of hoger.
</t>
    </r>
    <r>
      <rPr>
        <b/>
        <sz val="11"/>
        <color rgb="FFFF0000"/>
        <rFont val="Calibri"/>
        <family val="2"/>
        <scheme val="minor"/>
      </rPr>
      <t>Eis wordt ondersteund bij inschrijving.</t>
    </r>
  </si>
  <si>
    <t>E008a</t>
  </si>
  <si>
    <t>E008b</t>
  </si>
  <si>
    <r>
      <t xml:space="preserve">De oplossing legt datum en tijd vast van elke statuswijziging binnen een zaak, inclusief identificatie van gebruiker van de statusovergang.
</t>
    </r>
    <r>
      <rPr>
        <b/>
        <sz val="11"/>
        <color rgb="FFFF0000"/>
        <rFont val="Calibri"/>
        <family val="2"/>
        <scheme val="minor"/>
      </rPr>
      <t>Eis wordt ondersteund bij inschrijving.</t>
    </r>
  </si>
  <si>
    <t>E009</t>
  </si>
  <si>
    <r>
      <t xml:space="preserve">Voor het behandelen van zaken en taken heeft de behandelaar de beschikking over het instrument:
- Fiattering.
Dit instrumenten kan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
</t>
    </r>
    <r>
      <rPr>
        <b/>
        <sz val="11"/>
        <color rgb="FFFF0000"/>
        <rFont val="Calibri"/>
        <family val="2"/>
        <scheme val="minor"/>
      </rPr>
      <t>Eis wordt ondersteund bij inschrijving.</t>
    </r>
  </si>
  <si>
    <t>E010</t>
  </si>
  <si>
    <r>
      <t xml:space="preserve">Voor het behandelen van zaken heeft de behandelaar de beschikking over de instrumenten:
- Opschorten van de zaak (aanvraag is niet compleet, verzoek om aanvullende informatie verstuurd, of andere reden).
- Verlengen van de termijn van een zaak of taak (behandeltermijn wordt verlengd, al dan niet conform wettelijke normen).
Instrumenten zijn in alle zaak statussen, tot status 'zaak afgerond', beschikbaar.
Voor het opschorten van de zaak wordt zowel de vaste termijn als de variabele termijn van opschorting ondersteund.
</t>
    </r>
    <r>
      <rPr>
        <b/>
        <sz val="11"/>
        <color rgb="FFFF0000"/>
        <rFont val="Calibri"/>
        <family val="2"/>
        <scheme val="minor"/>
      </rPr>
      <t>Eis wordt ondersteund bij inschrijving.</t>
    </r>
  </si>
  <si>
    <t>E011</t>
  </si>
  <si>
    <r>
      <t xml:space="preserve">De oplossing voldoet aan NEN-ISO 16175-1:2020.
</t>
    </r>
    <r>
      <rPr>
        <b/>
        <sz val="11"/>
        <color rgb="FFFF0000"/>
        <rFont val="Calibri"/>
        <family val="2"/>
        <scheme val="minor"/>
      </rPr>
      <t>Eis wordt ondersteund bij inschrijving.</t>
    </r>
  </si>
  <si>
    <t>E012</t>
  </si>
  <si>
    <r>
      <t xml:space="preserve">De oplossing voldoet aan de Archiefwet.
</t>
    </r>
    <r>
      <rPr>
        <b/>
        <sz val="11"/>
        <color rgb="FFFF0000"/>
        <rFont val="Calibri"/>
        <family val="2"/>
        <scheme val="minor"/>
      </rPr>
      <t>Eis wordt ondersteund bij inschrijving.</t>
    </r>
  </si>
  <si>
    <t>E013</t>
  </si>
  <si>
    <r>
      <t xml:space="preserve">De oplossing ondersteunt de MDTO (Metagegevens voor Duurzaam Toegankelijke Overheidsinformatie) standaard voor toewijzen van metadata aan documenten.
</t>
    </r>
    <r>
      <rPr>
        <b/>
        <sz val="11"/>
        <color rgb="FFFF0000"/>
        <rFont val="Calibri"/>
        <family val="2"/>
        <scheme val="minor"/>
      </rPr>
      <t>Eis wordt ondersteund bij inschrijving.</t>
    </r>
  </si>
  <si>
    <t>E014a</t>
  </si>
  <si>
    <r>
      <t xml:space="preserve">De oplossing registreert documenten en e-mails behorende tot dezelfde zaak in het bijbehorende zaakdossier.
</t>
    </r>
    <r>
      <rPr>
        <b/>
        <sz val="11"/>
        <color rgb="FFFF0000"/>
        <rFont val="Calibri"/>
        <family val="2"/>
        <scheme val="minor"/>
      </rPr>
      <t>Eis wordt ondersteund bij inschrijving.</t>
    </r>
  </si>
  <si>
    <t>E014b</t>
  </si>
  <si>
    <r>
      <t xml:space="preserve">De oplossing ondersteunt versiebeheer voor documenten in het zaakdossier.
</t>
    </r>
    <r>
      <rPr>
        <b/>
        <sz val="11"/>
        <color rgb="FFFF0000"/>
        <rFont val="Calibri"/>
        <family val="2"/>
        <scheme val="minor"/>
      </rPr>
      <t>Eis wordt ondersteund bij inschrijving.</t>
    </r>
  </si>
  <si>
    <t>E014c</t>
  </si>
  <si>
    <r>
      <t xml:space="preserve">De oplossing geeft een compleet overzicht van documenten die behoren tot het zaakdossier, inclusief metadata.
</t>
    </r>
    <r>
      <rPr>
        <b/>
        <sz val="11"/>
        <color rgb="FFFF0000"/>
        <rFont val="Calibri"/>
        <family val="2"/>
        <scheme val="minor"/>
      </rPr>
      <t>Eis wordt ondersteund bij inschrijving.</t>
    </r>
  </si>
  <si>
    <t>E015</t>
  </si>
  <si>
    <r>
      <t xml:space="preserve">De oplossing ondersteunt het uploaden van documenten behorende bij een zaak, naar het bijbehorende zaakdossier.
</t>
    </r>
    <r>
      <rPr>
        <b/>
        <sz val="11"/>
        <color rgb="FFFF0000"/>
        <rFont val="Calibri"/>
        <family val="2"/>
        <scheme val="minor"/>
      </rPr>
      <t>Eis wordt ondersteund bij inschrijving.</t>
    </r>
  </si>
  <si>
    <t>E016</t>
  </si>
  <si>
    <r>
      <t xml:space="preserve">Voor het opslaan van documenten ondersteunt de oplossing zowel de voorkeursformaten als de acceptabele formaten die zijn vastgesteld door het Nationaal Archief (zie bijlage D).
</t>
    </r>
    <r>
      <rPr>
        <b/>
        <sz val="11"/>
        <color rgb="FFFF0000"/>
        <rFont val="Calibri"/>
        <family val="2"/>
        <scheme val="minor"/>
      </rPr>
      <t>Eis wordt ondersteund bij inschrijving.</t>
    </r>
  </si>
  <si>
    <t>E017</t>
  </si>
  <si>
    <r>
      <t xml:space="preserve">De oplossing ondersteunt het automatisch omzetten van bestanden naar het PDF/A formaat. Automatische omzetting wordt toegepast op alle bestanden binnen de oplossing.
</t>
    </r>
    <r>
      <rPr>
        <b/>
        <sz val="11"/>
        <color rgb="FFFF0000"/>
        <rFont val="Calibri"/>
        <family val="2"/>
        <scheme val="minor"/>
      </rPr>
      <t>Eis wordt ondersteund bij inschrijving.</t>
    </r>
  </si>
  <si>
    <t>E018</t>
  </si>
  <si>
    <t>E019</t>
  </si>
  <si>
    <t>E020a</t>
  </si>
  <si>
    <r>
      <t xml:space="preserve">De oplossing heeft een Nederlandstalige gebruikersinterface.
</t>
    </r>
    <r>
      <rPr>
        <b/>
        <sz val="11"/>
        <color rgb="FFFF0000"/>
        <rFont val="Calibri"/>
        <family val="2"/>
        <scheme val="minor"/>
      </rPr>
      <t>Eis wordt ondersteund bij inschrijving.</t>
    </r>
  </si>
  <si>
    <t>E020b</t>
  </si>
  <si>
    <r>
      <t xml:space="preserve">De oplossing gebruikt standaard Nederlandse notatie:
- Datum: dd-mm-jjjj
- Tijd: 24-uurs notatie, 14:20
- Getal: 12.345,10
</t>
    </r>
    <r>
      <rPr>
        <b/>
        <sz val="11"/>
        <color rgb="FFFF0000"/>
        <rFont val="Calibri"/>
        <family val="2"/>
        <scheme val="minor"/>
      </rPr>
      <t>Eis wordt ondersteund bij inschrijving.</t>
    </r>
  </si>
  <si>
    <t>E021a</t>
  </si>
  <si>
    <r>
      <t>De oplossing heeft een geografische functie waarmee objecten uit het locatiedomein, maar ook zaken, als punt of polygoon worden getoond op een geografische kaart:
- De geografische locatie kan worden ontleend aan specifiek toegevoegde geografische informatie, en aan adresgegevens van het object of van de zaak.</t>
    </r>
    <r>
      <rPr>
        <b/>
        <sz val="11"/>
        <color rgb="FFFF0000"/>
        <rFont val="Calibri"/>
        <family val="2"/>
        <scheme val="minor"/>
      </rPr>
      <t xml:space="preserve">
Eis wordt ondersteund bij inschrijving.</t>
    </r>
  </si>
  <si>
    <t>E021b</t>
  </si>
  <si>
    <r>
      <t>De geografische functie van de oplossing ondersteunt het intekenen van de geografie van Locatie, Milieubelastende activiteit of Installatie op een geografische kaart:
- Zowel een punt als polygoon kan worden ingetekend.
- De geografie wordt automatisch opgeslagen bij het betreffende object in het Locatiedomein.</t>
    </r>
    <r>
      <rPr>
        <b/>
        <sz val="11"/>
        <color rgb="FFFF0000"/>
        <rFont val="Calibri"/>
        <family val="2"/>
        <scheme val="minor"/>
      </rPr>
      <t xml:space="preserve">
Eis wordt ondersteund bij inschrijving.</t>
    </r>
  </si>
  <si>
    <t>E022</t>
  </si>
  <si>
    <r>
      <t xml:space="preserve">De oplossing voldoet aan de Algemene verordening gegevensbescherming (AVG).
</t>
    </r>
    <r>
      <rPr>
        <b/>
        <sz val="11"/>
        <color rgb="FFFFC000"/>
        <rFont val="Calibri"/>
        <family val="2"/>
        <scheme val="minor"/>
      </rPr>
      <t>Eis wordt ondersteund bij livegang.</t>
    </r>
  </si>
  <si>
    <t>E023</t>
  </si>
  <si>
    <r>
      <t xml:space="preserve">De oplossing voldoet aan de Baseline Informatiebeveiliging Overheid (BIO), niveau 2.
</t>
    </r>
    <r>
      <rPr>
        <b/>
        <sz val="11"/>
        <color rgb="FFFFC000"/>
        <rFont val="Calibri"/>
        <family val="2"/>
        <scheme val="minor"/>
      </rPr>
      <t>Eis wordt ondersteund bij livegang.</t>
    </r>
  </si>
  <si>
    <t>E024</t>
  </si>
  <si>
    <r>
      <t xml:space="preserve">Aanvullend aan de BIO voldoet de oplossing aan de beveiligingsrichtlijnen die zijn opgenomen in bijlage F.
</t>
    </r>
    <r>
      <rPr>
        <b/>
        <sz val="11"/>
        <color rgb="FFFFC000"/>
        <rFont val="Calibri"/>
        <family val="2"/>
        <scheme val="minor"/>
      </rPr>
      <t>Eis wordt ondersteund bij livegang.</t>
    </r>
  </si>
  <si>
    <t>E025</t>
  </si>
  <si>
    <r>
      <t xml:space="preserve">De oplossing ondersteunt de VNG API standaarden voor zaakgericht werken (ZGW-API), voor het aanmaken, aanpassen,  verwijderen en raadplegen van gegevens in de applicatie. 
</t>
    </r>
    <r>
      <rPr>
        <b/>
        <sz val="11"/>
        <color rgb="FFFFC000"/>
        <rFont val="Calibri"/>
        <family val="2"/>
        <scheme val="minor"/>
      </rPr>
      <t>Eis wordt ondersteund bij livegang.</t>
    </r>
  </si>
  <si>
    <t>E026a</t>
  </si>
  <si>
    <r>
      <t>De oplossing ondersteunt de volledige koppeling DSO - Standaard aanvragen en meldingen (STAM). Op basis van een opgehaald verzoek wordt automatisch een zaak van het juiste zaaktype aangemaakt, relevante attributen en documenten worden overgenomen in de zaak. 
- Nagezonden documenten worden  automatisch toegevoegd aan de zaak.
- Documenten worden met behoud van metadata opgeslagen in het zaakdossier.</t>
    </r>
    <r>
      <rPr>
        <b/>
        <sz val="11"/>
        <color rgb="FFFF0000"/>
        <rFont val="Calibri"/>
        <family val="2"/>
        <scheme val="minor"/>
      </rPr>
      <t xml:space="preserve">
Eis wordt ondersteund bij inschrijving.</t>
    </r>
  </si>
  <si>
    <t>E026b</t>
  </si>
  <si>
    <t>E027</t>
  </si>
  <si>
    <r>
      <t xml:space="preserve">De oplossing ondersteunt koppeling met Basisregistratie Handelsregister (NHR), zie bijlage C.
</t>
    </r>
    <r>
      <rPr>
        <b/>
        <sz val="11"/>
        <color rgb="FFFF0000"/>
        <rFont val="Calibri"/>
        <family val="2"/>
        <scheme val="minor"/>
      </rPr>
      <t>Eis wordt ondersteund bij inschrijving.</t>
    </r>
  </si>
  <si>
    <t>E028</t>
  </si>
  <si>
    <r>
      <t xml:space="preserve">De oplossing ondersteunt koppeling met Basisregistratie Adressen en Gebouwen (BAG), zie bijlage C.
</t>
    </r>
    <r>
      <rPr>
        <b/>
        <sz val="11"/>
        <color rgb="FFFF0000"/>
        <rFont val="Calibri"/>
        <family val="2"/>
        <scheme val="minor"/>
      </rPr>
      <t>Eis wordt ondersteund bij inschrijving.</t>
    </r>
  </si>
  <si>
    <t>E029</t>
  </si>
  <si>
    <r>
      <t xml:space="preserve">De oplossing ondersteunt koppeling met Data Warehouse (DWH), zie bijlage C.
</t>
    </r>
    <r>
      <rPr>
        <b/>
        <sz val="11"/>
        <color rgb="FFFFC000"/>
        <rFont val="Calibri"/>
        <family val="2"/>
        <scheme val="minor"/>
      </rPr>
      <t>Eis wordt ondersteund bij livegang.</t>
    </r>
  </si>
  <si>
    <t>E030</t>
  </si>
  <si>
    <t>E031</t>
  </si>
  <si>
    <t>E032</t>
  </si>
  <si>
    <t>E033</t>
  </si>
  <si>
    <r>
      <t xml:space="preserve">De oplossing ondersteunt koppeling met Omgevingsloket Online (OLO) zie bijlage C. Op basis van een ontvangen bericht wordt automatisch een zaak van het juiste zaaktype aangemaakt, relevante attributen en documenten worden overgenomen in de zaak.
- Nagezonden documenten worden automatisch toegevoegd aan de zaak.
- Documenten worden met behoud van metadata opgeslagen in het zaakdossier.
Koppeling wordt optioneel afgenomen.
</t>
    </r>
    <r>
      <rPr>
        <b/>
        <sz val="11"/>
        <color rgb="FFFF0000"/>
        <rFont val="Calibri"/>
        <family val="2"/>
        <scheme val="minor"/>
      </rPr>
      <t>Eis wordt ondersteund bij inschrijving.</t>
    </r>
  </si>
  <si>
    <t>E034</t>
  </si>
  <si>
    <t>E035</t>
  </si>
  <si>
    <t>E036</t>
  </si>
  <si>
    <t>E037</t>
  </si>
  <si>
    <t>E038</t>
  </si>
  <si>
    <r>
      <t xml:space="preserve">De oplossing ondersteunt koppeling met Decentrale Regelgeving en Officiële Publicaties (DROP), zie bijlage C.
</t>
    </r>
    <r>
      <rPr>
        <b/>
        <sz val="11"/>
        <color rgb="FFFF0000"/>
        <rFont val="Calibri"/>
        <family val="2"/>
        <scheme val="minor"/>
      </rPr>
      <t>Eis wordt ondersteund bij inschrijving.</t>
    </r>
  </si>
  <si>
    <t>E039</t>
  </si>
  <si>
    <t>E040</t>
  </si>
  <si>
    <t>E041</t>
  </si>
  <si>
    <t>E042</t>
  </si>
  <si>
    <r>
      <t xml:space="preserve">Toegangsrechten (lezen, schrijven) zijn in te stellen per zaaktype, en zijn te beperken tot de zaakbehandelaar.
</t>
    </r>
    <r>
      <rPr>
        <b/>
        <sz val="11"/>
        <color rgb="FFFF0000"/>
        <rFont val="Calibri"/>
        <family val="2"/>
        <scheme val="minor"/>
      </rPr>
      <t>Eis wordt ondersteund bij inschrijving.</t>
    </r>
  </si>
  <si>
    <t>Gunningscriterium</t>
  </si>
  <si>
    <t>%weging op totaal 100%</t>
  </si>
  <si>
    <t>Maximale punten</t>
  </si>
  <si>
    <t>Kwaliteit</t>
  </si>
  <si>
    <t>Documentdomein</t>
  </si>
  <si>
    <t>Totaal Kwaliteit</t>
  </si>
  <si>
    <t>Prijs</t>
  </si>
  <si>
    <t>Exploitatiekosten</t>
  </si>
  <si>
    <t xml:space="preserve">Totaal score </t>
  </si>
  <si>
    <t>Initiële
score</t>
  </si>
  <si>
    <t>Leeg</t>
  </si>
  <si>
    <t>Tabblad</t>
  </si>
  <si>
    <t>Tabblad 1. Eisen:</t>
  </si>
  <si>
    <t>Tabblad 2. Wensen:</t>
  </si>
  <si>
    <t>Tabblad 3. Kwalitatieve vragen:</t>
  </si>
  <si>
    <t>Tabblad 4. Toelichting op wensen:</t>
  </si>
  <si>
    <t>Tabblad 5. Prijsopgave:</t>
  </si>
  <si>
    <r>
      <t xml:space="preserve">De oplossing ondersteunt koppeling met Waternet, zie bijlage C.
</t>
    </r>
    <r>
      <rPr>
        <b/>
        <sz val="11"/>
        <color rgb="FFFFC000"/>
        <rFont val="Calibri"/>
        <family val="2"/>
        <scheme val="minor"/>
      </rPr>
      <t>Eis wordt ondersteund bij technische acceptatie.</t>
    </r>
  </si>
  <si>
    <r>
      <t xml:space="preserve">De oplossing ondersteunt koppeling met Enable-U, zie bijlage C.
</t>
    </r>
    <r>
      <rPr>
        <b/>
        <sz val="11"/>
        <color rgb="FFFFC000"/>
        <rFont val="Calibri"/>
        <family val="2"/>
        <scheme val="minor"/>
      </rPr>
      <t>Eis wordt ondersteund bij technische acceptatie.</t>
    </r>
  </si>
  <si>
    <r>
      <t xml:space="preserve">De oplossing ondersteunt koppeling met TM7, zie bijlage C.
</t>
    </r>
    <r>
      <rPr>
        <b/>
        <sz val="11"/>
        <color rgb="FFFFC000"/>
        <rFont val="Calibri"/>
        <family val="2"/>
        <scheme val="minor"/>
      </rPr>
      <t>Eis wordt ondersteund bij technische acceptatie.</t>
    </r>
  </si>
  <si>
    <r>
      <t xml:space="preserve">De oplossing ondersteunt koppeling met NAZCA, zie bijlage C.
</t>
    </r>
    <r>
      <rPr>
        <b/>
        <sz val="11"/>
        <color rgb="FFFFC000"/>
        <rFont val="Calibri"/>
        <family val="2"/>
        <scheme val="minor"/>
      </rPr>
      <t>Eis wordt ondersteund bij technische acceptatie.</t>
    </r>
  </si>
  <si>
    <r>
      <t xml:space="preserve">De oplossing ondersteunt koppeling met Bevindingen applicatie Digitale Checklisten, zie bijlage C.
</t>
    </r>
    <r>
      <rPr>
        <b/>
        <sz val="11"/>
        <color rgb="FFFFC000"/>
        <rFont val="Calibri"/>
        <family val="2"/>
        <scheme val="minor"/>
      </rPr>
      <t>Eis wordt ondersteund bij technische acceptatie.</t>
    </r>
  </si>
  <si>
    <r>
      <t xml:space="preserve">De oplossing ondersteunt koppeling met Xential, zie bijlage C.
</t>
    </r>
    <r>
      <rPr>
        <b/>
        <sz val="11"/>
        <color rgb="FFFFC000"/>
        <rFont val="Calibri"/>
        <family val="2"/>
        <scheme val="minor"/>
      </rPr>
      <t>Eis wordt ondersteund bij technische acceptatie.</t>
    </r>
  </si>
  <si>
    <t xml:space="preserve">Invulinstructie invulformulier </t>
  </si>
  <si>
    <t>0. Gunningsmatrix</t>
  </si>
  <si>
    <t>1. Eisen</t>
  </si>
  <si>
    <t>2. Wensen</t>
  </si>
  <si>
    <t>3. Kwalitatieve vragen</t>
  </si>
  <si>
    <t>4. Toelichting op wensen</t>
  </si>
  <si>
    <t>5. Prijsopgave</t>
  </si>
  <si>
    <t>6. Projectkosten</t>
  </si>
  <si>
    <t>7. Exploitatiekosten</t>
  </si>
  <si>
    <r>
      <t>Geeft in kolom F, voor elke geformuleerde wens, aan of de oplossing voldoet. Mogelijke invulwaarden:
          - Bij inschrijving.
          - Bij livegang.
          - Niet.
Op basis van de waarde wordt automatisch de score berekend (kolom G). Zie de gunningsleidraad voor een toelichting op de scoringsmethode voor wensen. Kolom H geeft aan of de wens onderdeel zal uitmaken van een eventuele verificatie van de oplossing.
Voor specifieke wensen is een toelichting vereist. Is dat het geval, dan wordt dit aangegeven in de wens met de opmerking '</t>
    </r>
    <r>
      <rPr>
        <u/>
        <sz val="12"/>
        <color theme="1"/>
        <rFont val="Calibri"/>
        <family val="2"/>
        <scheme val="minor"/>
      </rPr>
      <t>Toelichting vereist!</t>
    </r>
    <r>
      <rPr>
        <sz val="11"/>
        <color theme="1"/>
        <rFont val="Calibri"/>
        <family val="2"/>
        <scheme val="minor"/>
      </rPr>
      <t>'. De instructie voor deze toelichting is terug te vinden in tabblad '4. Toelichting op wensen'.</t>
    </r>
  </si>
  <si>
    <r>
      <t xml:space="preserve">De oplossing is browser onafhankelijk en te gebruiken op de gangbare webbrowsers.
</t>
    </r>
    <r>
      <rPr>
        <b/>
        <sz val="11"/>
        <color rgb="FFFF0000"/>
        <rFont val="Calibri"/>
        <family val="2"/>
        <scheme val="minor"/>
      </rPr>
      <t>Eis wordt ondersteund bij inschrijving.</t>
    </r>
  </si>
  <si>
    <t>De oplossing ondersteunt het automatisch bevriezen van een afgehandelde zaak:
- Aan een bevroren zaak kunnen geen wijzigingen worden doorgevoerd aan zaakinformatie en zaakdossier.
- Een bevroren zaak kan worden ontdooit door een daartoe geautoriseerde gebruiker. Zodra ontdooit, kunnen weer wijzigingen worden doorgevoerd aan zaakinformatie en zaakdossier.</t>
  </si>
  <si>
    <t>De oplossing ondersteunt het plannen van zaken met een startdatum in de toekomst. Zaken met een startdatum in de toekomst kunnen worden uitgefilterd in de werkvoorraad.</t>
  </si>
  <si>
    <t>De oplossing ondersteunt het automatisch aanmaken van een object, als uitkomst van een zaak, op basis van het zaakresultaat. Het aangemaakte object wordt daarbij gekoppeld aan relevante objecten en documenten uit de zaak. Let op, dialoogvenster voor het invullen van kenmerken en selecteren van documenten is toegestaan.</t>
  </si>
  <si>
    <t>De oplossing ondersteunt het koppelen van een document uit een zaakdossier aan een object in het Locatiedomein. Zodat bijvoorbeeld vanuit een Beschikking object eenvoudig het vergunning document kan worden geraadpleegd.</t>
  </si>
  <si>
    <t>De oplossing ondersteunt het vanuit de zaak publiceren op de website van Opdrachtgever:
- Inclusief begeleidende tekst die als kenmerk in de zaak is opgenomen.
- Inclusief tot 500 documenten, die worden geselecteerd voor publicatie op basis van document type.
- Publicatie wordt geëffectueerd op in de zaak opgenomen publicatie datum.
- Tot de publicatiedatum kan de publicatie nog worden aangepast, zowel de tekst als de documenten.
- Eenmaal gepubliceerd, kan de publicatie ook weer verwijderd worden door een daarvoor geautoriseerde gebruiker.</t>
  </si>
  <si>
    <t>Beschrijf in maximaal twee A4 dat uw oplossing is voorbereid op en meegroeit in de ontwikkeling rondom Common Ground:
- Geef uw visie op Common Ground.
- Beschrijf op welke manier uw oplossing technisch is voorbereid op Common Ground.
- Geef een concreet groeipad t.a.v. Common Ground voor uw oplossing voor de komende jaren.</t>
  </si>
  <si>
    <t>Beschrijf in maximaal één A4 hoe inschrijver voor een Prioriteit I Gebrek, t.b.v. de Consignatie dienst, een oplostijd van maximaal 4 uur gaat realiseren buiten het Service window (zie ook uitgangspunten SLA).</t>
  </si>
  <si>
    <t>Tabblad 6. Projectkosten:</t>
  </si>
  <si>
    <t>Tabblad 7. Exploitatiekosten:</t>
  </si>
  <si>
    <t>Gewogen punten)*</t>
  </si>
  <si>
    <t>Tabblad wordt automatisch ingevuld</t>
  </si>
  <si>
    <t>De toelichting op specifieke wensen wordt door inschrijver vormvrij beantwoord  in een apart in te dienen bijlage bij de inschrijving. Zie de scoringsmethode in de gunningsleidraad voor een beschrijving hoe de toelichting op een wens wordt meegewogen in de score van een wens. Op basis van de toelichting beoordeelt Opdrachtgever of de wens voldoet.</t>
  </si>
  <si>
    <t xml:space="preserve">De kwalitatieve vragen worden door inschrijver vormvrij beantwoord in een apart in te dienen bijlage bij de inschrijving. Kolom E van het tabblad zal na het beoordelen van de antwoorden worden ingevuld door Opdrachtgever. Zie de gunningsleidraad voor een toelichting op de scoringsmethode voor kwalitatieve vragen. </t>
  </si>
  <si>
    <t>Vormvrij indienen, zie invulinstructie</t>
  </si>
  <si>
    <t>De Gunningsmatrix geeft een berekening van de totaalscore van inschrijver. Om het beeld compleet te maken kan inschrijver een beoordeling opnemen voor kwalitatieve vragen (kolom E van tabblad 3.). De definitieve score wordt bepaald door de beoordelingscommissie, op basis van de beoordeling van kwalitatieve vragen, de beoordeling van de toelichting op wensen en de verificatie van eisen en wensen. Zie de gunningsleidraad voor het beoordelingsproces.</t>
  </si>
  <si>
    <t>)* De definitieve score wordt bepaald door de beoordelingscommissie, zie de gunningsleidraad voor het beoordelingsproces.</t>
  </si>
  <si>
    <t>Voortgang)**</t>
  </si>
  <si>
    <t>Tabblad 0. Gunningsmatrix:</t>
  </si>
  <si>
    <r>
      <t xml:space="preserve">)** Zie tabblad </t>
    </r>
    <r>
      <rPr>
        <b/>
        <i/>
        <sz val="11"/>
        <rFont val="Calibri"/>
        <family val="2"/>
      </rPr>
      <t>Invulinstructie</t>
    </r>
    <r>
      <rPr>
        <i/>
        <sz val="11"/>
        <rFont val="Calibri"/>
        <family val="2"/>
      </rPr>
      <t xml:space="preserve"> voor een toelichting op het invullen van dit invulformulier.</t>
    </r>
  </si>
  <si>
    <t>)* Tarieven zijn geldig voor de looptijd van de Overeenkomst, met indexatie volgens Overeenkomst.</t>
  </si>
  <si>
    <t>Prijsopgave buiten de bandbreedte voor jaarlijkse exploitatiekosten, wordt uitgesloten van de aanbesteding.</t>
  </si>
  <si>
    <t>- Per individuele kostenpost: Werkelijk gemaakte kosten worden afgerekend op basis van nacalculatie.
- Per individuele kostenpost: Kolom 'Maximale kosten' geeft de maximale kosten die in rekening kunnen worden gebracht.
- Per individuele kostenpost: Een ongebruikt budget t.o.v. de 'Maximale kosten' kan niet worden gebruikt voor een andere kostenpost.
- Uren worden afgerekend tegen consultancy tarief uit tabblad '5. Prijsopgave'.</t>
  </si>
  <si>
    <t>)** Werkelijke kosten worden bepaald op basis van nacalculatie, alleen de uren die zijn gebruikt als meerwerk kunnen in rekening worden gebracht.</t>
  </si>
  <si>
    <t>Volgens prijsopgave licentiekosten Gebruiker in tabblad 5.</t>
  </si>
  <si>
    <t>Volgens prijsopgave in tabblad 5.</t>
  </si>
  <si>
    <t>Uren worden afgerekend tegen consultancy tarief uit prijsopgave in tabblad 5.</t>
  </si>
  <si>
    <t>Volgens prijsopgave overige exploitatiekosten in tabblad 5.</t>
  </si>
  <si>
    <t>Geef in kolom F, voor elke geformuleerde eis, aan of de oplossing voldoet. Mogelijke invulwaarden:
          - Ja.
          - Nee.
Het peilmoment dat de oplossing moet voldoen is per eis duidelijk aangegeven:
          - Bij inschrijving.
          - Bij technische acceptatie.
          - Bij livegang.
          - 3 maanden na schriftelijke aanvraag van een optionele koppeling.
Voldoet een eis niet, dat betekent een knock-out voor de aanbesteding. Kolom H geeft aan of de eis onderdeel zal uitmaken van een eventuele verificatie van de oplossing.</t>
  </si>
  <si>
    <t>De projectkosten worden automatisch berekend op basis van de prijsopgave in tabblad 5. Tabblad 6 geeft per kostenpost van het implementatieproject de maximale kosten die Opdrachtnemer in rekening mag brengen voor die kostenpost. Voor elke kostenpost geldt dat alleen de werkelijke kosten in rekening kunnen worden gebracht, op basis van nacalculatie, met een maximum zoals vermeld in kolom Maximale kosten.
Voor de kostenposten Technische oplevering en Overige projectkosten geldt een absoluut maximum voor de kosten, voor de overige kostenposten geldt per kostenpost een maximaal aantal uren dat in rekening kan worden gebracht voor die kostenpost, tegen het consultancy tarief uit de prijsopgave in tabblad 5.</t>
  </si>
  <si>
    <t>Inschrijver wordt gevraagd om een prijsopgave in te vullen voor 4 onderdelen:
          - Consultancy tarief.
          - Licentiekosten gebruiker (niet zijnde Raadplegende gebruiker).
          - Kosten Test-omgeving.
          - Overige exploitatiekosten.
Voor elk onderdeel geldt een bandbreedte waar de inschrijver binnen moeten blijven, zie hiervoor kolommen Bodem en Plafond.</t>
  </si>
  <si>
    <t>Op basis van prijsopgave consultancy tarief. Zie tabblad '6. Projectkosten' voor een toelichting.</t>
  </si>
  <si>
    <r>
      <t xml:space="preserve">De exploitatiekosten worden automatisch berekend op basis van de prijsopgave op tabblad 5. Tabblad 7 geeft een overzicht van de jaarlijkse exploitatiekosten:
- Voor de kostenposten Test-omgeving en Overige kosten leverancier geldt een vast tarief, volgens de prijsopgave in tabblad 5.
- Voor Raadplegende gebruikers worden geen kosten in rekening gebracht.
- Licentiekosten Gebruikers (anders dan Raadplegende gebruikers) worden afgerekend op basis van nacalculatie, volgens tarief in prijsopgave op tabblad 5. Per maand worden alleen Gebruikers (anders dan Raadplegende gebruikers) in rekening gebracht die in de bewuste maand minimaal één maal hebben ingelogd in de Applicatie. In het prijsblad worden de exploitatiekosten gebaseerd op 500 Gebruikers (anders dan Raadplegende gebruikers), het werkelijke aantal gebruikers in een maand kan hoger of lager uitvallen. Afrekening van de kosten is op basis van het werkelijke aantal Gebruikers (anders dan Raadplegende gebruikers).
- Meerwerk wordt afgerekend op basis van nacalculatie, volgens het consultancy tarief in de prijsopgave op tabblad 5. In het prijsblad worden de exploitatiekosten gebaseerd op 500 uur meerwerk per jaar, het werkelijke aantal uren meerwerk in een jaar kan hoger of lager uitvallen. Afrekening van de kosten is op basis van een goedgekeurde opdracht van Opdrachtgever en op basis van werkelijke aantal uren meerwerk.
</t>
    </r>
    <r>
      <rPr>
        <b/>
        <sz val="11"/>
        <color theme="1"/>
        <rFont val="Calibri"/>
        <family val="2"/>
        <scheme val="minor"/>
      </rPr>
      <t>- Inschrijver dient ervoor te zorgen dat alle kosten die samenhangen met de scope van dienstverlening uit het Beschrijvend document zijn meegenomen in de prijsopgave op tabbald 5. Buiten genoemde kostenposten mogen geen exploitatiekosten in rekening worden gebracht door Opdrachtnemer.</t>
    </r>
  </si>
  <si>
    <t>De oplossing geeft een integraal beeld van de werkvoorraad voor een individuele gebruiker of voor een groep gebruikers, met voortgang en termijn van zaken, onderliggende deelzaken en taken, inclusief de statusinformatie als 'wacht op collegiale toets 'wacht op advies', 'wacht op aanvullende gegevens', 'wacht op besluit', 'wacht op externe behandeling'.</t>
  </si>
  <si>
    <t>De oplossing ondersteunt het automatisch versturen van een e-mail met ontvangstbevestiging of ander bericht, op basis van een statusovergang binnen de zaak en/of de waarde van kenmerken van de zaak.</t>
  </si>
  <si>
    <t>Het is mogelijk om een zaakrelatie handmatig aan te leggen en te verwijderen tussen twee bestaande zaken.</t>
  </si>
  <si>
    <t>Voor het opstellen van een mail die vanuit de applicatie wordt verstuurd, ondersteunt de oplossing het opnemen van een afbeelding als onderdeel van de tekst van de mail (niet als attachment).</t>
  </si>
  <si>
    <t>De oplossing ondersteunt het gebruik van specifieke toets combinaties voor functies als kopiëren en plakken van tekst.</t>
  </si>
  <si>
    <t>Beschrijf in maximaal één A4 welke mogelijkheden de gebruiker heeft om de indeling van zijn startscherm aan te passen.</t>
  </si>
  <si>
    <r>
      <t xml:space="preserve">De oplossing ondersteunt koppeling met Platform Open Overheid (PLOOI), zie bijlage C.
</t>
    </r>
    <r>
      <rPr>
        <b/>
        <sz val="11"/>
        <color rgb="FF0070C0"/>
        <rFont val="Calibri"/>
        <family val="2"/>
        <scheme val="minor"/>
      </rPr>
      <t>Eis wordt ondersteund 3 maanden na schriftelijke aanvraag van de koppeling</t>
    </r>
    <r>
      <rPr>
        <b/>
        <u/>
        <sz val="11"/>
        <color rgb="FFC00000"/>
        <rFont val="Calibri"/>
        <family val="2"/>
        <scheme val="minor"/>
      </rPr>
      <t>, echter niet eerder dan drie maanden na beschikbaarheid van het koppelvlak vanuit PLOOI</t>
    </r>
    <r>
      <rPr>
        <b/>
        <sz val="11"/>
        <color rgb="FF0070C0"/>
        <rFont val="Calibri"/>
        <family val="2"/>
        <scheme val="minor"/>
      </rPr>
      <t>.</t>
    </r>
  </si>
  <si>
    <r>
      <t>W044</t>
    </r>
    <r>
      <rPr>
        <u/>
        <sz val="11"/>
        <color rgb="FFC00000"/>
        <rFont val="Calibri"/>
        <family val="2"/>
        <scheme val="minor"/>
      </rPr>
      <t>)*</t>
    </r>
  </si>
  <si>
    <r>
      <t>W045</t>
    </r>
    <r>
      <rPr>
        <u/>
        <sz val="11"/>
        <color rgb="FFC00000"/>
        <rFont val="Calibri"/>
        <family val="2"/>
        <scheme val="minor"/>
      </rPr>
      <t>)*</t>
    </r>
  </si>
  <si>
    <r>
      <t>W054</t>
    </r>
    <r>
      <rPr>
        <u/>
        <sz val="11"/>
        <color rgb="FFC00000"/>
        <rFont val="Calibri"/>
        <family val="2"/>
        <scheme val="minor"/>
      </rPr>
      <t>)*</t>
    </r>
  </si>
  <si>
    <r>
      <t>W057</t>
    </r>
    <r>
      <rPr>
        <u/>
        <sz val="11"/>
        <color rgb="FFC00000"/>
        <rFont val="Calibri"/>
        <family val="2"/>
        <scheme val="minor"/>
      </rPr>
      <t>)*</t>
    </r>
  </si>
  <si>
    <t>)* Voor wensen W044, W045, W054 en W057 geldt: Indien inschrijver een oplossing voor deze wensen heeft die minimaal gelijkwaardig is in gebruiksgemak, toegankelijkheid en bereik, voor interne en externe betrokkenen, voldoet de oplossing aan deze wensen. Deze gelijkwaardigheid zal worden getoetst bij een eventuele verificatie van de oplossing.</t>
  </si>
  <si>
    <r>
      <t>De oplossing ondersteunt 'Mijn zaak' functionaliteit, waarbij de zaakinformatie, -status en het zaakdossier kunnen worden getoond aan de externe initiator van de zaak:
- De externe initiator krijgt toegang tot de informatie op basis van eHerkenning</t>
    </r>
    <r>
      <rPr>
        <u/>
        <sz val="11"/>
        <color rgb="FFC00000"/>
        <rFont val="Calibri"/>
        <family val="2"/>
        <scheme val="minor"/>
      </rPr>
      <t>, of via verificatie met een beveiligde code</t>
    </r>
    <r>
      <rPr>
        <sz val="11"/>
        <rFont val="Calibri"/>
        <family val="2"/>
        <scheme val="minor"/>
      </rPr>
      <t>.
- De externe initiator kan documenten toevoegen aan de zaak.
- Documenten uit het zaakdossier worden getoond op basis van het vertrouwelijkheidsniveau van het document.</t>
    </r>
  </si>
  <si>
    <r>
      <t xml:space="preserve">De oplossing ondersteunt koppeling met Activiteit Internet Module (AIM) zie bijlage C. Op basis van een ontvangen bericht wordt automatisch een zaak van het juiste zaaktype aangemaakt, relevante attributen en documenten worden overgenomen in de zaak.
Koppeling wordt optioneel afgenomen.
</t>
    </r>
    <r>
      <rPr>
        <b/>
        <strike/>
        <sz val="11"/>
        <color rgb="FFFF0000"/>
        <rFont val="Calibri"/>
        <family val="2"/>
        <scheme val="minor"/>
      </rPr>
      <t>Eis wordt ondersteund bij inschrijving.</t>
    </r>
    <r>
      <rPr>
        <b/>
        <u/>
        <sz val="11"/>
        <color rgb="FFFFC000"/>
        <rFont val="Calibri"/>
        <family val="2"/>
        <scheme val="minor"/>
      </rPr>
      <t>Eis wordt ondersteund bij livegang.</t>
    </r>
  </si>
  <si>
    <r>
      <t xml:space="preserve">De oplossing ondersteunt koppeling met eHerkenning, zie bijlage C.
</t>
    </r>
    <r>
      <rPr>
        <b/>
        <strike/>
        <sz val="11"/>
        <color rgb="FFFF0000"/>
        <rFont val="Calibri"/>
        <family val="2"/>
        <scheme val="minor"/>
      </rPr>
      <t xml:space="preserve">Eis wordt ondersteund bij inschrijving.
</t>
    </r>
    <r>
      <rPr>
        <i/>
        <sz val="11"/>
        <rFont val="Calibri"/>
        <family val="2"/>
        <scheme val="minor"/>
      </rPr>
      <t>Vervallen.</t>
    </r>
  </si>
  <si>
    <r>
      <t xml:space="preserve">De oplossing ondersteunt het aanmaken en publiceren van webformulieren:
- Op basis van een ingestuurd webformulier wordt automatisch een zaak aangemaakt in de applicatie, inclusief bijbehorende attributen en documenten die worden overgenomen van het webformulier.
- Deze webformulieren kunnen worden ingericht en beheerd voor alle zaaktypen.
</t>
    </r>
    <r>
      <rPr>
        <u/>
        <sz val="11"/>
        <color rgb="FFC00000"/>
        <rFont val="Calibri"/>
        <family val="2"/>
        <scheme val="minor"/>
      </rPr>
      <t>- De oplossing ondersteunt koppeling met eHerkenning voor toegang tot deze webformulieren.</t>
    </r>
  </si>
  <si>
    <r>
      <t xml:space="preserve">De oplossing ondersteunt de volledige koppeling DSO - Samenwerkingsvoorziening (SWF), waaronder het starten, stoppen, wijzigen </t>
    </r>
    <r>
      <rPr>
        <strike/>
        <sz val="11"/>
        <color rgb="FFC00000"/>
        <rFont val="Calibri"/>
        <family val="2"/>
        <scheme val="minor"/>
      </rPr>
      <t>en verwijderen</t>
    </r>
    <r>
      <rPr>
        <sz val="11"/>
        <rFont val="Calibri"/>
        <family val="2"/>
        <scheme val="minor"/>
      </rPr>
      <t xml:space="preserve"> van een samenwerking, alsmede het opslaan en opvragen van documenten.
- Voor ontvangen samenwerkingsverzoeken wordt automatisch een zaak van het juiste zaaktype aangemaakt, relevante attributen en documenten worden overgenomen in de zaak.
- Het initiëren van een samenwerking kan vanuit een zaak, relevante attributen en documenten uit de zaak worden toegevoegd aan het samenwerkingsverzoek.
- De afhandeling van ontvangen en geïnitieerde samenwerkingen gebeurt vanuit de zaak.
</t>
    </r>
    <r>
      <rPr>
        <u/>
        <sz val="11"/>
        <color rgb="FFC00000"/>
        <rFont val="Calibri"/>
        <family val="2"/>
        <scheme val="minor"/>
      </rPr>
      <t>- Het kunnen verwijderen van een samenwerking valt buiten deze eis. Het verwijderen van een samenwerking gebeurt automatisch vanuit het DSO.</t>
    </r>
    <r>
      <rPr>
        <b/>
        <sz val="11"/>
        <color rgb="FFFF0000"/>
        <rFont val="Calibri"/>
        <family val="2"/>
        <scheme val="minor"/>
      </rPr>
      <t xml:space="preserve">
Eis wordt ondersteund bij inschrijving.</t>
    </r>
  </si>
  <si>
    <r>
      <t xml:space="preserve">De oplossing is beschikbaar op desktop, laptop, tablet (iPad en Android), </t>
    </r>
    <r>
      <rPr>
        <strike/>
        <sz val="11"/>
        <color rgb="FFC00000"/>
        <rFont val="Calibri"/>
        <family val="2"/>
        <scheme val="minor"/>
      </rPr>
      <t>en smartphone (iPhone en Android),</t>
    </r>
    <r>
      <rPr>
        <sz val="11"/>
        <rFont val="Calibri"/>
        <family val="2"/>
        <scheme val="minor"/>
      </rPr>
      <t xml:space="preserve"> waarbij de oplossing zich aanpast (schaalt) naar het device waarop het wordt gebruikt.
</t>
    </r>
    <r>
      <rPr>
        <b/>
        <sz val="11"/>
        <color rgb="FFFF0000"/>
        <rFont val="Calibri"/>
        <family val="2"/>
        <scheme val="minor"/>
      </rPr>
      <t>Eis wordt ondersteund bij inschrijving.</t>
    </r>
  </si>
  <si>
    <r>
      <t xml:space="preserve">De oplossing ondersteunt notificaties voor zaken die op naam zijn gezet en ongelezen documenten in het zaakdossier.
</t>
    </r>
    <r>
      <rPr>
        <b/>
        <strike/>
        <sz val="11"/>
        <color rgb="FFC00000"/>
        <rFont val="Calibri"/>
        <family val="2"/>
        <scheme val="minor"/>
      </rPr>
      <t>Eis wordt ondersteund bij inschrijving.</t>
    </r>
    <r>
      <rPr>
        <b/>
        <sz val="11"/>
        <color rgb="FFFFC000"/>
        <rFont val="Calibri"/>
        <family val="2"/>
        <scheme val="minor"/>
      </rPr>
      <t>Eis wordt ondersteund bij livegang.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</si>
</sst>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
    <numFmt numFmtId="165" formatCode="&quot;€&quot;\ #,##0.00"/>
    <numFmt numFmtId="166" formatCode="00"/>
    <numFmt numFmtId="167" formatCode="000"/>
    <numFmt numFmtId="168" formatCode="0.0"/>
  </numFmts>
  <fonts count="37" x14ac:knownFonts="1">
    <font>
      <sz val="11"/>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b/>
      <sz val="14"/>
      <color theme="0"/>
      <name val="Calibri"/>
      <family val="2"/>
      <scheme val="minor"/>
    </font>
    <font>
      <b/>
      <sz val="12"/>
      <color rgb="FFFF0000"/>
      <name val="Calibri"/>
      <family val="2"/>
      <scheme val="minor"/>
    </font>
    <font>
      <i/>
      <sz val="12"/>
      <color theme="1"/>
      <name val="Calibri"/>
      <family val="2"/>
      <scheme val="minor"/>
    </font>
    <font>
      <sz val="11"/>
      <color theme="1"/>
      <name val="Calibri"/>
      <family val="2"/>
      <scheme val="minor"/>
    </font>
    <font>
      <sz val="11"/>
      <name val="Calibri"/>
      <family val="2"/>
      <scheme val="minor"/>
    </font>
    <font>
      <i/>
      <sz val="11"/>
      <name val="Calibri"/>
      <family val="2"/>
      <scheme val="minor"/>
    </font>
    <font>
      <b/>
      <u/>
      <sz val="11"/>
      <color rgb="FF0070C0"/>
      <name val="Calibri"/>
      <family val="2"/>
      <scheme val="minor"/>
    </font>
    <font>
      <b/>
      <sz val="11"/>
      <color rgb="FF0070C0"/>
      <name val="Calibri"/>
      <family val="2"/>
      <scheme val="minor"/>
    </font>
    <font>
      <b/>
      <sz val="11"/>
      <color rgb="FFFF0000"/>
      <name val="Calibri"/>
      <family val="2"/>
      <scheme val="minor"/>
    </font>
    <font>
      <b/>
      <sz val="11"/>
      <color rgb="FFFFC000"/>
      <name val="Calibri"/>
      <family val="2"/>
      <scheme val="minor"/>
    </font>
    <font>
      <b/>
      <sz val="11"/>
      <color theme="1"/>
      <name val="Calibri"/>
      <family val="2"/>
      <scheme val="minor"/>
    </font>
    <font>
      <b/>
      <sz val="12"/>
      <color theme="0"/>
      <name val="Calibri"/>
      <family val="2"/>
    </font>
    <font>
      <sz val="12"/>
      <color theme="1"/>
      <name val="Calibri"/>
      <family val="2"/>
    </font>
    <font>
      <sz val="12"/>
      <color rgb="FF24408F"/>
      <name val="Calibri"/>
      <family val="2"/>
    </font>
    <font>
      <sz val="12"/>
      <color rgb="FF00587D"/>
      <name val="Calibri"/>
      <family val="2"/>
    </font>
    <font>
      <b/>
      <sz val="12"/>
      <color rgb="FF00587D"/>
      <name val="Calibri"/>
      <family val="2"/>
    </font>
    <font>
      <b/>
      <sz val="11"/>
      <color theme="0"/>
      <name val="Calibri"/>
      <family val="2"/>
      <scheme val="minor"/>
    </font>
    <font>
      <sz val="12"/>
      <color theme="0"/>
      <name val="Calibri"/>
      <family val="2"/>
    </font>
    <font>
      <sz val="11"/>
      <color rgb="FF24408F"/>
      <name val="Calibri"/>
      <family val="2"/>
    </font>
    <font>
      <sz val="11"/>
      <name val="Calibri"/>
      <family val="2"/>
    </font>
    <font>
      <u/>
      <sz val="12"/>
      <color theme="1"/>
      <name val="Calibri"/>
      <family val="2"/>
      <scheme val="minor"/>
    </font>
    <font>
      <b/>
      <sz val="11"/>
      <color rgb="FF0070C0"/>
      <name val="Calibri"/>
      <family val="2"/>
    </font>
    <font>
      <i/>
      <sz val="11"/>
      <name val="Calibri"/>
      <family val="2"/>
    </font>
    <font>
      <b/>
      <i/>
      <sz val="11"/>
      <name val="Calibri"/>
      <family val="2"/>
    </font>
    <font>
      <b/>
      <sz val="11"/>
      <color rgb="FF00587D"/>
      <name val="Calibri"/>
      <family val="2"/>
    </font>
    <font>
      <b/>
      <u/>
      <sz val="11"/>
      <color rgb="FFC00000"/>
      <name val="Calibri"/>
      <family val="2"/>
      <scheme val="minor"/>
    </font>
    <font>
      <u/>
      <sz val="11"/>
      <color rgb="FFC00000"/>
      <name val="Calibri"/>
      <family val="2"/>
      <scheme val="minor"/>
    </font>
    <font>
      <i/>
      <u/>
      <sz val="11"/>
      <color rgb="FFC00000"/>
      <name val="Calibri"/>
      <family val="2"/>
      <scheme val="minor"/>
    </font>
    <font>
      <b/>
      <strike/>
      <sz val="11"/>
      <color rgb="FFFF0000"/>
      <name val="Calibri"/>
      <family val="2"/>
      <scheme val="minor"/>
    </font>
    <font>
      <b/>
      <u/>
      <sz val="11"/>
      <color rgb="FFFFC000"/>
      <name val="Calibri"/>
      <family val="2"/>
      <scheme val="minor"/>
    </font>
    <font>
      <strike/>
      <sz val="11"/>
      <name val="Calibri"/>
      <family val="2"/>
      <scheme val="minor"/>
    </font>
    <font>
      <strike/>
      <sz val="11"/>
      <color rgb="FFC00000"/>
      <name val="Calibri"/>
      <family val="2"/>
      <scheme val="minor"/>
    </font>
    <font>
      <b/>
      <strike/>
      <sz val="11"/>
      <color rgb="FFC00000"/>
      <name val="Calibri"/>
      <family val="2"/>
      <scheme val="minor"/>
    </font>
  </fonts>
  <fills count="6">
    <fill>
      <patternFill patternType="none"/>
    </fill>
    <fill>
      <patternFill patternType="gray125"/>
    </fill>
    <fill>
      <patternFill patternType="solid">
        <fgColor rgb="FF00587D"/>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27">
    <border>
      <left/>
      <right/>
      <top/>
      <bottom/>
      <diagonal/>
    </border>
    <border>
      <left style="thin">
        <color rgb="FF00587D"/>
      </left>
      <right style="thin">
        <color rgb="FF00587D"/>
      </right>
      <top style="thin">
        <color rgb="FF00587D"/>
      </top>
      <bottom style="thin">
        <color rgb="FF00587D"/>
      </bottom>
      <diagonal/>
    </border>
    <border>
      <left style="thin">
        <color rgb="FF00587D"/>
      </left>
      <right style="thin">
        <color rgb="FF00587D"/>
      </right>
      <top style="thin">
        <color rgb="FF00587D"/>
      </top>
      <bottom/>
      <diagonal/>
    </border>
    <border>
      <left style="thin">
        <color rgb="FF00587D"/>
      </left>
      <right style="thin">
        <color rgb="FF00587D"/>
      </right>
      <top/>
      <bottom/>
      <diagonal/>
    </border>
    <border>
      <left style="thin">
        <color rgb="FF00587D"/>
      </left>
      <right style="thin">
        <color rgb="FF00587D"/>
      </right>
      <top/>
      <bottom style="thin">
        <color rgb="FF00587D"/>
      </bottom>
      <diagonal/>
    </border>
    <border>
      <left/>
      <right/>
      <top style="thin">
        <color rgb="FF00587D"/>
      </top>
      <bottom/>
      <diagonal/>
    </border>
    <border>
      <left/>
      <right/>
      <top style="thin">
        <color rgb="FF00587D"/>
      </top>
      <bottom style="thin">
        <color rgb="FF00587D"/>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medium">
        <color rgb="FF00587D"/>
      </top>
      <bottom style="thin">
        <color theme="0" tint="-0.34998626667073579"/>
      </bottom>
      <diagonal/>
    </border>
    <border>
      <left style="thin">
        <color theme="0" tint="-0.34998626667073579"/>
      </left>
      <right style="thin">
        <color theme="0"/>
      </right>
      <top style="medium">
        <color rgb="FF00587D"/>
      </top>
      <bottom style="thin">
        <color theme="0" tint="-0.34998626667073579"/>
      </bottom>
      <diagonal/>
    </border>
    <border>
      <left style="thin">
        <color theme="0"/>
      </left>
      <right style="thin">
        <color theme="0" tint="-0.34998626667073579"/>
      </right>
      <top style="medium">
        <color rgb="FF00587D"/>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00587D"/>
      </left>
      <right/>
      <top style="thin">
        <color rgb="FF00587D"/>
      </top>
      <bottom style="thin">
        <color rgb="FF00587D"/>
      </bottom>
      <diagonal/>
    </border>
    <border>
      <left/>
      <right style="thin">
        <color rgb="FF00587D"/>
      </right>
      <top style="thin">
        <color rgb="FF00587D"/>
      </top>
      <bottom style="thin">
        <color rgb="FF00587D"/>
      </bottom>
      <diagonal/>
    </border>
    <border>
      <left style="medium">
        <color rgb="FF00587D"/>
      </left>
      <right style="medium">
        <color theme="4" tint="0.79998168889431442"/>
      </right>
      <top style="medium">
        <color rgb="FF00587D"/>
      </top>
      <bottom/>
      <diagonal/>
    </border>
    <border>
      <left style="medium">
        <color theme="4" tint="0.79998168889431442"/>
      </left>
      <right style="medium">
        <color theme="4" tint="0.79998168889431442"/>
      </right>
      <top style="medium">
        <color rgb="FF00587D"/>
      </top>
      <bottom/>
      <diagonal/>
    </border>
    <border>
      <left style="medium">
        <color theme="4" tint="0.79998168889431442"/>
      </left>
      <right style="medium">
        <color rgb="FF00587D"/>
      </right>
      <top style="medium">
        <color rgb="FF00587D"/>
      </top>
      <bottom/>
      <diagonal/>
    </border>
    <border>
      <left style="medium">
        <color rgb="FF00587D"/>
      </left>
      <right style="medium">
        <color theme="4" tint="0.79998168889431442"/>
      </right>
      <top/>
      <bottom/>
      <diagonal/>
    </border>
    <border>
      <left style="medium">
        <color theme="4" tint="0.79998168889431442"/>
      </left>
      <right style="medium">
        <color theme="4" tint="0.79998168889431442"/>
      </right>
      <top/>
      <bottom/>
      <diagonal/>
    </border>
    <border>
      <left style="medium">
        <color theme="4" tint="0.79998168889431442"/>
      </left>
      <right style="medium">
        <color rgb="FF00587D"/>
      </right>
      <top/>
      <bottom/>
      <diagonal/>
    </border>
    <border>
      <left style="medium">
        <color rgb="FF00587D"/>
      </left>
      <right/>
      <top/>
      <bottom/>
      <diagonal/>
    </border>
    <border>
      <left/>
      <right style="medium">
        <color rgb="FF00587D"/>
      </right>
      <top/>
      <bottom/>
      <diagonal/>
    </border>
    <border>
      <left style="medium">
        <color rgb="FF00587D"/>
      </left>
      <right/>
      <top/>
      <bottom style="medium">
        <color rgb="FF00587D"/>
      </bottom>
      <diagonal/>
    </border>
    <border>
      <left/>
      <right/>
      <top/>
      <bottom style="medium">
        <color rgb="FF00587D"/>
      </bottom>
      <diagonal/>
    </border>
    <border>
      <left/>
      <right style="medium">
        <color rgb="FF00587D"/>
      </right>
      <top/>
      <bottom style="medium">
        <color rgb="FF00587D"/>
      </bottom>
      <diagonal/>
    </border>
    <border>
      <left/>
      <right/>
      <top style="medium">
        <color rgb="FF00587D"/>
      </top>
      <bottom/>
      <diagonal/>
    </border>
  </borders>
  <cellStyleXfs count="3">
    <xf numFmtId="0" fontId="0" fillId="0" borderId="0"/>
    <xf numFmtId="0" fontId="1" fillId="0" borderId="0"/>
    <xf numFmtId="9" fontId="7" fillId="0" borderId="0" applyFont="0" applyFill="0" applyBorder="0" applyAlignment="0" applyProtection="0"/>
  </cellStyleXfs>
  <cellXfs count="147">
    <xf numFmtId="0" fontId="0" fillId="0" borderId="0" xfId="0"/>
    <xf numFmtId="0" fontId="2" fillId="2" borderId="0" xfId="1" applyFont="1" applyFill="1" applyAlignment="1">
      <alignment horizontal="left" vertical="top" wrapText="1"/>
    </xf>
    <xf numFmtId="0" fontId="2" fillId="2" borderId="0" xfId="1" applyFont="1" applyFill="1" applyAlignment="1">
      <alignment horizontal="center" vertical="top" wrapText="1"/>
    </xf>
    <xf numFmtId="0" fontId="2" fillId="2" borderId="0" xfId="1" applyFont="1" applyFill="1" applyAlignment="1">
      <alignment vertical="top" wrapText="1"/>
    </xf>
    <xf numFmtId="0" fontId="7" fillId="0" borderId="0" xfId="1" applyFont="1" applyAlignment="1">
      <alignment vertical="top" wrapText="1"/>
    </xf>
    <xf numFmtId="166" fontId="7" fillId="0" borderId="6" xfId="1" applyNumberFormat="1" applyFont="1" applyBorder="1" applyAlignment="1">
      <alignment horizontal="left" vertical="top" wrapText="1"/>
    </xf>
    <xf numFmtId="0" fontId="8" fillId="0" borderId="6" xfId="1" applyFont="1" applyBorder="1" applyAlignment="1">
      <alignment horizontal="left" vertical="top" wrapText="1"/>
    </xf>
    <xf numFmtId="0" fontId="8" fillId="0" borderId="6" xfId="1" quotePrefix="1" applyFont="1" applyBorder="1" applyAlignment="1">
      <alignment horizontal="center" vertical="top" wrapText="1"/>
    </xf>
    <xf numFmtId="0" fontId="8" fillId="0" borderId="6" xfId="1" applyFont="1" applyBorder="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top" wrapText="1"/>
    </xf>
    <xf numFmtId="0" fontId="2" fillId="2" borderId="0" xfId="1" applyFont="1" applyFill="1" applyAlignment="1" applyProtection="1">
      <alignment horizontal="left" vertical="top" wrapText="1"/>
      <protection hidden="1"/>
    </xf>
    <xf numFmtId="0" fontId="2" fillId="2" borderId="0" xfId="1" applyFont="1" applyFill="1" applyAlignment="1" applyProtection="1">
      <alignment horizontal="center" vertical="top" wrapText="1"/>
      <protection hidden="1"/>
    </xf>
    <xf numFmtId="0" fontId="2" fillId="2" borderId="0" xfId="1" applyFont="1" applyFill="1" applyAlignment="1" applyProtection="1">
      <alignment vertical="top" wrapText="1"/>
      <protection hidden="1"/>
    </xf>
    <xf numFmtId="0" fontId="2" fillId="2" borderId="0" xfId="0" applyFont="1" applyFill="1" applyAlignment="1" applyProtection="1">
      <alignment horizontal="center" vertical="top" wrapText="1"/>
      <protection hidden="1"/>
    </xf>
    <xf numFmtId="0" fontId="7" fillId="0" borderId="0" xfId="1" applyFont="1" applyAlignment="1" applyProtection="1">
      <alignment vertical="top" wrapText="1"/>
      <protection hidden="1"/>
    </xf>
    <xf numFmtId="166" fontId="7" fillId="0" borderId="6" xfId="1" applyNumberFormat="1" applyFont="1" applyBorder="1" applyAlignment="1" applyProtection="1">
      <alignment horizontal="left" vertical="top" wrapText="1"/>
      <protection hidden="1"/>
    </xf>
    <xf numFmtId="0" fontId="7" fillId="0" borderId="6" xfId="1" applyFont="1" applyBorder="1" applyAlignment="1" applyProtection="1">
      <alignment horizontal="left" vertical="top" wrapText="1"/>
      <protection hidden="1"/>
    </xf>
    <xf numFmtId="0" fontId="7" fillId="0" borderId="6" xfId="1" quotePrefix="1" applyFont="1" applyBorder="1" applyAlignment="1" applyProtection="1">
      <alignment horizontal="center" vertical="top" wrapText="1"/>
      <protection hidden="1"/>
    </xf>
    <xf numFmtId="0" fontId="7" fillId="0" borderId="6" xfId="1" applyFont="1" applyBorder="1" applyAlignment="1" applyProtection="1">
      <alignment vertical="top" wrapText="1"/>
      <protection hidden="1"/>
    </xf>
    <xf numFmtId="0" fontId="8" fillId="3" borderId="6" xfId="0" applyFont="1" applyFill="1" applyBorder="1" applyAlignment="1" applyProtection="1">
      <alignment horizontal="center" vertical="top" wrapText="1"/>
      <protection locked="0" hidden="1"/>
    </xf>
    <xf numFmtId="0" fontId="8" fillId="0" borderId="6" xfId="0" applyFont="1" applyBorder="1" applyAlignment="1" applyProtection="1">
      <alignment horizontal="center" vertical="top" wrapText="1"/>
      <protection hidden="1"/>
    </xf>
    <xf numFmtId="0" fontId="7" fillId="0" borderId="0" xfId="1" applyFont="1" applyAlignment="1" applyProtection="1">
      <alignment horizontal="left" vertical="top" wrapText="1"/>
      <protection hidden="1"/>
    </xf>
    <xf numFmtId="0" fontId="7" fillId="0" borderId="0" xfId="1" applyFont="1" applyAlignment="1" applyProtection="1">
      <alignment horizontal="center" vertical="top" wrapText="1"/>
      <protection hidden="1"/>
    </xf>
    <xf numFmtId="166" fontId="8" fillId="0" borderId="6" xfId="1" applyNumberFormat="1" applyFont="1" applyBorder="1" applyAlignment="1" applyProtection="1">
      <alignment horizontal="left" vertical="top" wrapText="1"/>
      <protection hidden="1"/>
    </xf>
    <xf numFmtId="0" fontId="8" fillId="0" borderId="6" xfId="1" applyFont="1" applyBorder="1" applyAlignment="1" applyProtection="1">
      <alignment horizontal="left" vertical="top" wrapText="1"/>
      <protection hidden="1"/>
    </xf>
    <xf numFmtId="0" fontId="8" fillId="0" borderId="6" xfId="1" applyFont="1" applyBorder="1" applyAlignment="1" applyProtection="1">
      <alignment horizontal="center" vertical="top" wrapText="1"/>
      <protection hidden="1"/>
    </xf>
    <xf numFmtId="0" fontId="8" fillId="0" borderId="6" xfId="1" applyFont="1" applyBorder="1" applyAlignment="1" applyProtection="1">
      <alignment vertical="top" wrapText="1"/>
      <protection hidden="1"/>
    </xf>
    <xf numFmtId="0" fontId="8" fillId="5" borderId="6" xfId="0" applyFont="1" applyFill="1" applyBorder="1" applyAlignment="1" applyProtection="1">
      <alignment horizontal="center" vertical="top" wrapText="1"/>
      <protection hidden="1"/>
    </xf>
    <xf numFmtId="0" fontId="8" fillId="0" borderId="6" xfId="1" quotePrefix="1" applyFont="1" applyBorder="1" applyAlignment="1" applyProtection="1">
      <alignment horizontal="center" vertical="top" wrapText="1"/>
      <protection hidden="1"/>
    </xf>
    <xf numFmtId="166" fontId="8" fillId="4" borderId="6" xfId="1" applyNumberFormat="1" applyFont="1" applyFill="1" applyBorder="1" applyAlignment="1" applyProtection="1">
      <alignment horizontal="left" vertical="top" wrapText="1"/>
      <protection hidden="1"/>
    </xf>
    <xf numFmtId="0" fontId="8" fillId="4" borderId="6" xfId="1" applyFont="1" applyFill="1" applyBorder="1" applyAlignment="1" applyProtection="1">
      <alignment horizontal="left" vertical="top" wrapText="1"/>
      <protection hidden="1"/>
    </xf>
    <xf numFmtId="0" fontId="8" fillId="4" borderId="6" xfId="1" applyFont="1" applyFill="1" applyBorder="1" applyAlignment="1" applyProtection="1">
      <alignment horizontal="center" vertical="top" wrapText="1"/>
      <protection hidden="1"/>
    </xf>
    <xf numFmtId="0" fontId="9" fillId="4" borderId="6" xfId="1" applyFont="1" applyFill="1" applyBorder="1" applyAlignment="1" applyProtection="1">
      <alignment vertical="top" wrapText="1"/>
      <protection hidden="1"/>
    </xf>
    <xf numFmtId="0" fontId="11" fillId="0" borderId="6" xfId="0" applyFont="1" applyBorder="1" applyAlignment="1" applyProtection="1">
      <alignment horizontal="center" vertical="top" wrapText="1"/>
      <protection hidden="1"/>
    </xf>
    <xf numFmtId="0" fontId="8" fillId="0" borderId="0" xfId="1" applyFont="1" applyAlignment="1" applyProtection="1">
      <alignment horizontal="left" vertical="top" wrapText="1"/>
      <protection hidden="1"/>
    </xf>
    <xf numFmtId="0" fontId="8" fillId="0" borderId="0" xfId="1" applyFont="1" applyAlignment="1" applyProtection="1">
      <alignment horizontal="center" vertical="top" wrapText="1"/>
      <protection hidden="1"/>
    </xf>
    <xf numFmtId="0" fontId="8" fillId="0" borderId="0" xfId="1" applyFont="1" applyAlignment="1" applyProtection="1">
      <alignment vertical="top" wrapText="1"/>
      <protection hidden="1"/>
    </xf>
    <xf numFmtId="167" fontId="8" fillId="0" borderId="6" xfId="1" applyNumberFormat="1" applyFont="1" applyBorder="1" applyAlignment="1" applyProtection="1">
      <alignment horizontal="left" vertical="top" wrapText="1"/>
      <protection hidden="1"/>
    </xf>
    <xf numFmtId="167" fontId="8" fillId="4" borderId="6" xfId="1" applyNumberFormat="1" applyFont="1" applyFill="1" applyBorder="1" applyAlignment="1" applyProtection="1">
      <alignment horizontal="left" vertical="top" wrapText="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wrapText="1"/>
      <protection hidden="1"/>
    </xf>
    <xf numFmtId="0" fontId="1" fillId="0" borderId="0" xfId="0" applyFont="1" applyAlignment="1" applyProtection="1">
      <alignment vertical="center" wrapText="1"/>
      <protection hidden="1"/>
    </xf>
    <xf numFmtId="0" fontId="1" fillId="0" borderId="1" xfId="0" applyFont="1" applyBorder="1" applyAlignment="1" applyProtection="1">
      <alignment vertical="center" wrapText="1"/>
      <protection hidden="1"/>
    </xf>
    <xf numFmtId="165" fontId="1" fillId="0" borderId="1" xfId="0" applyNumberFormat="1" applyFont="1" applyBorder="1" applyAlignment="1" applyProtection="1">
      <alignment horizontal="right" vertical="center" wrapText="1" indent="2"/>
      <protection hidden="1"/>
    </xf>
    <xf numFmtId="165" fontId="3" fillId="3" borderId="1" xfId="0" applyNumberFormat="1" applyFont="1" applyFill="1" applyBorder="1" applyAlignment="1" applyProtection="1">
      <alignment horizontal="right" vertical="center" wrapText="1" indent="2"/>
      <protection locked="0" hidden="1"/>
    </xf>
    <xf numFmtId="0" fontId="1" fillId="0" borderId="0" xfId="0" applyFont="1" applyAlignment="1" applyProtection="1">
      <alignment vertical="top" wrapText="1"/>
      <protection hidden="1"/>
    </xf>
    <xf numFmtId="165" fontId="3" fillId="4" borderId="1" xfId="0" applyNumberFormat="1" applyFont="1" applyFill="1" applyBorder="1" applyAlignment="1" applyProtection="1">
      <alignment horizontal="right" vertical="center" wrapText="1" indent="2"/>
      <protection hidden="1"/>
    </xf>
    <xf numFmtId="165" fontId="1" fillId="0" borderId="1" xfId="0" quotePrefix="1" applyNumberFormat="1" applyFont="1" applyBorder="1" applyAlignment="1" applyProtection="1">
      <alignment horizontal="center" vertical="center" wrapText="1"/>
      <protection hidden="1"/>
    </xf>
    <xf numFmtId="165" fontId="5" fillId="0" borderId="1" xfId="0" applyNumberFormat="1" applyFont="1" applyBorder="1" applyAlignment="1" applyProtection="1">
      <alignment horizontal="right" vertical="center" wrapText="1" indent="2"/>
      <protection hidden="1"/>
    </xf>
    <xf numFmtId="0" fontId="1" fillId="0" borderId="0" xfId="0" applyFont="1" applyAlignment="1" applyProtection="1">
      <alignment horizontal="center" vertical="top" wrapText="1"/>
      <protection hidden="1"/>
    </xf>
    <xf numFmtId="165" fontId="1" fillId="0" borderId="0" xfId="0" applyNumberFormat="1" applyFont="1" applyAlignment="1" applyProtection="1">
      <alignment horizontal="center" vertical="top" wrapText="1"/>
      <protection hidden="1"/>
    </xf>
    <xf numFmtId="0" fontId="1" fillId="0" borderId="0" xfId="0" applyFont="1" applyAlignment="1" applyProtection="1">
      <alignment vertical="center"/>
      <protection hidden="1"/>
    </xf>
    <xf numFmtId="0" fontId="1" fillId="0" borderId="1" xfId="0" quotePrefix="1" applyFont="1" applyBorder="1" applyAlignment="1" applyProtection="1">
      <alignment horizontal="center" vertical="center" wrapText="1"/>
      <protection hidden="1"/>
    </xf>
    <xf numFmtId="0" fontId="1" fillId="0" borderId="1" xfId="0" applyFont="1" applyBorder="1" applyAlignment="1" applyProtection="1">
      <alignment horizontal="right" vertical="center" wrapText="1" indent="4"/>
      <protection hidden="1"/>
    </xf>
    <xf numFmtId="0" fontId="2" fillId="2" borderId="1" xfId="0" applyFont="1" applyFill="1" applyBorder="1" applyAlignment="1" applyProtection="1">
      <alignment horizontal="center" vertical="center" wrapText="1"/>
      <protection hidden="1"/>
    </xf>
    <xf numFmtId="165" fontId="4" fillId="2" borderId="1" xfId="0" applyNumberFormat="1" applyFont="1" applyFill="1" applyBorder="1" applyAlignment="1" applyProtection="1">
      <alignment horizontal="right" vertical="center" wrapText="1" indent="2"/>
      <protection hidden="1"/>
    </xf>
    <xf numFmtId="0" fontId="2" fillId="2" borderId="1" xfId="0" applyFont="1" applyFill="1" applyBorder="1" applyAlignment="1" applyProtection="1">
      <alignment vertical="center" wrapText="1"/>
      <protection hidden="1"/>
    </xf>
    <xf numFmtId="0" fontId="1" fillId="0" borderId="0" xfId="0" applyFont="1" applyProtection="1">
      <protection hidden="1"/>
    </xf>
    <xf numFmtId="0" fontId="0" fillId="0" borderId="0" xfId="0" applyProtection="1">
      <protection hidden="1"/>
    </xf>
    <xf numFmtId="0" fontId="1" fillId="0" borderId="1" xfId="0" applyFont="1" applyBorder="1" applyAlignment="1" applyProtection="1">
      <alignment horizontal="center" vertical="center" wrapText="1"/>
      <protection hidden="1"/>
    </xf>
    <xf numFmtId="0" fontId="14" fillId="0" borderId="0" xfId="1" applyFont="1" applyAlignment="1" applyProtection="1">
      <alignment vertical="top" wrapText="1"/>
      <protection hidden="1"/>
    </xf>
    <xf numFmtId="0" fontId="0" fillId="0" borderId="0" xfId="0" applyFont="1" applyAlignment="1" applyProtection="1">
      <alignment vertical="top"/>
      <protection hidden="1"/>
    </xf>
    <xf numFmtId="0" fontId="0" fillId="0" borderId="0" xfId="0" applyFont="1" applyAlignment="1" applyProtection="1">
      <alignment vertical="top" wrapText="1"/>
      <protection hidden="1"/>
    </xf>
    <xf numFmtId="0" fontId="14" fillId="0" borderId="0" xfId="0" applyFont="1" applyAlignment="1" applyProtection="1">
      <alignment vertical="top" wrapText="1"/>
      <protection hidden="1"/>
    </xf>
    <xf numFmtId="0" fontId="0" fillId="0" borderId="0" xfId="1" applyFont="1" applyAlignment="1" applyProtection="1">
      <alignment vertical="top" wrapText="1"/>
      <protection hidden="1"/>
    </xf>
    <xf numFmtId="0" fontId="20" fillId="2" borderId="0" xfId="0" applyFont="1" applyFill="1" applyAlignment="1" applyProtection="1">
      <alignment horizontal="left" vertical="top"/>
      <protection hidden="1"/>
    </xf>
    <xf numFmtId="0" fontId="2" fillId="2"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0" fillId="0" borderId="6" xfId="0" applyBorder="1" applyAlignment="1" applyProtection="1">
      <alignment horizontal="left" vertical="top"/>
      <protection hidden="1"/>
    </xf>
    <xf numFmtId="0" fontId="0" fillId="0" borderId="6" xfId="0" applyBorder="1" applyAlignment="1" applyProtection="1">
      <alignment horizontal="left" vertical="top" wrapText="1"/>
      <protection hidden="1"/>
    </xf>
    <xf numFmtId="0" fontId="0" fillId="0" borderId="6" xfId="0" applyFont="1" applyBorder="1" applyAlignment="1" applyProtection="1">
      <alignment horizontal="left" vertical="top"/>
      <protection hidden="1"/>
    </xf>
    <xf numFmtId="0" fontId="0" fillId="0" borderId="6" xfId="0" applyFont="1" applyBorder="1" applyAlignment="1" applyProtection="1">
      <alignment horizontal="left" vertical="top" wrapText="1"/>
      <protection hidden="1"/>
    </xf>
    <xf numFmtId="0" fontId="0" fillId="0" borderId="0" xfId="0" applyFont="1" applyAlignment="1" applyProtection="1">
      <alignment horizontal="left" vertical="top"/>
      <protection hidden="1"/>
    </xf>
    <xf numFmtId="0" fontId="34" fillId="4" borderId="6" xfId="1" applyFont="1" applyFill="1" applyBorder="1" applyAlignment="1" applyProtection="1">
      <alignment horizontal="left" vertical="top" wrapText="1"/>
      <protection hidden="1"/>
    </xf>
    <xf numFmtId="0" fontId="34" fillId="4" borderId="6" xfId="1" applyFont="1" applyFill="1" applyBorder="1" applyAlignment="1" applyProtection="1">
      <alignment horizontal="center" vertical="top" wrapText="1"/>
      <protection hidden="1"/>
    </xf>
    <xf numFmtId="0" fontId="34" fillId="4" borderId="6" xfId="1" applyFont="1" applyFill="1" applyBorder="1" applyAlignment="1" applyProtection="1">
      <alignment vertical="top" wrapText="1"/>
      <protection hidden="1"/>
    </xf>
    <xf numFmtId="0" fontId="31" fillId="0" borderId="5" xfId="1" applyFont="1" applyBorder="1" applyAlignment="1" applyProtection="1">
      <alignment horizontal="left" vertical="top" wrapText="1"/>
      <protection hidden="1"/>
    </xf>
    <xf numFmtId="0" fontId="6" fillId="0" borderId="5"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164" fontId="1" fillId="0" borderId="2" xfId="0" quotePrefix="1" applyNumberFormat="1" applyFont="1" applyBorder="1" applyAlignment="1" applyProtection="1">
      <alignment horizontal="left" vertical="center" wrapText="1" indent="1"/>
      <protection hidden="1"/>
    </xf>
    <xf numFmtId="164" fontId="1" fillId="0" borderId="3" xfId="0" quotePrefix="1" applyNumberFormat="1" applyFont="1" applyBorder="1" applyAlignment="1" applyProtection="1">
      <alignment horizontal="left" vertical="center" wrapText="1" indent="1"/>
      <protection hidden="1"/>
    </xf>
    <xf numFmtId="164" fontId="1" fillId="0" borderId="4" xfId="0" quotePrefix="1" applyNumberFormat="1" applyFont="1" applyBorder="1" applyAlignment="1" applyProtection="1">
      <alignment horizontal="left" vertical="center" wrapText="1" indent="1"/>
      <protection hidden="1"/>
    </xf>
    <xf numFmtId="0" fontId="6" fillId="0" borderId="0" xfId="0" applyFont="1" applyBorder="1" applyAlignment="1" applyProtection="1">
      <alignment horizontal="left" vertical="top" wrapText="1"/>
      <protection hidden="1"/>
    </xf>
    <xf numFmtId="0" fontId="15" fillId="2" borderId="13" xfId="0" applyFont="1" applyFill="1" applyBorder="1" applyAlignment="1" applyProtection="1">
      <alignment horizontal="center" vertical="center" wrapText="1"/>
      <protection hidden="1"/>
    </xf>
    <xf numFmtId="0" fontId="16" fillId="2" borderId="6" xfId="0" applyFont="1" applyFill="1" applyBorder="1" applyAlignment="1" applyProtection="1">
      <alignment horizontal="center" vertical="center" wrapText="1"/>
      <protection hidden="1"/>
    </xf>
    <xf numFmtId="0" fontId="15" fillId="2" borderId="6" xfId="0" applyFont="1" applyFill="1" applyBorder="1" applyAlignment="1" applyProtection="1">
      <alignment horizontal="left" vertical="center" wrapText="1"/>
      <protection hidden="1"/>
    </xf>
    <xf numFmtId="0" fontId="15" fillId="2" borderId="6" xfId="0" applyFont="1" applyFill="1" applyBorder="1" applyAlignment="1" applyProtection="1">
      <alignment horizontal="center" vertical="center" wrapText="1"/>
      <protection hidden="1"/>
    </xf>
    <xf numFmtId="3" fontId="15" fillId="2" borderId="6" xfId="0" applyNumberFormat="1" applyFont="1" applyFill="1" applyBorder="1" applyAlignment="1" applyProtection="1">
      <alignment horizontal="center" vertical="center" wrapText="1"/>
      <protection hidden="1"/>
    </xf>
    <xf numFmtId="2" fontId="15" fillId="2" borderId="14" xfId="0" applyNumberFormat="1" applyFont="1" applyFill="1" applyBorder="1" applyAlignment="1" applyProtection="1">
      <alignment horizontal="center" vertical="center" wrapText="1"/>
      <protection hidden="1"/>
    </xf>
    <xf numFmtId="0" fontId="17" fillId="0" borderId="0" xfId="0" applyFont="1" applyProtection="1">
      <protection hidden="1"/>
    </xf>
    <xf numFmtId="0" fontId="18" fillId="0" borderId="12" xfId="0" applyFont="1" applyBorder="1" applyAlignment="1" applyProtection="1">
      <alignment horizontal="center" vertical="center"/>
      <protection hidden="1"/>
    </xf>
    <xf numFmtId="0" fontId="18" fillId="0" borderId="12" xfId="0" applyFont="1" applyBorder="1" applyAlignment="1" applyProtection="1">
      <alignment horizontal="left" vertical="center"/>
      <protection hidden="1"/>
    </xf>
    <xf numFmtId="0" fontId="18" fillId="0" borderId="12" xfId="0" applyFont="1" applyBorder="1" applyAlignment="1" applyProtection="1">
      <alignment wrapText="1"/>
      <protection hidden="1"/>
    </xf>
    <xf numFmtId="9" fontId="18" fillId="4" borderId="12" xfId="2" applyFont="1" applyFill="1" applyBorder="1" applyAlignment="1" applyProtection="1">
      <alignment horizontal="center" vertical="center" wrapText="1"/>
      <protection hidden="1"/>
    </xf>
    <xf numFmtId="3" fontId="18" fillId="4" borderId="12" xfId="0" applyNumberFormat="1" applyFont="1" applyFill="1" applyBorder="1" applyAlignment="1" applyProtection="1">
      <alignment horizontal="center" vertical="center"/>
      <protection hidden="1"/>
    </xf>
    <xf numFmtId="2" fontId="18" fillId="4" borderId="12" xfId="0" applyNumberFormat="1" applyFont="1" applyFill="1" applyBorder="1" applyAlignment="1" applyProtection="1">
      <alignment horizontal="center" vertical="center"/>
      <protection hidden="1"/>
    </xf>
    <xf numFmtId="0" fontId="18" fillId="0" borderId="7" xfId="0" applyFont="1" applyBorder="1" applyAlignment="1" applyProtection="1">
      <alignment horizontal="center" vertical="center"/>
      <protection hidden="1"/>
    </xf>
    <xf numFmtId="0" fontId="18" fillId="0" borderId="7" xfId="0" applyFont="1" applyBorder="1" applyAlignment="1" applyProtection="1">
      <alignment horizontal="left" vertical="center"/>
      <protection hidden="1"/>
    </xf>
    <xf numFmtId="0" fontId="18" fillId="0" borderId="7" xfId="0" applyFont="1" applyBorder="1" applyAlignment="1" applyProtection="1">
      <alignment wrapText="1"/>
      <protection hidden="1"/>
    </xf>
    <xf numFmtId="9" fontId="18" fillId="4" borderId="7" xfId="2" applyFont="1" applyFill="1" applyBorder="1" applyAlignment="1" applyProtection="1">
      <alignment horizontal="center" vertical="center" wrapText="1"/>
      <protection hidden="1"/>
    </xf>
    <xf numFmtId="3" fontId="18" fillId="4" borderId="7" xfId="0" applyNumberFormat="1" applyFont="1" applyFill="1" applyBorder="1" applyAlignment="1" applyProtection="1">
      <alignment horizontal="center" vertical="center"/>
      <protection hidden="1"/>
    </xf>
    <xf numFmtId="2" fontId="18" fillId="4" borderId="7" xfId="0" applyNumberFormat="1" applyFont="1" applyFill="1" applyBorder="1" applyAlignment="1" applyProtection="1">
      <alignment horizontal="center" vertical="center"/>
      <protection hidden="1"/>
    </xf>
    <xf numFmtId="0" fontId="18" fillId="0" borderId="8" xfId="0" applyFont="1" applyBorder="1" applyAlignment="1" applyProtection="1">
      <alignment wrapText="1"/>
      <protection hidden="1"/>
    </xf>
    <xf numFmtId="9" fontId="18" fillId="4" borderId="8" xfId="2" applyFont="1" applyFill="1" applyBorder="1" applyAlignment="1" applyProtection="1">
      <alignment horizontal="center" vertical="center" wrapText="1"/>
      <protection hidden="1"/>
    </xf>
    <xf numFmtId="3" fontId="18" fillId="4" borderId="8" xfId="0" applyNumberFormat="1" applyFont="1" applyFill="1" applyBorder="1" applyAlignment="1" applyProtection="1">
      <alignment horizontal="center" vertical="center"/>
      <protection hidden="1"/>
    </xf>
    <xf numFmtId="2" fontId="18" fillId="4" borderId="8" xfId="0" applyNumberFormat="1" applyFont="1" applyFill="1" applyBorder="1" applyAlignment="1" applyProtection="1">
      <alignment horizontal="center" vertical="center"/>
      <protection hidden="1"/>
    </xf>
    <xf numFmtId="0" fontId="19" fillId="4" borderId="9" xfId="0" applyFont="1" applyFill="1" applyBorder="1" applyAlignment="1" applyProtection="1">
      <alignment horizontal="left" vertical="center"/>
      <protection hidden="1"/>
    </xf>
    <xf numFmtId="9" fontId="19" fillId="4" borderId="9" xfId="2" applyFont="1" applyFill="1" applyBorder="1" applyAlignment="1" applyProtection="1">
      <alignment horizontal="center" vertical="center" wrapText="1"/>
      <protection hidden="1"/>
    </xf>
    <xf numFmtId="0" fontId="18" fillId="0" borderId="10" xfId="0" applyFont="1" applyBorder="1" applyProtection="1">
      <protection hidden="1"/>
    </xf>
    <xf numFmtId="0" fontId="18" fillId="0" borderId="11" xfId="0" applyFont="1" applyBorder="1" applyProtection="1">
      <protection hidden="1"/>
    </xf>
    <xf numFmtId="4" fontId="19" fillId="4" borderId="9" xfId="0" applyNumberFormat="1" applyFont="1" applyFill="1" applyBorder="1" applyAlignment="1" applyProtection="1">
      <alignment horizontal="center" vertical="center"/>
      <protection hidden="1"/>
    </xf>
    <xf numFmtId="0" fontId="18" fillId="0" borderId="8" xfId="0" applyFont="1" applyBorder="1" applyAlignment="1" applyProtection="1">
      <alignment horizontal="center" vertical="center"/>
      <protection hidden="1"/>
    </xf>
    <xf numFmtId="0" fontId="18" fillId="0" borderId="8" xfId="0" applyFont="1" applyBorder="1" applyAlignment="1" applyProtection="1">
      <alignment horizontal="left" vertical="center"/>
      <protection hidden="1"/>
    </xf>
    <xf numFmtId="9" fontId="19" fillId="4" borderId="8" xfId="2" applyFont="1" applyFill="1" applyBorder="1" applyAlignment="1" applyProtection="1">
      <alignment horizontal="center" vertical="center" wrapText="1"/>
      <protection hidden="1"/>
    </xf>
    <xf numFmtId="4" fontId="18" fillId="4" borderId="8" xfId="0" applyNumberFormat="1" applyFont="1" applyFill="1" applyBorder="1" applyAlignment="1" applyProtection="1">
      <alignment horizontal="center" vertical="center"/>
      <protection hidden="1"/>
    </xf>
    <xf numFmtId="2" fontId="19" fillId="4" borderId="8" xfId="0" applyNumberFormat="1" applyFont="1" applyFill="1" applyBorder="1" applyAlignment="1" applyProtection="1">
      <alignment horizontal="center" vertical="center"/>
      <protection hidden="1"/>
    </xf>
    <xf numFmtId="0" fontId="15" fillId="2" borderId="13" xfId="0" applyFont="1" applyFill="1" applyBorder="1" applyAlignment="1" applyProtection="1">
      <alignment horizontal="left"/>
      <protection hidden="1"/>
    </xf>
    <xf numFmtId="0" fontId="21" fillId="2" borderId="6" xfId="0" applyFont="1" applyFill="1" applyBorder="1" applyAlignment="1" applyProtection="1">
      <alignment horizontal="left"/>
      <protection hidden="1"/>
    </xf>
    <xf numFmtId="9" fontId="15" fillId="2" borderId="6" xfId="2" applyFont="1" applyFill="1" applyBorder="1" applyAlignment="1" applyProtection="1">
      <alignment horizontal="center" vertical="center" wrapText="1"/>
      <protection hidden="1"/>
    </xf>
    <xf numFmtId="0" fontId="15" fillId="2" borderId="6" xfId="0" applyFont="1" applyFill="1" applyBorder="1" applyProtection="1">
      <protection hidden="1"/>
    </xf>
    <xf numFmtId="2" fontId="15" fillId="2" borderId="14" xfId="0" applyNumberFormat="1" applyFont="1" applyFill="1" applyBorder="1" applyAlignment="1" applyProtection="1">
      <alignment horizontal="center" vertical="center"/>
      <protection hidden="1"/>
    </xf>
    <xf numFmtId="0" fontId="26" fillId="0" borderId="5" xfId="0" applyFont="1" applyBorder="1" applyAlignment="1" applyProtection="1">
      <alignment horizontal="left" vertical="top"/>
      <protection hidden="1"/>
    </xf>
    <xf numFmtId="0" fontId="17" fillId="0" borderId="0" xfId="0" applyFont="1" applyAlignment="1" applyProtection="1">
      <alignment horizontal="center"/>
      <protection hidden="1"/>
    </xf>
    <xf numFmtId="3" fontId="17" fillId="0" borderId="0" xfId="0" applyNumberFormat="1" applyFont="1" applyProtection="1">
      <protection hidden="1"/>
    </xf>
    <xf numFmtId="2" fontId="17" fillId="0" borderId="0" xfId="0" applyNumberFormat="1" applyFont="1" applyProtection="1">
      <protection hidden="1"/>
    </xf>
    <xf numFmtId="0" fontId="22" fillId="0" borderId="0" xfId="0" applyFont="1" applyProtection="1">
      <protection hidden="1"/>
    </xf>
    <xf numFmtId="0" fontId="28" fillId="3" borderId="15" xfId="0" applyFont="1" applyFill="1" applyBorder="1" applyAlignment="1" applyProtection="1">
      <alignment horizontal="left"/>
      <protection hidden="1"/>
    </xf>
    <xf numFmtId="0" fontId="22" fillId="3" borderId="16" xfId="0" applyFont="1" applyFill="1" applyBorder="1" applyProtection="1">
      <protection hidden="1"/>
    </xf>
    <xf numFmtId="3" fontId="22" fillId="3" borderId="17" xfId="0" applyNumberFormat="1" applyFont="1" applyFill="1" applyBorder="1" applyProtection="1">
      <protection hidden="1"/>
    </xf>
    <xf numFmtId="2" fontId="22" fillId="0" borderId="0" xfId="0" applyNumberFormat="1" applyFont="1" applyProtection="1">
      <protection hidden="1"/>
    </xf>
    <xf numFmtId="0" fontId="23" fillId="3" borderId="21" xfId="0" applyFont="1" applyFill="1" applyBorder="1" applyAlignment="1" applyProtection="1">
      <alignment horizontal="left" indent="2"/>
      <protection hidden="1"/>
    </xf>
    <xf numFmtId="0" fontId="22" fillId="3" borderId="0" xfId="0" applyFont="1" applyFill="1" applyBorder="1" applyProtection="1">
      <protection hidden="1"/>
    </xf>
    <xf numFmtId="0" fontId="23" fillId="3" borderId="0" xfId="0" applyFont="1" applyFill="1" applyBorder="1" applyProtection="1">
      <protection hidden="1"/>
    </xf>
    <xf numFmtId="3" fontId="22" fillId="3" borderId="22" xfId="0" applyNumberFormat="1" applyFont="1" applyFill="1" applyBorder="1" applyProtection="1">
      <protection hidden="1"/>
    </xf>
    <xf numFmtId="0" fontId="23" fillId="3" borderId="18" xfId="0" applyFont="1" applyFill="1" applyBorder="1" applyAlignment="1" applyProtection="1">
      <alignment horizontal="left" indent="2"/>
      <protection hidden="1"/>
    </xf>
    <xf numFmtId="0" fontId="22" fillId="3" borderId="19" xfId="0" applyFont="1" applyFill="1" applyBorder="1" applyProtection="1">
      <protection hidden="1"/>
    </xf>
    <xf numFmtId="0" fontId="23" fillId="3" borderId="19" xfId="0" applyFont="1" applyFill="1" applyBorder="1" applyProtection="1">
      <protection hidden="1"/>
    </xf>
    <xf numFmtId="3" fontId="22" fillId="3" borderId="20" xfId="0" applyNumberFormat="1" applyFont="1" applyFill="1" applyBorder="1" applyProtection="1">
      <protection hidden="1"/>
    </xf>
    <xf numFmtId="0" fontId="25" fillId="3" borderId="19" xfId="0" applyFont="1" applyFill="1" applyBorder="1" applyProtection="1">
      <protection hidden="1"/>
    </xf>
    <xf numFmtId="0" fontId="23" fillId="3" borderId="23" xfId="0" applyFont="1" applyFill="1" applyBorder="1" applyAlignment="1" applyProtection="1">
      <alignment horizontal="left" indent="2"/>
      <protection hidden="1"/>
    </xf>
    <xf numFmtId="0" fontId="22" fillId="3" borderId="24" xfId="0" applyFont="1" applyFill="1" applyBorder="1" applyProtection="1">
      <protection hidden="1"/>
    </xf>
    <xf numFmtId="0" fontId="23" fillId="3" borderId="24" xfId="0" applyFont="1" applyFill="1" applyBorder="1" applyProtection="1">
      <protection hidden="1"/>
    </xf>
    <xf numFmtId="3" fontId="22" fillId="3" borderId="25" xfId="0" applyNumberFormat="1" applyFont="1" applyFill="1" applyBorder="1" applyProtection="1">
      <protection hidden="1"/>
    </xf>
    <xf numFmtId="0" fontId="26" fillId="0" borderId="26" xfId="0" applyFont="1" applyBorder="1" applyAlignment="1" applyProtection="1">
      <alignment horizontal="left" vertical="center"/>
      <protection hidden="1"/>
    </xf>
    <xf numFmtId="0" fontId="16" fillId="0" borderId="0" xfId="0" applyFont="1" applyProtection="1">
      <protection hidden="1"/>
    </xf>
    <xf numFmtId="168" fontId="17" fillId="0" borderId="0" xfId="0" applyNumberFormat="1" applyFont="1" applyProtection="1">
      <protection hidden="1"/>
    </xf>
  </cellXfs>
  <cellStyles count="3">
    <cellStyle name="Procent" xfId="2" builtinId="5"/>
    <cellStyle name="Standaard" xfId="0" builtinId="0"/>
    <cellStyle name="Standaard 2" xfId="1" xr:uid="{FA80AB88-5B31-44CF-9A3E-0B210DCC4B00}"/>
  </cellStyles>
  <dxfs count="104">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Light16"/>
  <colors>
    <mruColors>
      <color rgb="FF005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129F-476C-4B5A-A15C-2796005DA24E}">
  <dimension ref="A1:G22"/>
  <sheetViews>
    <sheetView tabSelected="1" zoomScale="120" zoomScaleNormal="120" workbookViewId="0">
      <selection sqref="A1:B1"/>
    </sheetView>
  </sheetViews>
  <sheetFormatPr defaultColWidth="9.140625" defaultRowHeight="15.75" x14ac:dyDescent="0.25"/>
  <cols>
    <col min="1" max="2" width="13.7109375" style="123" customWidth="1"/>
    <col min="3" max="3" width="30.7109375" style="90" customWidth="1"/>
    <col min="4" max="5" width="13.7109375" style="90" customWidth="1"/>
    <col min="6" max="6" width="13.7109375" style="124" customWidth="1"/>
    <col min="7" max="7" width="13.7109375" style="125" customWidth="1"/>
    <col min="8" max="16384" width="9.140625" style="90"/>
  </cols>
  <sheetData>
    <row r="1" spans="1:7" ht="31.5" x14ac:dyDescent="0.25">
      <c r="A1" s="84" t="s">
        <v>351</v>
      </c>
      <c r="B1" s="85"/>
      <c r="C1" s="86" t="s">
        <v>49</v>
      </c>
      <c r="D1" s="87" t="s">
        <v>352</v>
      </c>
      <c r="E1" s="87" t="s">
        <v>353</v>
      </c>
      <c r="F1" s="88" t="s">
        <v>360</v>
      </c>
      <c r="G1" s="89" t="s">
        <v>394</v>
      </c>
    </row>
    <row r="2" spans="1:7" x14ac:dyDescent="0.25">
      <c r="A2" s="91">
        <v>1</v>
      </c>
      <c r="B2" s="92" t="s">
        <v>354</v>
      </c>
      <c r="C2" s="93" t="s">
        <v>67</v>
      </c>
      <c r="D2" s="94">
        <v>0.12</v>
      </c>
      <c r="E2" s="95">
        <f>'2. Wensen'!K112+'3. Kwalitatieve vragen'!I5</f>
        <v>1000</v>
      </c>
      <c r="F2" s="95">
        <f>'2. Wensen'!Q112+'3. Kwalitatieve vragen'!O5</f>
        <v>0</v>
      </c>
      <c r="G2" s="96">
        <f>(F2/E2)*D2*100</f>
        <v>0</v>
      </c>
    </row>
    <row r="3" spans="1:7" x14ac:dyDescent="0.25">
      <c r="A3" s="97"/>
      <c r="B3" s="98"/>
      <c r="C3" s="99" t="s">
        <v>52</v>
      </c>
      <c r="D3" s="100">
        <v>0.22</v>
      </c>
      <c r="E3" s="101">
        <f>'2. Wensen'!L112+'3. Kwalitatieve vragen'!J5</f>
        <v>380</v>
      </c>
      <c r="F3" s="101">
        <f>'2. Wensen'!R112+'3. Kwalitatieve vragen'!P5</f>
        <v>0</v>
      </c>
      <c r="G3" s="102">
        <f t="shared" ref="G3:G6" si="0">(F3/E3)*D3*100</f>
        <v>0</v>
      </c>
    </row>
    <row r="4" spans="1:7" x14ac:dyDescent="0.25">
      <c r="A4" s="97"/>
      <c r="B4" s="98"/>
      <c r="C4" s="99" t="s">
        <v>355</v>
      </c>
      <c r="D4" s="100">
        <v>0.18</v>
      </c>
      <c r="E4" s="101">
        <f>'2. Wensen'!M112+'3. Kwalitatieve vragen'!K5</f>
        <v>210</v>
      </c>
      <c r="F4" s="101">
        <f>'2. Wensen'!S112+'3. Kwalitatieve vragen'!Q5</f>
        <v>0</v>
      </c>
      <c r="G4" s="102">
        <f t="shared" si="0"/>
        <v>0</v>
      </c>
    </row>
    <row r="5" spans="1:7" x14ac:dyDescent="0.25">
      <c r="A5" s="97"/>
      <c r="B5" s="98"/>
      <c r="C5" s="99" t="s">
        <v>54</v>
      </c>
      <c r="D5" s="100">
        <v>0.22</v>
      </c>
      <c r="E5" s="101">
        <f>'2. Wensen'!N112+'3. Kwalitatieve vragen'!L5</f>
        <v>960</v>
      </c>
      <c r="F5" s="101">
        <f>'2. Wensen'!T112+'3. Kwalitatieve vragen'!R5</f>
        <v>0</v>
      </c>
      <c r="G5" s="102">
        <f t="shared" si="0"/>
        <v>0</v>
      </c>
    </row>
    <row r="6" spans="1:7" ht="16.5" thickBot="1" x14ac:dyDescent="0.3">
      <c r="A6" s="97"/>
      <c r="B6" s="98"/>
      <c r="C6" s="103" t="s">
        <v>61</v>
      </c>
      <c r="D6" s="104">
        <v>0.06</v>
      </c>
      <c r="E6" s="105">
        <f>'2. Wensen'!O112+'3. Kwalitatieve vragen'!M5</f>
        <v>240</v>
      </c>
      <c r="F6" s="105">
        <f>'2. Wensen'!U112+'3. Kwalitatieve vragen'!S5</f>
        <v>0</v>
      </c>
      <c r="G6" s="106">
        <f t="shared" si="0"/>
        <v>0</v>
      </c>
    </row>
    <row r="7" spans="1:7" x14ac:dyDescent="0.25">
      <c r="A7" s="97"/>
      <c r="B7" s="98"/>
      <c r="C7" s="107" t="s">
        <v>356</v>
      </c>
      <c r="D7" s="108">
        <f>+SUM(D2:D6)</f>
        <v>0.8</v>
      </c>
      <c r="E7" s="109"/>
      <c r="F7" s="110"/>
      <c r="G7" s="111">
        <f>+SUM(G2:G6)</f>
        <v>0</v>
      </c>
    </row>
    <row r="8" spans="1:7" x14ac:dyDescent="0.25">
      <c r="A8" s="112">
        <v>2</v>
      </c>
      <c r="B8" s="113" t="s">
        <v>357</v>
      </c>
      <c r="C8" s="103" t="s">
        <v>358</v>
      </c>
      <c r="D8" s="114">
        <v>0.2</v>
      </c>
      <c r="E8" s="115">
        <v>20</v>
      </c>
      <c r="F8" s="115" t="str">
        <f>IF('5. Prijsopgave'!D14&lt;&gt;"",('5. Prijsopgave'!C14-'5. Prijsopgave'!D14)/('5. Prijsopgave'!C14-'5. Prijsopgave'!B14)*E8,"")</f>
        <v/>
      </c>
      <c r="G8" s="116" t="str">
        <f>F8</f>
        <v/>
      </c>
    </row>
    <row r="9" spans="1:7" x14ac:dyDescent="0.25">
      <c r="A9" s="117" t="s">
        <v>359</v>
      </c>
      <c r="B9" s="118"/>
      <c r="C9" s="118"/>
      <c r="D9" s="119">
        <f>D7+D8</f>
        <v>1</v>
      </c>
      <c r="E9" s="120"/>
      <c r="F9" s="120"/>
      <c r="G9" s="121" t="str">
        <f>IF(G8&lt;&gt;"",G7+G8,"")</f>
        <v/>
      </c>
    </row>
    <row r="10" spans="1:7" x14ac:dyDescent="0.25">
      <c r="A10" s="122" t="s">
        <v>400</v>
      </c>
      <c r="B10" s="122"/>
      <c r="C10" s="122"/>
      <c r="D10" s="122"/>
      <c r="E10" s="122"/>
      <c r="F10" s="122"/>
      <c r="G10" s="122"/>
    </row>
    <row r="11" spans="1:7" ht="16.5" thickBot="1" x14ac:dyDescent="0.3"/>
    <row r="12" spans="1:7" s="126" customFormat="1" ht="15" x14ac:dyDescent="0.25">
      <c r="B12" s="127" t="s">
        <v>401</v>
      </c>
      <c r="C12" s="128"/>
      <c r="D12" s="128"/>
      <c r="E12" s="128"/>
      <c r="F12" s="129"/>
      <c r="G12" s="130"/>
    </row>
    <row r="13" spans="1:7" s="126" customFormat="1" ht="15" x14ac:dyDescent="0.25">
      <c r="B13" s="131" t="s">
        <v>402</v>
      </c>
      <c r="C13" s="132"/>
      <c r="D13" s="133" t="s">
        <v>395</v>
      </c>
      <c r="E13" s="132"/>
      <c r="F13" s="134"/>
      <c r="G13" s="130"/>
    </row>
    <row r="14" spans="1:7" s="126" customFormat="1" ht="15" x14ac:dyDescent="0.25">
      <c r="B14" s="135" t="s">
        <v>363</v>
      </c>
      <c r="C14" s="136"/>
      <c r="D14" s="137" t="str">
        <f>IF('1. Eisen'!J51&gt;0,"Niet volledig ingevuld","Volledig ingevuld")</f>
        <v>Niet volledig ingevuld</v>
      </c>
      <c r="E14" s="136"/>
      <c r="F14" s="138"/>
      <c r="G14" s="130"/>
    </row>
    <row r="15" spans="1:7" s="126" customFormat="1" ht="15" x14ac:dyDescent="0.25">
      <c r="B15" s="135" t="s">
        <v>364</v>
      </c>
      <c r="C15" s="136"/>
      <c r="D15" s="137" t="str">
        <f>IF('2. Wensen'!J112&gt;0,"Niet volledig ingevuld","Volledig ingevuld")</f>
        <v>Niet volledig ingevuld</v>
      </c>
      <c r="E15" s="136"/>
      <c r="F15" s="138"/>
      <c r="G15" s="130"/>
    </row>
    <row r="16" spans="1:7" s="126" customFormat="1" ht="15" x14ac:dyDescent="0.25">
      <c r="B16" s="135" t="s">
        <v>365</v>
      </c>
      <c r="C16" s="136"/>
      <c r="D16" s="139" t="s">
        <v>398</v>
      </c>
      <c r="E16" s="136"/>
      <c r="F16" s="138"/>
      <c r="G16" s="130"/>
    </row>
    <row r="17" spans="2:7" s="126" customFormat="1" ht="15" x14ac:dyDescent="0.25">
      <c r="B17" s="135" t="s">
        <v>366</v>
      </c>
      <c r="C17" s="136"/>
      <c r="D17" s="139" t="s">
        <v>398</v>
      </c>
      <c r="E17" s="136"/>
      <c r="F17" s="138"/>
      <c r="G17" s="130"/>
    </row>
    <row r="18" spans="2:7" s="126" customFormat="1" ht="15" x14ac:dyDescent="0.25">
      <c r="B18" s="135" t="s">
        <v>367</v>
      </c>
      <c r="C18" s="136"/>
      <c r="D18" s="137" t="str">
        <f>IF('5. Prijsopgave'!D14="","Niet volledig ingevuld","Volledig ingevuld")</f>
        <v>Niet volledig ingevuld</v>
      </c>
      <c r="E18" s="136"/>
      <c r="F18" s="138"/>
      <c r="G18" s="130"/>
    </row>
    <row r="19" spans="2:7" s="126" customFormat="1" ht="15" x14ac:dyDescent="0.25">
      <c r="B19" s="131" t="s">
        <v>392</v>
      </c>
      <c r="C19" s="132"/>
      <c r="D19" s="133" t="s">
        <v>395</v>
      </c>
      <c r="E19" s="132"/>
      <c r="F19" s="134"/>
      <c r="G19" s="130"/>
    </row>
    <row r="20" spans="2:7" s="126" customFormat="1" thickBot="1" x14ac:dyDescent="0.3">
      <c r="B20" s="140" t="s">
        <v>393</v>
      </c>
      <c r="C20" s="141"/>
      <c r="D20" s="142" t="s">
        <v>395</v>
      </c>
      <c r="E20" s="141"/>
      <c r="F20" s="143"/>
      <c r="G20" s="130"/>
    </row>
    <row r="21" spans="2:7" x14ac:dyDescent="0.25">
      <c r="B21" s="144" t="s">
        <v>403</v>
      </c>
      <c r="C21" s="144"/>
      <c r="D21" s="144"/>
      <c r="E21" s="144"/>
      <c r="F21" s="144"/>
    </row>
    <row r="22" spans="2:7" x14ac:dyDescent="0.25">
      <c r="C22" s="145"/>
      <c r="D22" s="125"/>
      <c r="E22" s="146"/>
    </row>
  </sheetData>
  <sheetProtection algorithmName="SHA-512" hashValue="C7ATKJ3iG579PmInawujI/8hOlq6g3tCy/mcENkD7PmFKXA/1cGvyydf1vZvoUVzZjqFxWwLeOWsg+xKWP715w==" saltValue="Xd64U8C3ve70W3YiwR4Tzw==" spinCount="100000" sheet="1" objects="1" scenarios="1"/>
  <mergeCells count="6">
    <mergeCell ref="B21:F21"/>
    <mergeCell ref="A1:B1"/>
    <mergeCell ref="A2:A7"/>
    <mergeCell ref="B2:B7"/>
    <mergeCell ref="A9:C9"/>
    <mergeCell ref="A10:G10"/>
  </mergeCells>
  <conditionalFormatting sqref="D14 D18:D20">
    <cfRule type="cellIs" dxfId="103" priority="7" operator="equal">
      <formula>"Volledig ingevuld"</formula>
    </cfRule>
    <cfRule type="cellIs" dxfId="102" priority="8" operator="equal">
      <formula>"Niet volledig ingevuld"</formula>
    </cfRule>
  </conditionalFormatting>
  <conditionalFormatting sqref="D15">
    <cfRule type="cellIs" dxfId="101" priority="5" operator="equal">
      <formula>"Volledig ingevuld"</formula>
    </cfRule>
    <cfRule type="cellIs" dxfId="100" priority="6" operator="equal">
      <formula>"Niet volledig ingevuld"</formula>
    </cfRule>
  </conditionalFormatting>
  <conditionalFormatting sqref="D13">
    <cfRule type="cellIs" dxfId="99" priority="1" operator="equal">
      <formula>"Volledig ingevuld"</formula>
    </cfRule>
    <cfRule type="cellIs" dxfId="98" priority="2" operator="equal">
      <formula>"Niet volledig ingevuld"</formula>
    </cfRule>
  </conditionalFormatting>
  <pageMargins left="0.7" right="0.7" top="0.75" bottom="0.75" header="0.3" footer="0.3"/>
  <pageSetup paperSize="9" orientation="portrait" r:id="rId1"/>
  <ignoredErrors>
    <ignoredError sqref="G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833-453A-42F8-9456-8F4EEE0F9706}">
  <sheetPr>
    <tabColor theme="4" tint="0.79998168889431442"/>
    <pageSetUpPr fitToPage="1"/>
  </sheetPr>
  <dimension ref="A1:J51"/>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16384" width="12.42578125" style="15"/>
  </cols>
  <sheetData>
    <row r="1" spans="1:10" ht="31.5" x14ac:dyDescent="0.25">
      <c r="A1" s="11" t="s">
        <v>48</v>
      </c>
      <c r="B1" s="11" t="s">
        <v>49</v>
      </c>
      <c r="C1" s="12" t="s">
        <v>50</v>
      </c>
      <c r="D1" s="13" t="s">
        <v>267</v>
      </c>
      <c r="E1" s="14" t="s">
        <v>64</v>
      </c>
      <c r="F1" s="14" t="s">
        <v>65</v>
      </c>
      <c r="G1" s="14" t="s">
        <v>268</v>
      </c>
      <c r="H1" s="14" t="s">
        <v>66</v>
      </c>
      <c r="J1" s="15" t="s">
        <v>361</v>
      </c>
    </row>
    <row r="2" spans="1:10" ht="60" x14ac:dyDescent="0.25">
      <c r="A2" s="38" t="s">
        <v>269</v>
      </c>
      <c r="B2" s="25" t="s">
        <v>67</v>
      </c>
      <c r="C2" s="29" t="s">
        <v>270</v>
      </c>
      <c r="D2" s="27" t="s">
        <v>271</v>
      </c>
      <c r="E2" s="21" t="s">
        <v>70</v>
      </c>
      <c r="F2" s="20"/>
      <c r="G2" s="21" t="str">
        <f>IF(F2="","",IF(F2="Nee","Knock-Out","Voldoet"))</f>
        <v/>
      </c>
      <c r="H2" s="21" t="str">
        <f t="shared" ref="H2:H3" si="0">IF(F2="","",IF(F2="Ja","Ja","Nee"))</f>
        <v/>
      </c>
      <c r="J2" s="15">
        <f>IF(F2="",1,0)</f>
        <v>1</v>
      </c>
    </row>
    <row r="3" spans="1:10" ht="105" x14ac:dyDescent="0.25">
      <c r="A3" s="38" t="s">
        <v>272</v>
      </c>
      <c r="B3" s="25" t="s">
        <v>67</v>
      </c>
      <c r="C3" s="26" t="s">
        <v>270</v>
      </c>
      <c r="D3" s="27" t="s">
        <v>273</v>
      </c>
      <c r="E3" s="21" t="s">
        <v>70</v>
      </c>
      <c r="F3" s="20"/>
      <c r="G3" s="21" t="str">
        <f>IF(F3="","",IF(F3="Nee","Knock-Out","Voldoet"))</f>
        <v/>
      </c>
      <c r="H3" s="21" t="str">
        <f t="shared" si="0"/>
        <v/>
      </c>
      <c r="J3" s="15">
        <f t="shared" ref="J3:J49" si="1">IF(F3="",1,0)</f>
        <v>1</v>
      </c>
    </row>
    <row r="4" spans="1:10" x14ac:dyDescent="0.25">
      <c r="A4" s="39" t="s">
        <v>274</v>
      </c>
      <c r="B4" s="31"/>
      <c r="C4" s="32"/>
      <c r="D4" s="33" t="s">
        <v>113</v>
      </c>
      <c r="E4" s="32"/>
      <c r="F4" s="32"/>
      <c r="G4" s="32"/>
      <c r="H4" s="32"/>
    </row>
    <row r="5" spans="1:10" ht="60" x14ac:dyDescent="0.25">
      <c r="A5" s="38" t="s">
        <v>275</v>
      </c>
      <c r="B5" s="25" t="s">
        <v>67</v>
      </c>
      <c r="C5" s="29" t="s">
        <v>270</v>
      </c>
      <c r="D5" s="27" t="s">
        <v>276</v>
      </c>
      <c r="E5" s="21" t="s">
        <v>70</v>
      </c>
      <c r="F5" s="20"/>
      <c r="G5" s="21" t="str">
        <f t="shared" ref="G5:G49" si="2">IF(F5="","",IF(F5="Nee","Knock-Out","Voldoet"))</f>
        <v/>
      </c>
      <c r="H5" s="21" t="str">
        <f t="shared" ref="H5:H45" si="3">IF(F5="","",IF(F5="Ja","Ja","Nee"))</f>
        <v/>
      </c>
      <c r="J5" s="15">
        <f t="shared" si="1"/>
        <v>1</v>
      </c>
    </row>
    <row r="6" spans="1:10" ht="75" x14ac:dyDescent="0.25">
      <c r="A6" s="38" t="s">
        <v>277</v>
      </c>
      <c r="B6" s="25" t="s">
        <v>67</v>
      </c>
      <c r="C6" s="29" t="s">
        <v>270</v>
      </c>
      <c r="D6" s="27" t="s">
        <v>278</v>
      </c>
      <c r="E6" s="21" t="s">
        <v>70</v>
      </c>
      <c r="F6" s="20"/>
      <c r="G6" s="21" t="str">
        <f t="shared" si="2"/>
        <v/>
      </c>
      <c r="H6" s="21" t="str">
        <f t="shared" si="3"/>
        <v/>
      </c>
      <c r="J6" s="15">
        <f t="shared" si="1"/>
        <v>1</v>
      </c>
    </row>
    <row r="7" spans="1:10" ht="60" x14ac:dyDescent="0.25">
      <c r="A7" s="38" t="s">
        <v>279</v>
      </c>
      <c r="B7" s="25" t="s">
        <v>67</v>
      </c>
      <c r="C7" s="29" t="s">
        <v>270</v>
      </c>
      <c r="D7" s="27" t="s">
        <v>280</v>
      </c>
      <c r="E7" s="21" t="s">
        <v>70</v>
      </c>
      <c r="F7" s="20"/>
      <c r="G7" s="21" t="str">
        <f t="shared" si="2"/>
        <v/>
      </c>
      <c r="H7" s="21" t="str">
        <f t="shared" si="3"/>
        <v/>
      </c>
      <c r="J7" s="15">
        <f t="shared" si="1"/>
        <v>1</v>
      </c>
    </row>
    <row r="8" spans="1:10" ht="75" x14ac:dyDescent="0.25">
      <c r="A8" s="38" t="s">
        <v>281</v>
      </c>
      <c r="B8" s="25" t="s">
        <v>67</v>
      </c>
      <c r="C8" s="29" t="s">
        <v>270</v>
      </c>
      <c r="D8" s="27" t="s">
        <v>282</v>
      </c>
      <c r="E8" s="21" t="s">
        <v>70</v>
      </c>
      <c r="F8" s="20"/>
      <c r="G8" s="21" t="str">
        <f t="shared" si="2"/>
        <v/>
      </c>
      <c r="H8" s="21" t="str">
        <f t="shared" si="3"/>
        <v/>
      </c>
      <c r="J8" s="15">
        <f t="shared" si="1"/>
        <v>1</v>
      </c>
    </row>
    <row r="9" spans="1:10" ht="60" x14ac:dyDescent="0.25">
      <c r="A9" s="38" t="s">
        <v>283</v>
      </c>
      <c r="B9" s="25" t="s">
        <v>67</v>
      </c>
      <c r="C9" s="29" t="s">
        <v>270</v>
      </c>
      <c r="D9" s="27" t="s">
        <v>435</v>
      </c>
      <c r="E9" s="21" t="s">
        <v>70</v>
      </c>
      <c r="F9" s="20"/>
      <c r="G9" s="21" t="str">
        <f t="shared" si="2"/>
        <v/>
      </c>
      <c r="H9" s="28" t="s">
        <v>70</v>
      </c>
      <c r="J9" s="15">
        <f t="shared" si="1"/>
        <v>1</v>
      </c>
    </row>
    <row r="10" spans="1:10" ht="60" x14ac:dyDescent="0.25">
      <c r="A10" s="38" t="s">
        <v>284</v>
      </c>
      <c r="B10" s="25" t="s">
        <v>67</v>
      </c>
      <c r="C10" s="29" t="s">
        <v>270</v>
      </c>
      <c r="D10" s="27" t="s">
        <v>285</v>
      </c>
      <c r="E10" s="21" t="s">
        <v>70</v>
      </c>
      <c r="F10" s="20"/>
      <c r="G10" s="21" t="str">
        <f t="shared" si="2"/>
        <v/>
      </c>
      <c r="H10" s="21" t="str">
        <f t="shared" si="3"/>
        <v/>
      </c>
      <c r="J10" s="15">
        <f t="shared" si="1"/>
        <v>1</v>
      </c>
    </row>
    <row r="11" spans="1:10" ht="150" x14ac:dyDescent="0.25">
      <c r="A11" s="38" t="s">
        <v>286</v>
      </c>
      <c r="B11" s="25" t="s">
        <v>67</v>
      </c>
      <c r="C11" s="29" t="s">
        <v>270</v>
      </c>
      <c r="D11" s="27" t="s">
        <v>287</v>
      </c>
      <c r="E11" s="21" t="s">
        <v>70</v>
      </c>
      <c r="F11" s="20"/>
      <c r="G11" s="21" t="str">
        <f t="shared" si="2"/>
        <v/>
      </c>
      <c r="H11" s="21" t="str">
        <f t="shared" si="3"/>
        <v/>
      </c>
      <c r="J11" s="15">
        <f t="shared" si="1"/>
        <v>1</v>
      </c>
    </row>
    <row r="12" spans="1:10" ht="180" x14ac:dyDescent="0.25">
      <c r="A12" s="38" t="s">
        <v>288</v>
      </c>
      <c r="B12" s="25" t="s">
        <v>67</v>
      </c>
      <c r="C12" s="29" t="s">
        <v>270</v>
      </c>
      <c r="D12" s="27" t="s">
        <v>289</v>
      </c>
      <c r="E12" s="21" t="s">
        <v>70</v>
      </c>
      <c r="F12" s="20"/>
      <c r="G12" s="21" t="str">
        <f t="shared" si="2"/>
        <v/>
      </c>
      <c r="H12" s="21" t="str">
        <f t="shared" si="3"/>
        <v/>
      </c>
      <c r="J12" s="15">
        <f t="shared" si="1"/>
        <v>1</v>
      </c>
    </row>
    <row r="13" spans="1:10" ht="30" x14ac:dyDescent="0.25">
      <c r="A13" s="38" t="s">
        <v>290</v>
      </c>
      <c r="B13" s="25" t="s">
        <v>68</v>
      </c>
      <c r="C13" s="29" t="s">
        <v>270</v>
      </c>
      <c r="D13" s="27" t="s">
        <v>291</v>
      </c>
      <c r="E13" s="21" t="s">
        <v>70</v>
      </c>
      <c r="F13" s="20"/>
      <c r="G13" s="21" t="str">
        <f t="shared" si="2"/>
        <v/>
      </c>
      <c r="H13" s="21" t="str">
        <f t="shared" si="3"/>
        <v/>
      </c>
      <c r="J13" s="15">
        <f t="shared" si="1"/>
        <v>1</v>
      </c>
    </row>
    <row r="14" spans="1:10" ht="30" x14ac:dyDescent="0.25">
      <c r="A14" s="38" t="s">
        <v>292</v>
      </c>
      <c r="B14" s="25" t="s">
        <v>68</v>
      </c>
      <c r="C14" s="29" t="s">
        <v>270</v>
      </c>
      <c r="D14" s="27" t="s">
        <v>293</v>
      </c>
      <c r="E14" s="21" t="s">
        <v>70</v>
      </c>
      <c r="F14" s="20"/>
      <c r="G14" s="21" t="str">
        <f t="shared" si="2"/>
        <v/>
      </c>
      <c r="H14" s="21" t="str">
        <f t="shared" si="3"/>
        <v/>
      </c>
      <c r="J14" s="15">
        <f t="shared" si="1"/>
        <v>1</v>
      </c>
    </row>
    <row r="15" spans="1:10" ht="60" x14ac:dyDescent="0.25">
      <c r="A15" s="38" t="s">
        <v>294</v>
      </c>
      <c r="B15" s="25" t="s">
        <v>68</v>
      </c>
      <c r="C15" s="29" t="s">
        <v>270</v>
      </c>
      <c r="D15" s="27" t="s">
        <v>295</v>
      </c>
      <c r="E15" s="21" t="s">
        <v>70</v>
      </c>
      <c r="F15" s="20"/>
      <c r="G15" s="21" t="str">
        <f t="shared" si="2"/>
        <v/>
      </c>
      <c r="H15" s="21" t="str">
        <f t="shared" si="3"/>
        <v/>
      </c>
      <c r="J15" s="15">
        <f t="shared" si="1"/>
        <v>1</v>
      </c>
    </row>
    <row r="16" spans="1:10" ht="45" x14ac:dyDescent="0.25">
      <c r="A16" s="38" t="s">
        <v>296</v>
      </c>
      <c r="B16" s="25" t="s">
        <v>68</v>
      </c>
      <c r="C16" s="29" t="s">
        <v>270</v>
      </c>
      <c r="D16" s="27" t="s">
        <v>297</v>
      </c>
      <c r="E16" s="21" t="s">
        <v>70</v>
      </c>
      <c r="F16" s="20"/>
      <c r="G16" s="21" t="str">
        <f t="shared" si="2"/>
        <v/>
      </c>
      <c r="H16" s="21" t="str">
        <f t="shared" si="3"/>
        <v/>
      </c>
      <c r="J16" s="15">
        <f t="shared" si="1"/>
        <v>1</v>
      </c>
    </row>
    <row r="17" spans="1:10" ht="45" x14ac:dyDescent="0.25">
      <c r="A17" s="38" t="s">
        <v>298</v>
      </c>
      <c r="B17" s="25" t="s">
        <v>68</v>
      </c>
      <c r="C17" s="29" t="s">
        <v>270</v>
      </c>
      <c r="D17" s="27" t="s">
        <v>299</v>
      </c>
      <c r="E17" s="21" t="s">
        <v>70</v>
      </c>
      <c r="F17" s="20"/>
      <c r="G17" s="21" t="str">
        <f t="shared" si="2"/>
        <v/>
      </c>
      <c r="H17" s="21" t="str">
        <f t="shared" si="3"/>
        <v/>
      </c>
      <c r="J17" s="15">
        <f t="shared" si="1"/>
        <v>1</v>
      </c>
    </row>
    <row r="18" spans="1:10" ht="45" x14ac:dyDescent="0.25">
      <c r="A18" s="38" t="s">
        <v>300</v>
      </c>
      <c r="B18" s="25" t="s">
        <v>68</v>
      </c>
      <c r="C18" s="29" t="s">
        <v>270</v>
      </c>
      <c r="D18" s="27" t="s">
        <v>301</v>
      </c>
      <c r="E18" s="21" t="s">
        <v>70</v>
      </c>
      <c r="F18" s="20"/>
      <c r="G18" s="21" t="str">
        <f t="shared" si="2"/>
        <v/>
      </c>
      <c r="H18" s="21" t="str">
        <f t="shared" si="3"/>
        <v/>
      </c>
      <c r="J18" s="15">
        <f t="shared" si="1"/>
        <v>1</v>
      </c>
    </row>
    <row r="19" spans="1:10" ht="45" x14ac:dyDescent="0.25">
      <c r="A19" s="38" t="s">
        <v>302</v>
      </c>
      <c r="B19" s="25" t="s">
        <v>68</v>
      </c>
      <c r="C19" s="29" t="s">
        <v>270</v>
      </c>
      <c r="D19" s="27" t="s">
        <v>303</v>
      </c>
      <c r="E19" s="21" t="s">
        <v>70</v>
      </c>
      <c r="F19" s="20"/>
      <c r="G19" s="21" t="str">
        <f t="shared" si="2"/>
        <v/>
      </c>
      <c r="H19" s="21" t="str">
        <f t="shared" si="3"/>
        <v/>
      </c>
      <c r="J19" s="15">
        <f t="shared" si="1"/>
        <v>1</v>
      </c>
    </row>
    <row r="20" spans="1:10" ht="60" x14ac:dyDescent="0.25">
      <c r="A20" s="38" t="s">
        <v>304</v>
      </c>
      <c r="B20" s="25" t="s">
        <v>68</v>
      </c>
      <c r="C20" s="26" t="s">
        <v>270</v>
      </c>
      <c r="D20" s="27" t="s">
        <v>305</v>
      </c>
      <c r="E20" s="21" t="s">
        <v>70</v>
      </c>
      <c r="F20" s="20"/>
      <c r="G20" s="21" t="str">
        <f t="shared" si="2"/>
        <v/>
      </c>
      <c r="H20" s="28" t="s">
        <v>70</v>
      </c>
      <c r="J20" s="15">
        <f t="shared" si="1"/>
        <v>1</v>
      </c>
    </row>
    <row r="21" spans="1:10" ht="60" x14ac:dyDescent="0.25">
      <c r="A21" s="38" t="s">
        <v>306</v>
      </c>
      <c r="B21" s="25" t="s">
        <v>68</v>
      </c>
      <c r="C21" s="26" t="s">
        <v>270</v>
      </c>
      <c r="D21" s="27" t="s">
        <v>307</v>
      </c>
      <c r="E21" s="21" t="s">
        <v>70</v>
      </c>
      <c r="F21" s="20"/>
      <c r="G21" s="21" t="str">
        <f t="shared" si="2"/>
        <v/>
      </c>
      <c r="H21" s="21" t="str">
        <f t="shared" si="3"/>
        <v/>
      </c>
      <c r="J21" s="15">
        <f t="shared" si="1"/>
        <v>1</v>
      </c>
    </row>
    <row r="22" spans="1:10" ht="75" x14ac:dyDescent="0.25">
      <c r="A22" s="38" t="s">
        <v>308</v>
      </c>
      <c r="B22" s="25" t="s">
        <v>54</v>
      </c>
      <c r="C22" s="26" t="s">
        <v>270</v>
      </c>
      <c r="D22" s="27" t="s">
        <v>434</v>
      </c>
      <c r="E22" s="21" t="s">
        <v>70</v>
      </c>
      <c r="F22" s="20"/>
      <c r="G22" s="21" t="str">
        <f t="shared" si="2"/>
        <v/>
      </c>
      <c r="H22" s="21" t="str">
        <f t="shared" si="3"/>
        <v/>
      </c>
      <c r="J22" s="15">
        <f t="shared" si="1"/>
        <v>1</v>
      </c>
    </row>
    <row r="23" spans="1:10" ht="45" x14ac:dyDescent="0.25">
      <c r="A23" s="38" t="s">
        <v>309</v>
      </c>
      <c r="B23" s="25" t="s">
        <v>54</v>
      </c>
      <c r="C23" s="26" t="s">
        <v>270</v>
      </c>
      <c r="D23" s="27" t="s">
        <v>384</v>
      </c>
      <c r="E23" s="21" t="s">
        <v>70</v>
      </c>
      <c r="F23" s="20"/>
      <c r="G23" s="21" t="str">
        <f t="shared" si="2"/>
        <v/>
      </c>
      <c r="H23" s="28" t="s">
        <v>70</v>
      </c>
      <c r="J23" s="15">
        <f t="shared" si="1"/>
        <v>1</v>
      </c>
    </row>
    <row r="24" spans="1:10" ht="30" x14ac:dyDescent="0.25">
      <c r="A24" s="38" t="s">
        <v>310</v>
      </c>
      <c r="B24" s="25" t="s">
        <v>54</v>
      </c>
      <c r="C24" s="26" t="s">
        <v>270</v>
      </c>
      <c r="D24" s="27" t="s">
        <v>311</v>
      </c>
      <c r="E24" s="21" t="s">
        <v>70</v>
      </c>
      <c r="F24" s="20"/>
      <c r="G24" s="21" t="str">
        <f t="shared" si="2"/>
        <v/>
      </c>
      <c r="H24" s="21" t="str">
        <f t="shared" si="3"/>
        <v/>
      </c>
      <c r="J24" s="15">
        <f t="shared" si="1"/>
        <v>1</v>
      </c>
    </row>
    <row r="25" spans="1:10" ht="75" x14ac:dyDescent="0.25">
      <c r="A25" s="38" t="s">
        <v>312</v>
      </c>
      <c r="B25" s="25" t="s">
        <v>54</v>
      </c>
      <c r="C25" s="26" t="s">
        <v>270</v>
      </c>
      <c r="D25" s="27" t="s">
        <v>313</v>
      </c>
      <c r="E25" s="21" t="s">
        <v>70</v>
      </c>
      <c r="F25" s="20"/>
      <c r="G25" s="21" t="str">
        <f t="shared" si="2"/>
        <v/>
      </c>
      <c r="H25" s="21" t="str">
        <f t="shared" si="3"/>
        <v/>
      </c>
      <c r="J25" s="15">
        <f t="shared" si="1"/>
        <v>1</v>
      </c>
    </row>
    <row r="26" spans="1:10" ht="105" x14ac:dyDescent="0.25">
      <c r="A26" s="24" t="s">
        <v>314</v>
      </c>
      <c r="B26" s="25" t="s">
        <v>54</v>
      </c>
      <c r="C26" s="26" t="s">
        <v>270</v>
      </c>
      <c r="D26" s="27" t="s">
        <v>315</v>
      </c>
      <c r="E26" s="21" t="s">
        <v>70</v>
      </c>
      <c r="F26" s="20"/>
      <c r="G26" s="21" t="str">
        <f t="shared" si="2"/>
        <v/>
      </c>
      <c r="H26" s="21" t="str">
        <f t="shared" si="3"/>
        <v/>
      </c>
      <c r="J26" s="15">
        <f t="shared" si="1"/>
        <v>1</v>
      </c>
    </row>
    <row r="27" spans="1:10" ht="105" x14ac:dyDescent="0.25">
      <c r="A27" s="24" t="s">
        <v>316</v>
      </c>
      <c r="B27" s="25" t="s">
        <v>54</v>
      </c>
      <c r="C27" s="26" t="s">
        <v>270</v>
      </c>
      <c r="D27" s="27" t="s">
        <v>317</v>
      </c>
      <c r="E27" s="21" t="s">
        <v>70</v>
      </c>
      <c r="F27" s="20"/>
      <c r="G27" s="21" t="str">
        <f t="shared" si="2"/>
        <v/>
      </c>
      <c r="H27" s="21" t="str">
        <f t="shared" si="3"/>
        <v/>
      </c>
      <c r="J27" s="15">
        <f t="shared" si="1"/>
        <v>1</v>
      </c>
    </row>
    <row r="28" spans="1:10" ht="45" x14ac:dyDescent="0.25">
      <c r="A28" s="38" t="s">
        <v>318</v>
      </c>
      <c r="B28" s="25" t="s">
        <v>61</v>
      </c>
      <c r="C28" s="26" t="s">
        <v>270</v>
      </c>
      <c r="D28" s="27" t="s">
        <v>319</v>
      </c>
      <c r="E28" s="21" t="s">
        <v>70</v>
      </c>
      <c r="F28" s="20"/>
      <c r="G28" s="21" t="str">
        <f t="shared" si="2"/>
        <v/>
      </c>
      <c r="H28" s="28" t="s">
        <v>70</v>
      </c>
      <c r="J28" s="15">
        <f t="shared" si="1"/>
        <v>1</v>
      </c>
    </row>
    <row r="29" spans="1:10" ht="45" x14ac:dyDescent="0.25">
      <c r="A29" s="38" t="s">
        <v>320</v>
      </c>
      <c r="B29" s="25" t="s">
        <v>61</v>
      </c>
      <c r="C29" s="26" t="s">
        <v>270</v>
      </c>
      <c r="D29" s="27" t="s">
        <v>321</v>
      </c>
      <c r="E29" s="21" t="s">
        <v>70</v>
      </c>
      <c r="F29" s="20"/>
      <c r="G29" s="21" t="str">
        <f t="shared" si="2"/>
        <v/>
      </c>
      <c r="H29" s="28" t="s">
        <v>70</v>
      </c>
      <c r="J29" s="15">
        <f t="shared" si="1"/>
        <v>1</v>
      </c>
    </row>
    <row r="30" spans="1:10" ht="45" x14ac:dyDescent="0.25">
      <c r="A30" s="38" t="s">
        <v>322</v>
      </c>
      <c r="B30" s="25" t="s">
        <v>61</v>
      </c>
      <c r="C30" s="26" t="s">
        <v>270</v>
      </c>
      <c r="D30" s="27" t="s">
        <v>323</v>
      </c>
      <c r="E30" s="21" t="s">
        <v>70</v>
      </c>
      <c r="F30" s="20"/>
      <c r="G30" s="21" t="str">
        <f t="shared" si="2"/>
        <v/>
      </c>
      <c r="H30" s="28" t="s">
        <v>70</v>
      </c>
      <c r="J30" s="15">
        <f t="shared" si="1"/>
        <v>1</v>
      </c>
    </row>
    <row r="31" spans="1:10" ht="75" x14ac:dyDescent="0.25">
      <c r="A31" s="38" t="s">
        <v>324</v>
      </c>
      <c r="B31" s="25" t="s">
        <v>61</v>
      </c>
      <c r="C31" s="26" t="s">
        <v>270</v>
      </c>
      <c r="D31" s="27" t="s">
        <v>325</v>
      </c>
      <c r="E31" s="21" t="s">
        <v>70</v>
      </c>
      <c r="F31" s="20"/>
      <c r="G31" s="21" t="str">
        <f t="shared" si="2"/>
        <v/>
      </c>
      <c r="H31" s="28" t="s">
        <v>70</v>
      </c>
      <c r="J31" s="15">
        <f t="shared" si="1"/>
        <v>1</v>
      </c>
    </row>
    <row r="32" spans="1:10" ht="150" x14ac:dyDescent="0.25">
      <c r="A32" s="38" t="s">
        <v>326</v>
      </c>
      <c r="B32" s="25" t="s">
        <v>61</v>
      </c>
      <c r="C32" s="29" t="s">
        <v>270</v>
      </c>
      <c r="D32" s="27" t="s">
        <v>327</v>
      </c>
      <c r="E32" s="21" t="s">
        <v>70</v>
      </c>
      <c r="F32" s="20"/>
      <c r="G32" s="21" t="str">
        <f t="shared" si="2"/>
        <v/>
      </c>
      <c r="H32" s="28" t="s">
        <v>70</v>
      </c>
      <c r="J32" s="15">
        <f t="shared" si="1"/>
        <v>1</v>
      </c>
    </row>
    <row r="33" spans="1:10" ht="255" x14ac:dyDescent="0.25">
      <c r="A33" s="38" t="s">
        <v>328</v>
      </c>
      <c r="B33" s="25" t="s">
        <v>61</v>
      </c>
      <c r="C33" s="29" t="s">
        <v>270</v>
      </c>
      <c r="D33" s="27" t="s">
        <v>433</v>
      </c>
      <c r="E33" s="21" t="s">
        <v>70</v>
      </c>
      <c r="F33" s="20"/>
      <c r="G33" s="21" t="str">
        <f t="shared" si="2"/>
        <v/>
      </c>
      <c r="H33" s="28" t="s">
        <v>70</v>
      </c>
      <c r="J33" s="15">
        <f t="shared" si="1"/>
        <v>1</v>
      </c>
    </row>
    <row r="34" spans="1:10" ht="45" x14ac:dyDescent="0.25">
      <c r="A34" s="38" t="s">
        <v>329</v>
      </c>
      <c r="B34" s="25" t="s">
        <v>61</v>
      </c>
      <c r="C34" s="26" t="s">
        <v>270</v>
      </c>
      <c r="D34" s="27" t="s">
        <v>330</v>
      </c>
      <c r="E34" s="21" t="s">
        <v>70</v>
      </c>
      <c r="F34" s="20"/>
      <c r="G34" s="21" t="str">
        <f t="shared" si="2"/>
        <v/>
      </c>
      <c r="H34" s="21" t="str">
        <f t="shared" si="3"/>
        <v/>
      </c>
      <c r="J34" s="15">
        <f t="shared" si="1"/>
        <v>1</v>
      </c>
    </row>
    <row r="35" spans="1:10" ht="45" x14ac:dyDescent="0.25">
      <c r="A35" s="38" t="s">
        <v>331</v>
      </c>
      <c r="B35" s="25" t="s">
        <v>61</v>
      </c>
      <c r="C35" s="26" t="s">
        <v>270</v>
      </c>
      <c r="D35" s="27" t="s">
        <v>332</v>
      </c>
      <c r="E35" s="21" t="s">
        <v>70</v>
      </c>
      <c r="F35" s="20"/>
      <c r="G35" s="21" t="str">
        <f t="shared" si="2"/>
        <v/>
      </c>
      <c r="H35" s="21" t="str">
        <f t="shared" si="3"/>
        <v/>
      </c>
      <c r="J35" s="15">
        <f t="shared" si="1"/>
        <v>1</v>
      </c>
    </row>
    <row r="36" spans="1:10" ht="45" x14ac:dyDescent="0.25">
      <c r="A36" s="38" t="s">
        <v>333</v>
      </c>
      <c r="B36" s="25" t="s">
        <v>61</v>
      </c>
      <c r="C36" s="26" t="s">
        <v>270</v>
      </c>
      <c r="D36" s="27" t="s">
        <v>334</v>
      </c>
      <c r="E36" s="21" t="s">
        <v>70</v>
      </c>
      <c r="F36" s="20"/>
      <c r="G36" s="21" t="str">
        <f t="shared" si="2"/>
        <v/>
      </c>
      <c r="H36" s="28" t="s">
        <v>70</v>
      </c>
      <c r="J36" s="15">
        <f t="shared" si="1"/>
        <v>1</v>
      </c>
    </row>
    <row r="37" spans="1:10" ht="45" x14ac:dyDescent="0.25">
      <c r="A37" s="38" t="s">
        <v>335</v>
      </c>
      <c r="B37" s="25" t="s">
        <v>61</v>
      </c>
      <c r="C37" s="26" t="s">
        <v>270</v>
      </c>
      <c r="D37" s="27" t="s">
        <v>372</v>
      </c>
      <c r="E37" s="21" t="s">
        <v>70</v>
      </c>
      <c r="F37" s="20"/>
      <c r="G37" s="21" t="str">
        <f t="shared" si="2"/>
        <v/>
      </c>
      <c r="H37" s="28" t="s">
        <v>70</v>
      </c>
      <c r="J37" s="15">
        <f t="shared" si="1"/>
        <v>1</v>
      </c>
    </row>
    <row r="38" spans="1:10" ht="30" x14ac:dyDescent="0.25">
      <c r="A38" s="38" t="s">
        <v>336</v>
      </c>
      <c r="B38" s="25" t="s">
        <v>61</v>
      </c>
      <c r="C38" s="26" t="s">
        <v>270</v>
      </c>
      <c r="D38" s="27" t="s">
        <v>373</v>
      </c>
      <c r="E38" s="21" t="s">
        <v>70</v>
      </c>
      <c r="F38" s="20"/>
      <c r="G38" s="21" t="str">
        <f t="shared" si="2"/>
        <v/>
      </c>
      <c r="H38" s="28" t="s">
        <v>70</v>
      </c>
      <c r="J38" s="15">
        <f t="shared" si="1"/>
        <v>1</v>
      </c>
    </row>
    <row r="39" spans="1:10" x14ac:dyDescent="0.25">
      <c r="A39" s="39" t="s">
        <v>337</v>
      </c>
      <c r="B39" s="31"/>
      <c r="C39" s="32"/>
      <c r="D39" s="33" t="s">
        <v>113</v>
      </c>
      <c r="E39" s="32"/>
      <c r="F39" s="32"/>
      <c r="G39" s="32"/>
      <c r="H39" s="32"/>
    </row>
    <row r="40" spans="1:10" ht="165" x14ac:dyDescent="0.25">
      <c r="A40" s="38" t="s">
        <v>338</v>
      </c>
      <c r="B40" s="25" t="s">
        <v>61</v>
      </c>
      <c r="C40" s="26" t="s">
        <v>270</v>
      </c>
      <c r="D40" s="27" t="s">
        <v>339</v>
      </c>
      <c r="E40" s="21" t="s">
        <v>70</v>
      </c>
      <c r="F40" s="20"/>
      <c r="G40" s="21" t="str">
        <f t="shared" si="2"/>
        <v/>
      </c>
      <c r="H40" s="28" t="s">
        <v>70</v>
      </c>
      <c r="J40" s="15">
        <f t="shared" si="1"/>
        <v>1</v>
      </c>
    </row>
    <row r="41" spans="1:10" ht="120" x14ac:dyDescent="0.25">
      <c r="A41" s="38" t="s">
        <v>340</v>
      </c>
      <c r="B41" s="25" t="s">
        <v>61</v>
      </c>
      <c r="C41" s="26" t="s">
        <v>270</v>
      </c>
      <c r="D41" s="27" t="s">
        <v>430</v>
      </c>
      <c r="E41" s="21" t="s">
        <v>70</v>
      </c>
      <c r="F41" s="20"/>
      <c r="G41" s="21" t="str">
        <f t="shared" si="2"/>
        <v/>
      </c>
      <c r="H41" s="28" t="s">
        <v>70</v>
      </c>
      <c r="J41" s="15">
        <f t="shared" si="1"/>
        <v>1</v>
      </c>
    </row>
    <row r="42" spans="1:10" ht="45" x14ac:dyDescent="0.25">
      <c r="A42" s="38" t="s">
        <v>341</v>
      </c>
      <c r="B42" s="25" t="s">
        <v>61</v>
      </c>
      <c r="C42" s="26" t="s">
        <v>270</v>
      </c>
      <c r="D42" s="27" t="s">
        <v>369</v>
      </c>
      <c r="E42" s="21" t="s">
        <v>70</v>
      </c>
      <c r="F42" s="20"/>
      <c r="G42" s="21" t="str">
        <f t="shared" si="2"/>
        <v/>
      </c>
      <c r="H42" s="28" t="s">
        <v>70</v>
      </c>
      <c r="J42" s="15">
        <f t="shared" si="1"/>
        <v>1</v>
      </c>
    </row>
    <row r="43" spans="1:10" ht="30" x14ac:dyDescent="0.25">
      <c r="A43" s="38" t="s">
        <v>342</v>
      </c>
      <c r="B43" s="25" t="s">
        <v>61</v>
      </c>
      <c r="C43" s="26" t="s">
        <v>270</v>
      </c>
      <c r="D43" s="27" t="s">
        <v>370</v>
      </c>
      <c r="E43" s="21" t="s">
        <v>70</v>
      </c>
      <c r="F43" s="20"/>
      <c r="G43" s="21" t="str">
        <f t="shared" si="2"/>
        <v/>
      </c>
      <c r="H43" s="28" t="s">
        <v>70</v>
      </c>
      <c r="J43" s="15">
        <f t="shared" si="1"/>
        <v>1</v>
      </c>
    </row>
    <row r="44" spans="1:10" ht="30" x14ac:dyDescent="0.25">
      <c r="A44" s="38" t="s">
        <v>343</v>
      </c>
      <c r="B44" s="25" t="s">
        <v>61</v>
      </c>
      <c r="C44" s="26" t="s">
        <v>270</v>
      </c>
      <c r="D44" s="27" t="s">
        <v>371</v>
      </c>
      <c r="E44" s="21" t="s">
        <v>70</v>
      </c>
      <c r="F44" s="20"/>
      <c r="G44" s="21" t="str">
        <f t="shared" si="2"/>
        <v/>
      </c>
      <c r="H44" s="28" t="s">
        <v>70</v>
      </c>
      <c r="J44" s="15">
        <f t="shared" si="1"/>
        <v>1</v>
      </c>
    </row>
    <row r="45" spans="1:10" ht="45" x14ac:dyDescent="0.25">
      <c r="A45" s="38" t="s">
        <v>344</v>
      </c>
      <c r="B45" s="25" t="s">
        <v>61</v>
      </c>
      <c r="C45" s="26" t="s">
        <v>270</v>
      </c>
      <c r="D45" s="27" t="s">
        <v>345</v>
      </c>
      <c r="E45" s="21" t="s">
        <v>70</v>
      </c>
      <c r="F45" s="20"/>
      <c r="G45" s="21" t="str">
        <f t="shared" si="2"/>
        <v/>
      </c>
      <c r="H45" s="21" t="str">
        <f t="shared" si="3"/>
        <v/>
      </c>
      <c r="J45" s="15">
        <f t="shared" si="1"/>
        <v>1</v>
      </c>
    </row>
    <row r="46" spans="1:10" ht="60" x14ac:dyDescent="0.25">
      <c r="A46" s="39" t="s">
        <v>346</v>
      </c>
      <c r="B46" s="74" t="s">
        <v>61</v>
      </c>
      <c r="C46" s="75" t="s">
        <v>270</v>
      </c>
      <c r="D46" s="76" t="s">
        <v>431</v>
      </c>
      <c r="E46" s="32"/>
      <c r="F46" s="32"/>
      <c r="G46" s="32"/>
      <c r="H46" s="32"/>
      <c r="J46" s="15">
        <f t="shared" si="1"/>
        <v>1</v>
      </c>
    </row>
    <row r="47" spans="1:10" ht="45" x14ac:dyDescent="0.25">
      <c r="A47" s="38" t="s">
        <v>347</v>
      </c>
      <c r="B47" s="25" t="s">
        <v>61</v>
      </c>
      <c r="C47" s="26" t="s">
        <v>270</v>
      </c>
      <c r="D47" s="27" t="s">
        <v>368</v>
      </c>
      <c r="E47" s="21" t="s">
        <v>70</v>
      </c>
      <c r="F47" s="20"/>
      <c r="G47" s="21" t="str">
        <f t="shared" si="2"/>
        <v/>
      </c>
      <c r="H47" s="28" t="s">
        <v>70</v>
      </c>
      <c r="J47" s="15">
        <f t="shared" si="1"/>
        <v>1</v>
      </c>
    </row>
    <row r="48" spans="1:10" ht="75" x14ac:dyDescent="0.25">
      <c r="A48" s="38" t="s">
        <v>348</v>
      </c>
      <c r="B48" s="25" t="s">
        <v>61</v>
      </c>
      <c r="C48" s="26" t="s">
        <v>270</v>
      </c>
      <c r="D48" s="27" t="s">
        <v>423</v>
      </c>
      <c r="E48" s="21" t="s">
        <v>70</v>
      </c>
      <c r="F48" s="20"/>
      <c r="G48" s="21" t="str">
        <f t="shared" si="2"/>
        <v/>
      </c>
      <c r="H48" s="28" t="s">
        <v>70</v>
      </c>
      <c r="J48" s="15">
        <f t="shared" si="1"/>
        <v>1</v>
      </c>
    </row>
    <row r="49" spans="1:10" ht="45" x14ac:dyDescent="0.25">
      <c r="A49" s="38" t="s">
        <v>349</v>
      </c>
      <c r="B49" s="25" t="s">
        <v>61</v>
      </c>
      <c r="C49" s="26" t="s">
        <v>270</v>
      </c>
      <c r="D49" s="27" t="s">
        <v>350</v>
      </c>
      <c r="E49" s="21" t="s">
        <v>70</v>
      </c>
      <c r="F49" s="20"/>
      <c r="G49" s="21" t="str">
        <f t="shared" si="2"/>
        <v/>
      </c>
      <c r="H49" s="28" t="s">
        <v>70</v>
      </c>
      <c r="J49" s="15">
        <f t="shared" si="1"/>
        <v>1</v>
      </c>
    </row>
    <row r="51" spans="1:10" x14ac:dyDescent="0.25">
      <c r="J51" s="61">
        <f>SUM(J2:J49)</f>
        <v>46</v>
      </c>
    </row>
  </sheetData>
  <sheetProtection algorithmName="SHA-512" hashValue="gt/tD6TIQO7LWZDAq29mXs9Mt5hN9QgQLgFTEl+sSdZRbjq/3c3Hp3PLcRaGNY0Hu+tRgY0sgjx8Qh73NCZRMA==" saltValue="ZgX/EwgByDoXb2G9X9nKBA==" spinCount="100000" sheet="1" objects="1" scenarios="1" autoFilter="0"/>
  <autoFilter ref="E1:H1" xr:uid="{B577D833-453A-42F8-9456-8F4EEE0F9706}"/>
  <conditionalFormatting sqref="H2:H3">
    <cfRule type="cellIs" dxfId="97" priority="29" operator="equal">
      <formula>"-"</formula>
    </cfRule>
    <cfRule type="cellIs" dxfId="96" priority="30" operator="equal">
      <formula>"x"</formula>
    </cfRule>
  </conditionalFormatting>
  <conditionalFormatting sqref="G2:G3">
    <cfRule type="cellIs" dxfId="95" priority="28" operator="equal">
      <formula>"Knock-Out"</formula>
    </cfRule>
  </conditionalFormatting>
  <conditionalFormatting sqref="H5:H8 H21:H22 H24:H27 H34:H35 H10:H19">
    <cfRule type="cellIs" dxfId="94" priority="26" operator="equal">
      <formula>"-"</formula>
    </cfRule>
    <cfRule type="cellIs" dxfId="93" priority="27" operator="equal">
      <formula>"x"</formula>
    </cfRule>
  </conditionalFormatting>
  <conditionalFormatting sqref="G5:G38 G40:G45 G47:G49">
    <cfRule type="cellIs" dxfId="92" priority="25" operator="equal">
      <formula>"Knock-Out"</formula>
    </cfRule>
  </conditionalFormatting>
  <conditionalFormatting sqref="H20">
    <cfRule type="cellIs" dxfId="91" priority="23" operator="equal">
      <formula>"-"</formula>
    </cfRule>
    <cfRule type="cellIs" dxfId="90" priority="24" operator="equal">
      <formula>"x"</formula>
    </cfRule>
  </conditionalFormatting>
  <conditionalFormatting sqref="H23">
    <cfRule type="cellIs" dxfId="89" priority="21" operator="equal">
      <formula>"-"</formula>
    </cfRule>
    <cfRule type="cellIs" dxfId="88" priority="22" operator="equal">
      <formula>"x"</formula>
    </cfRule>
  </conditionalFormatting>
  <conditionalFormatting sqref="H28:H31">
    <cfRule type="cellIs" dxfId="87" priority="19" operator="equal">
      <formula>"-"</formula>
    </cfRule>
    <cfRule type="cellIs" dxfId="86" priority="20" operator="equal">
      <formula>"x"</formula>
    </cfRule>
  </conditionalFormatting>
  <conditionalFormatting sqref="H32:H33">
    <cfRule type="cellIs" dxfId="85" priority="17" operator="equal">
      <formula>"-"</formula>
    </cfRule>
    <cfRule type="cellIs" dxfId="84" priority="18" operator="equal">
      <formula>"x"</formula>
    </cfRule>
  </conditionalFormatting>
  <conditionalFormatting sqref="H36">
    <cfRule type="cellIs" dxfId="83" priority="15" operator="equal">
      <formula>"-"</formula>
    </cfRule>
    <cfRule type="cellIs" dxfId="82" priority="16" operator="equal">
      <formula>"x"</formula>
    </cfRule>
  </conditionalFormatting>
  <conditionalFormatting sqref="H37:H38">
    <cfRule type="cellIs" dxfId="81" priority="13" operator="equal">
      <formula>"-"</formula>
    </cfRule>
    <cfRule type="cellIs" dxfId="80" priority="14" operator="equal">
      <formula>"x"</formula>
    </cfRule>
  </conditionalFormatting>
  <conditionalFormatting sqref="H40">
    <cfRule type="cellIs" dxfId="79" priority="11" operator="equal">
      <formula>"-"</formula>
    </cfRule>
    <cfRule type="cellIs" dxfId="78" priority="12" operator="equal">
      <formula>"x"</formula>
    </cfRule>
  </conditionalFormatting>
  <conditionalFormatting sqref="H41">
    <cfRule type="cellIs" dxfId="77" priority="9" operator="equal">
      <formula>"-"</formula>
    </cfRule>
    <cfRule type="cellIs" dxfId="76" priority="10" operator="equal">
      <formula>"x"</formula>
    </cfRule>
  </conditionalFormatting>
  <conditionalFormatting sqref="H42:H44 H47">
    <cfRule type="cellIs" dxfId="75" priority="7" operator="equal">
      <formula>"-"</formula>
    </cfRule>
    <cfRule type="cellIs" dxfId="74" priority="8" operator="equal">
      <formula>"x"</formula>
    </cfRule>
  </conditionalFormatting>
  <conditionalFormatting sqref="H48:H49">
    <cfRule type="cellIs" dxfId="73" priority="5" operator="equal">
      <formula>"-"</formula>
    </cfRule>
    <cfRule type="cellIs" dxfId="72" priority="6" operator="equal">
      <formula>"x"</formula>
    </cfRule>
  </conditionalFormatting>
  <conditionalFormatting sqref="H45">
    <cfRule type="cellIs" dxfId="71" priority="3" operator="equal">
      <formula>"-"</formula>
    </cfRule>
    <cfRule type="cellIs" dxfId="70" priority="4" operator="equal">
      <formula>"x"</formula>
    </cfRule>
  </conditionalFormatting>
  <conditionalFormatting sqref="H9">
    <cfRule type="cellIs" dxfId="69" priority="1" operator="equal">
      <formula>"-"</formula>
    </cfRule>
    <cfRule type="cellIs" dxfId="68" priority="2" operator="equal">
      <formula>"x"</formula>
    </cfRule>
  </conditionalFormatting>
  <dataValidations count="1">
    <dataValidation type="list" allowBlank="1" showInputMessage="1" showErrorMessage="1" sqref="F5:F38 F2:F3 F40:F45 F47:F49" xr:uid="{4F242A0D-FF89-46C1-B0A0-3FA7FAE2FE91}">
      <formula1>"Ja,Nee"</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36FF-B630-4F5D-8A90-38498C3C1CE9}">
  <sheetPr>
    <tabColor theme="4" tint="0.79998168889431442"/>
    <pageSetUpPr fitToPage="1"/>
  </sheetPr>
  <dimension ref="A1:U112"/>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21" width="12.42578125" style="65" hidden="1" customWidth="1"/>
    <col min="22" max="16384" width="12.42578125" style="15"/>
  </cols>
  <sheetData>
    <row r="1" spans="1:21" ht="31.5" x14ac:dyDescent="0.25">
      <c r="A1" s="11" t="s">
        <v>48</v>
      </c>
      <c r="B1" s="11" t="s">
        <v>49</v>
      </c>
      <c r="C1" s="12" t="s">
        <v>50</v>
      </c>
      <c r="D1" s="13" t="s">
        <v>63</v>
      </c>
      <c r="E1" s="14" t="s">
        <v>64</v>
      </c>
      <c r="F1" s="14" t="s">
        <v>65</v>
      </c>
      <c r="G1" s="14" t="s">
        <v>59</v>
      </c>
      <c r="H1" s="14" t="s">
        <v>66</v>
      </c>
      <c r="J1" s="15" t="s">
        <v>361</v>
      </c>
      <c r="K1" s="62" t="s">
        <v>67</v>
      </c>
      <c r="L1" s="62" t="s">
        <v>52</v>
      </c>
      <c r="M1" s="62" t="s">
        <v>68</v>
      </c>
      <c r="N1" s="62" t="s">
        <v>54</v>
      </c>
      <c r="O1" s="62" t="s">
        <v>61</v>
      </c>
      <c r="P1" s="63"/>
      <c r="Q1" s="62" t="s">
        <v>67</v>
      </c>
      <c r="R1" s="62" t="s">
        <v>52</v>
      </c>
      <c r="S1" s="62" t="s">
        <v>68</v>
      </c>
      <c r="T1" s="62" t="s">
        <v>54</v>
      </c>
      <c r="U1" s="62" t="s">
        <v>61</v>
      </c>
    </row>
    <row r="2" spans="1:21" ht="90" x14ac:dyDescent="0.25">
      <c r="A2" s="24" t="s">
        <v>69</v>
      </c>
      <c r="B2" s="25" t="s">
        <v>67</v>
      </c>
      <c r="C2" s="26">
        <v>60</v>
      </c>
      <c r="D2" s="27" t="s">
        <v>417</v>
      </c>
      <c r="E2" s="21" t="s">
        <v>70</v>
      </c>
      <c r="F2" s="20"/>
      <c r="G2" s="21" t="str">
        <f>IF(F2="Bij inschrijving",C2,IF(F2="Bij livegang",0.4*C2,IF(F2="Niet",0,"")))</f>
        <v/>
      </c>
      <c r="H2" s="21" t="str">
        <f t="shared" ref="H2:H65" si="0">IF(F2="","",IF(F2="Bij inschrijving","Ja","Nee"))</f>
        <v/>
      </c>
      <c r="J2" s="15">
        <f>IF(F2="",1,0)</f>
        <v>1</v>
      </c>
      <c r="K2" s="63">
        <f>IF($B2=K$1,$C2,0)</f>
        <v>60</v>
      </c>
      <c r="L2" s="63">
        <f>IF($B2=L$1,$C2,0)</f>
        <v>0</v>
      </c>
      <c r="M2" s="63">
        <f t="shared" ref="M2:O17" si="1">IF($B2=M$1,$C2,0)</f>
        <v>0</v>
      </c>
      <c r="N2" s="63">
        <f t="shared" si="1"/>
        <v>0</v>
      </c>
      <c r="O2" s="63">
        <f t="shared" si="1"/>
        <v>0</v>
      </c>
      <c r="P2" s="63"/>
      <c r="Q2" s="63" t="str">
        <f>IF($B2=Q$1,$G2,0)</f>
        <v/>
      </c>
      <c r="R2" s="63">
        <f>IF($B2=R$1,$G2,0)</f>
        <v>0</v>
      </c>
      <c r="S2" s="63">
        <f>IF($B2=S$1,$G2,0)</f>
        <v>0</v>
      </c>
      <c r="T2" s="63">
        <f>IF($B2=T$1,$G2,0)</f>
        <v>0</v>
      </c>
      <c r="U2" s="63">
        <f>IF($B2=U$1,$G2,0)</f>
        <v>0</v>
      </c>
    </row>
    <row r="3" spans="1:21" ht="150" x14ac:dyDescent="0.25">
      <c r="A3" s="24" t="s">
        <v>424</v>
      </c>
      <c r="B3" s="25" t="s">
        <v>67</v>
      </c>
      <c r="C3" s="26">
        <v>60</v>
      </c>
      <c r="D3" s="27" t="s">
        <v>71</v>
      </c>
      <c r="E3" s="21" t="s">
        <v>70</v>
      </c>
      <c r="F3" s="20"/>
      <c r="G3" s="21" t="str">
        <f t="shared" ref="G3:G66" si="2">IF(F3="Bij inschrijving",C3,IF(F3="Bij livegang",0.4*C3,IF(F3="Niet",0,"")))</f>
        <v/>
      </c>
      <c r="H3" s="21" t="str">
        <f t="shared" si="0"/>
        <v/>
      </c>
      <c r="J3" s="15">
        <f t="shared" ref="J3:J66" si="3">IF(F3="",1,0)</f>
        <v>1</v>
      </c>
      <c r="K3" s="63">
        <f t="shared" ref="K3:O34" si="4">IF($B3=K$1,$C3,0)</f>
        <v>60</v>
      </c>
      <c r="L3" s="63">
        <f t="shared" si="4"/>
        <v>0</v>
      </c>
      <c r="M3" s="63">
        <f t="shared" si="1"/>
        <v>0</v>
      </c>
      <c r="N3" s="63">
        <f t="shared" si="1"/>
        <v>0</v>
      </c>
      <c r="O3" s="63">
        <f t="shared" si="1"/>
        <v>0</v>
      </c>
      <c r="P3" s="63"/>
      <c r="Q3" s="63" t="str">
        <f t="shared" ref="Q3:U34" si="5">IF($B3=Q$1,$G3,0)</f>
        <v/>
      </c>
      <c r="R3" s="63">
        <f t="shared" si="5"/>
        <v>0</v>
      </c>
      <c r="S3" s="63">
        <f t="shared" si="5"/>
        <v>0</v>
      </c>
      <c r="T3" s="63">
        <f t="shared" si="5"/>
        <v>0</v>
      </c>
      <c r="U3" s="63">
        <f t="shared" si="5"/>
        <v>0</v>
      </c>
    </row>
    <row r="4" spans="1:21" ht="75" x14ac:dyDescent="0.25">
      <c r="A4" s="24" t="s">
        <v>425</v>
      </c>
      <c r="B4" s="25" t="s">
        <v>67</v>
      </c>
      <c r="C4" s="26">
        <v>60</v>
      </c>
      <c r="D4" s="27" t="s">
        <v>72</v>
      </c>
      <c r="E4" s="21" t="s">
        <v>70</v>
      </c>
      <c r="F4" s="20"/>
      <c r="G4" s="21" t="str">
        <f t="shared" si="2"/>
        <v/>
      </c>
      <c r="H4" s="21" t="str">
        <f t="shared" si="0"/>
        <v/>
      </c>
      <c r="J4" s="15">
        <f t="shared" si="3"/>
        <v>1</v>
      </c>
      <c r="K4" s="63">
        <f t="shared" si="4"/>
        <v>60</v>
      </c>
      <c r="L4" s="63">
        <f t="shared" si="4"/>
        <v>0</v>
      </c>
      <c r="M4" s="63">
        <f t="shared" si="1"/>
        <v>0</v>
      </c>
      <c r="N4" s="63">
        <f t="shared" si="1"/>
        <v>0</v>
      </c>
      <c r="O4" s="63">
        <f t="shared" si="1"/>
        <v>0</v>
      </c>
      <c r="P4" s="63"/>
      <c r="Q4" s="63" t="str">
        <f t="shared" si="5"/>
        <v/>
      </c>
      <c r="R4" s="63">
        <f t="shared" si="5"/>
        <v>0</v>
      </c>
      <c r="S4" s="63">
        <f t="shared" si="5"/>
        <v>0</v>
      </c>
      <c r="T4" s="63">
        <f t="shared" si="5"/>
        <v>0</v>
      </c>
      <c r="U4" s="63">
        <f t="shared" si="5"/>
        <v>0</v>
      </c>
    </row>
    <row r="5" spans="1:21" ht="75" x14ac:dyDescent="0.25">
      <c r="A5" s="24" t="s">
        <v>73</v>
      </c>
      <c r="B5" s="25" t="s">
        <v>67</v>
      </c>
      <c r="C5" s="26">
        <v>40</v>
      </c>
      <c r="D5" s="27" t="s">
        <v>74</v>
      </c>
      <c r="E5" s="21" t="s">
        <v>70</v>
      </c>
      <c r="F5" s="20"/>
      <c r="G5" s="21" t="str">
        <f t="shared" si="2"/>
        <v/>
      </c>
      <c r="H5" s="21" t="str">
        <f t="shared" si="0"/>
        <v/>
      </c>
      <c r="J5" s="15">
        <f t="shared" si="3"/>
        <v>1</v>
      </c>
      <c r="K5" s="63">
        <f t="shared" si="4"/>
        <v>40</v>
      </c>
      <c r="L5" s="63">
        <f t="shared" si="4"/>
        <v>0</v>
      </c>
      <c r="M5" s="63">
        <f t="shared" si="1"/>
        <v>0</v>
      </c>
      <c r="N5" s="63">
        <f t="shared" si="1"/>
        <v>0</v>
      </c>
      <c r="O5" s="63">
        <f t="shared" si="1"/>
        <v>0</v>
      </c>
      <c r="P5" s="63"/>
      <c r="Q5" s="63" t="str">
        <f t="shared" si="5"/>
        <v/>
      </c>
      <c r="R5" s="63">
        <f t="shared" si="5"/>
        <v>0</v>
      </c>
      <c r="S5" s="63">
        <f t="shared" si="5"/>
        <v>0</v>
      </c>
      <c r="T5" s="63">
        <f t="shared" si="5"/>
        <v>0</v>
      </c>
      <c r="U5" s="63">
        <f t="shared" si="5"/>
        <v>0</v>
      </c>
    </row>
    <row r="6" spans="1:21" ht="180" x14ac:dyDescent="0.25">
      <c r="A6" s="24" t="s">
        <v>75</v>
      </c>
      <c r="B6" s="25" t="s">
        <v>67</v>
      </c>
      <c r="C6" s="26">
        <v>40</v>
      </c>
      <c r="D6" s="27" t="s">
        <v>76</v>
      </c>
      <c r="E6" s="21" t="s">
        <v>70</v>
      </c>
      <c r="F6" s="20"/>
      <c r="G6" s="21" t="str">
        <f t="shared" si="2"/>
        <v/>
      </c>
      <c r="H6" s="21" t="str">
        <f t="shared" si="0"/>
        <v/>
      </c>
      <c r="J6" s="15">
        <f t="shared" si="3"/>
        <v>1</v>
      </c>
      <c r="K6" s="63">
        <f t="shared" si="4"/>
        <v>40</v>
      </c>
      <c r="L6" s="63">
        <f t="shared" si="4"/>
        <v>0</v>
      </c>
      <c r="M6" s="63">
        <f t="shared" si="1"/>
        <v>0</v>
      </c>
      <c r="N6" s="63">
        <f t="shared" si="1"/>
        <v>0</v>
      </c>
      <c r="O6" s="63">
        <f t="shared" si="1"/>
        <v>0</v>
      </c>
      <c r="P6" s="63"/>
      <c r="Q6" s="63" t="str">
        <f t="shared" si="5"/>
        <v/>
      </c>
      <c r="R6" s="63">
        <f t="shared" si="5"/>
        <v>0</v>
      </c>
      <c r="S6" s="63">
        <f t="shared" si="5"/>
        <v>0</v>
      </c>
      <c r="T6" s="63">
        <f t="shared" si="5"/>
        <v>0</v>
      </c>
      <c r="U6" s="63">
        <f t="shared" si="5"/>
        <v>0</v>
      </c>
    </row>
    <row r="7" spans="1:21" ht="90" x14ac:dyDescent="0.25">
      <c r="A7" s="24" t="s">
        <v>77</v>
      </c>
      <c r="B7" s="25" t="s">
        <v>67</v>
      </c>
      <c r="C7" s="26">
        <v>40</v>
      </c>
      <c r="D7" s="27" t="s">
        <v>78</v>
      </c>
      <c r="E7" s="21" t="s">
        <v>70</v>
      </c>
      <c r="F7" s="20"/>
      <c r="G7" s="21" t="str">
        <f t="shared" si="2"/>
        <v/>
      </c>
      <c r="H7" s="21" t="str">
        <f t="shared" si="0"/>
        <v/>
      </c>
      <c r="J7" s="15">
        <f t="shared" si="3"/>
        <v>1</v>
      </c>
      <c r="K7" s="63">
        <f t="shared" si="4"/>
        <v>40</v>
      </c>
      <c r="L7" s="63">
        <f t="shared" si="4"/>
        <v>0</v>
      </c>
      <c r="M7" s="63">
        <f t="shared" si="1"/>
        <v>0</v>
      </c>
      <c r="N7" s="63">
        <f t="shared" si="1"/>
        <v>0</v>
      </c>
      <c r="O7" s="63">
        <f t="shared" si="1"/>
        <v>0</v>
      </c>
      <c r="P7" s="63"/>
      <c r="Q7" s="63" t="str">
        <f t="shared" si="5"/>
        <v/>
      </c>
      <c r="R7" s="63">
        <f t="shared" si="5"/>
        <v>0</v>
      </c>
      <c r="S7" s="63">
        <f t="shared" si="5"/>
        <v>0</v>
      </c>
      <c r="T7" s="63">
        <f t="shared" si="5"/>
        <v>0</v>
      </c>
      <c r="U7" s="63">
        <f t="shared" si="5"/>
        <v>0</v>
      </c>
    </row>
    <row r="8" spans="1:21" ht="120" x14ac:dyDescent="0.25">
      <c r="A8" s="24" t="s">
        <v>79</v>
      </c>
      <c r="B8" s="25" t="s">
        <v>67</v>
      </c>
      <c r="C8" s="26">
        <v>40</v>
      </c>
      <c r="D8" s="27" t="s">
        <v>429</v>
      </c>
      <c r="E8" s="21" t="s">
        <v>70</v>
      </c>
      <c r="F8" s="20"/>
      <c r="G8" s="21" t="str">
        <f t="shared" si="2"/>
        <v/>
      </c>
      <c r="H8" s="28" t="s">
        <v>70</v>
      </c>
      <c r="J8" s="15">
        <f t="shared" si="3"/>
        <v>1</v>
      </c>
      <c r="K8" s="63">
        <f t="shared" si="4"/>
        <v>40</v>
      </c>
      <c r="L8" s="63">
        <f t="shared" si="4"/>
        <v>0</v>
      </c>
      <c r="M8" s="63">
        <f t="shared" si="1"/>
        <v>0</v>
      </c>
      <c r="N8" s="63">
        <f t="shared" si="1"/>
        <v>0</v>
      </c>
      <c r="O8" s="63">
        <f t="shared" si="1"/>
        <v>0</v>
      </c>
      <c r="P8" s="63"/>
      <c r="Q8" s="63" t="str">
        <f t="shared" si="5"/>
        <v/>
      </c>
      <c r="R8" s="63">
        <f t="shared" si="5"/>
        <v>0</v>
      </c>
      <c r="S8" s="63">
        <f t="shared" si="5"/>
        <v>0</v>
      </c>
      <c r="T8" s="63">
        <f t="shared" si="5"/>
        <v>0</v>
      </c>
      <c r="U8" s="63">
        <f t="shared" si="5"/>
        <v>0</v>
      </c>
    </row>
    <row r="9" spans="1:21" ht="150" x14ac:dyDescent="0.25">
      <c r="A9" s="24" t="s">
        <v>80</v>
      </c>
      <c r="B9" s="25" t="s">
        <v>67</v>
      </c>
      <c r="C9" s="26">
        <v>40</v>
      </c>
      <c r="D9" s="27" t="s">
        <v>432</v>
      </c>
      <c r="E9" s="21" t="s">
        <v>70</v>
      </c>
      <c r="F9" s="20"/>
      <c r="G9" s="21" t="str">
        <f t="shared" si="2"/>
        <v/>
      </c>
      <c r="H9" s="21" t="str">
        <f t="shared" si="0"/>
        <v/>
      </c>
      <c r="J9" s="15">
        <f t="shared" si="3"/>
        <v>1</v>
      </c>
      <c r="K9" s="63">
        <f t="shared" si="4"/>
        <v>40</v>
      </c>
      <c r="L9" s="63">
        <f t="shared" si="4"/>
        <v>0</v>
      </c>
      <c r="M9" s="63">
        <f t="shared" si="1"/>
        <v>0</v>
      </c>
      <c r="N9" s="63">
        <f t="shared" si="1"/>
        <v>0</v>
      </c>
      <c r="O9" s="63">
        <f t="shared" si="1"/>
        <v>0</v>
      </c>
      <c r="P9" s="63"/>
      <c r="Q9" s="63" t="str">
        <f t="shared" si="5"/>
        <v/>
      </c>
      <c r="R9" s="63">
        <f t="shared" si="5"/>
        <v>0</v>
      </c>
      <c r="S9" s="63">
        <f t="shared" si="5"/>
        <v>0</v>
      </c>
      <c r="T9" s="63">
        <f t="shared" si="5"/>
        <v>0</v>
      </c>
      <c r="U9" s="63">
        <f t="shared" si="5"/>
        <v>0</v>
      </c>
    </row>
    <row r="10" spans="1:21" ht="45" x14ac:dyDescent="0.25">
      <c r="A10" s="24" t="s">
        <v>81</v>
      </c>
      <c r="B10" s="25" t="s">
        <v>67</v>
      </c>
      <c r="C10" s="26">
        <v>40</v>
      </c>
      <c r="D10" s="27" t="s">
        <v>82</v>
      </c>
      <c r="E10" s="21" t="s">
        <v>70</v>
      </c>
      <c r="F10" s="20"/>
      <c r="G10" s="21" t="str">
        <f t="shared" si="2"/>
        <v/>
      </c>
      <c r="H10" s="21" t="str">
        <f t="shared" si="0"/>
        <v/>
      </c>
      <c r="J10" s="15">
        <f t="shared" si="3"/>
        <v>1</v>
      </c>
      <c r="K10" s="63">
        <f t="shared" si="4"/>
        <v>40</v>
      </c>
      <c r="L10" s="63">
        <f t="shared" si="4"/>
        <v>0</v>
      </c>
      <c r="M10" s="63">
        <f t="shared" si="1"/>
        <v>0</v>
      </c>
      <c r="N10" s="63">
        <f t="shared" si="1"/>
        <v>0</v>
      </c>
      <c r="O10" s="63">
        <f t="shared" si="1"/>
        <v>0</v>
      </c>
      <c r="P10" s="63"/>
      <c r="Q10" s="63" t="str">
        <f t="shared" si="5"/>
        <v/>
      </c>
      <c r="R10" s="63">
        <f t="shared" si="5"/>
        <v>0</v>
      </c>
      <c r="S10" s="63">
        <f t="shared" si="5"/>
        <v>0</v>
      </c>
      <c r="T10" s="63">
        <f t="shared" si="5"/>
        <v>0</v>
      </c>
      <c r="U10" s="63">
        <f t="shared" si="5"/>
        <v>0</v>
      </c>
    </row>
    <row r="11" spans="1:21" ht="150" x14ac:dyDescent="0.25">
      <c r="A11" s="24" t="s">
        <v>83</v>
      </c>
      <c r="B11" s="25" t="s">
        <v>67</v>
      </c>
      <c r="C11" s="29">
        <v>20</v>
      </c>
      <c r="D11" s="27" t="s">
        <v>84</v>
      </c>
      <c r="E11" s="21" t="s">
        <v>70</v>
      </c>
      <c r="F11" s="20"/>
      <c r="G11" s="21" t="str">
        <f t="shared" si="2"/>
        <v/>
      </c>
      <c r="H11" s="21" t="str">
        <f t="shared" si="0"/>
        <v/>
      </c>
      <c r="J11" s="15">
        <f t="shared" si="3"/>
        <v>1</v>
      </c>
      <c r="K11" s="63">
        <f t="shared" si="4"/>
        <v>20</v>
      </c>
      <c r="L11" s="63">
        <f t="shared" si="4"/>
        <v>0</v>
      </c>
      <c r="M11" s="63">
        <f t="shared" si="1"/>
        <v>0</v>
      </c>
      <c r="N11" s="63">
        <f t="shared" si="1"/>
        <v>0</v>
      </c>
      <c r="O11" s="63">
        <f t="shared" si="1"/>
        <v>0</v>
      </c>
      <c r="P11" s="63"/>
      <c r="Q11" s="63" t="str">
        <f t="shared" si="5"/>
        <v/>
      </c>
      <c r="R11" s="63">
        <f t="shared" si="5"/>
        <v>0</v>
      </c>
      <c r="S11" s="63">
        <f t="shared" si="5"/>
        <v>0</v>
      </c>
      <c r="T11" s="63">
        <f t="shared" si="5"/>
        <v>0</v>
      </c>
      <c r="U11" s="63">
        <f t="shared" si="5"/>
        <v>0</v>
      </c>
    </row>
    <row r="12" spans="1:21" ht="105" x14ac:dyDescent="0.25">
      <c r="A12" s="24" t="s">
        <v>85</v>
      </c>
      <c r="B12" s="25" t="s">
        <v>67</v>
      </c>
      <c r="C12" s="26">
        <v>20</v>
      </c>
      <c r="D12" s="27" t="s">
        <v>86</v>
      </c>
      <c r="E12" s="21" t="s">
        <v>70</v>
      </c>
      <c r="F12" s="20"/>
      <c r="G12" s="21" t="str">
        <f t="shared" si="2"/>
        <v/>
      </c>
      <c r="H12" s="21" t="str">
        <f t="shared" si="0"/>
        <v/>
      </c>
      <c r="J12" s="15">
        <f t="shared" si="3"/>
        <v>1</v>
      </c>
      <c r="K12" s="63">
        <f t="shared" si="4"/>
        <v>20</v>
      </c>
      <c r="L12" s="63">
        <f t="shared" si="4"/>
        <v>0</v>
      </c>
      <c r="M12" s="63">
        <f t="shared" si="1"/>
        <v>0</v>
      </c>
      <c r="N12" s="63">
        <f t="shared" si="1"/>
        <v>0</v>
      </c>
      <c r="O12" s="63">
        <f t="shared" si="1"/>
        <v>0</v>
      </c>
      <c r="P12" s="63"/>
      <c r="Q12" s="63" t="str">
        <f t="shared" si="5"/>
        <v/>
      </c>
      <c r="R12" s="63">
        <f t="shared" si="5"/>
        <v>0</v>
      </c>
      <c r="S12" s="63">
        <f t="shared" si="5"/>
        <v>0</v>
      </c>
      <c r="T12" s="63">
        <f t="shared" si="5"/>
        <v>0</v>
      </c>
      <c r="U12" s="63">
        <f t="shared" si="5"/>
        <v>0</v>
      </c>
    </row>
    <row r="13" spans="1:21" ht="75" x14ac:dyDescent="0.25">
      <c r="A13" s="24" t="s">
        <v>426</v>
      </c>
      <c r="B13" s="25" t="s">
        <v>67</v>
      </c>
      <c r="C13" s="26">
        <v>20</v>
      </c>
      <c r="D13" s="27" t="s">
        <v>87</v>
      </c>
      <c r="E13" s="21" t="s">
        <v>70</v>
      </c>
      <c r="F13" s="20"/>
      <c r="G13" s="21" t="str">
        <f t="shared" si="2"/>
        <v/>
      </c>
      <c r="H13" s="28" t="s">
        <v>70</v>
      </c>
      <c r="J13" s="15">
        <f t="shared" si="3"/>
        <v>1</v>
      </c>
      <c r="K13" s="63">
        <f t="shared" si="4"/>
        <v>20</v>
      </c>
      <c r="L13" s="63">
        <f t="shared" si="4"/>
        <v>0</v>
      </c>
      <c r="M13" s="63">
        <f t="shared" si="1"/>
        <v>0</v>
      </c>
      <c r="N13" s="63">
        <f t="shared" si="1"/>
        <v>0</v>
      </c>
      <c r="O13" s="63">
        <f t="shared" si="1"/>
        <v>0</v>
      </c>
      <c r="P13" s="63"/>
      <c r="Q13" s="63" t="str">
        <f t="shared" si="5"/>
        <v/>
      </c>
      <c r="R13" s="63">
        <f t="shared" si="5"/>
        <v>0</v>
      </c>
      <c r="S13" s="63">
        <f t="shared" si="5"/>
        <v>0</v>
      </c>
      <c r="T13" s="63">
        <f t="shared" si="5"/>
        <v>0</v>
      </c>
      <c r="U13" s="63">
        <f t="shared" si="5"/>
        <v>0</v>
      </c>
    </row>
    <row r="14" spans="1:21" ht="45" x14ac:dyDescent="0.25">
      <c r="A14" s="24" t="s">
        <v>88</v>
      </c>
      <c r="B14" s="25" t="s">
        <v>67</v>
      </c>
      <c r="C14" s="26">
        <v>20</v>
      </c>
      <c r="D14" s="27" t="s">
        <v>89</v>
      </c>
      <c r="E14" s="21" t="s">
        <v>70</v>
      </c>
      <c r="F14" s="20"/>
      <c r="G14" s="21" t="str">
        <f t="shared" si="2"/>
        <v/>
      </c>
      <c r="H14" s="21" t="str">
        <f t="shared" si="0"/>
        <v/>
      </c>
      <c r="J14" s="15">
        <f t="shared" si="3"/>
        <v>1</v>
      </c>
      <c r="K14" s="63">
        <f t="shared" si="4"/>
        <v>20</v>
      </c>
      <c r="L14" s="63">
        <f t="shared" si="4"/>
        <v>0</v>
      </c>
      <c r="M14" s="63">
        <f t="shared" si="1"/>
        <v>0</v>
      </c>
      <c r="N14" s="63">
        <f t="shared" si="1"/>
        <v>0</v>
      </c>
      <c r="O14" s="63">
        <f t="shared" si="1"/>
        <v>0</v>
      </c>
      <c r="P14" s="63"/>
      <c r="Q14" s="63" t="str">
        <f t="shared" si="5"/>
        <v/>
      </c>
      <c r="R14" s="63">
        <f t="shared" si="5"/>
        <v>0</v>
      </c>
      <c r="S14" s="63">
        <f t="shared" si="5"/>
        <v>0</v>
      </c>
      <c r="T14" s="63">
        <f t="shared" si="5"/>
        <v>0</v>
      </c>
      <c r="U14" s="63">
        <f t="shared" si="5"/>
        <v>0</v>
      </c>
    </row>
    <row r="15" spans="1:21" ht="120" x14ac:dyDescent="0.25">
      <c r="A15" s="24" t="s">
        <v>90</v>
      </c>
      <c r="B15" s="25" t="s">
        <v>67</v>
      </c>
      <c r="C15" s="26">
        <v>20</v>
      </c>
      <c r="D15" s="27" t="s">
        <v>385</v>
      </c>
      <c r="E15" s="21" t="s">
        <v>70</v>
      </c>
      <c r="F15" s="20"/>
      <c r="G15" s="21" t="str">
        <f t="shared" si="2"/>
        <v/>
      </c>
      <c r="H15" s="21" t="str">
        <f t="shared" si="0"/>
        <v/>
      </c>
      <c r="J15" s="15">
        <f t="shared" si="3"/>
        <v>1</v>
      </c>
      <c r="K15" s="63">
        <f t="shared" si="4"/>
        <v>20</v>
      </c>
      <c r="L15" s="63">
        <f t="shared" si="4"/>
        <v>0</v>
      </c>
      <c r="M15" s="63">
        <f t="shared" si="1"/>
        <v>0</v>
      </c>
      <c r="N15" s="63">
        <f t="shared" si="1"/>
        <v>0</v>
      </c>
      <c r="O15" s="63">
        <f t="shared" si="1"/>
        <v>0</v>
      </c>
      <c r="P15" s="63"/>
      <c r="Q15" s="63" t="str">
        <f t="shared" si="5"/>
        <v/>
      </c>
      <c r="R15" s="63">
        <f t="shared" si="5"/>
        <v>0</v>
      </c>
      <c r="S15" s="63">
        <f t="shared" si="5"/>
        <v>0</v>
      </c>
      <c r="T15" s="63">
        <f t="shared" si="5"/>
        <v>0</v>
      </c>
      <c r="U15" s="63">
        <f t="shared" si="5"/>
        <v>0</v>
      </c>
    </row>
    <row r="16" spans="1:21" ht="45" x14ac:dyDescent="0.25">
      <c r="A16" s="24" t="s">
        <v>91</v>
      </c>
      <c r="B16" s="25" t="s">
        <v>67</v>
      </c>
      <c r="C16" s="26">
        <v>20</v>
      </c>
      <c r="D16" s="27" t="s">
        <v>92</v>
      </c>
      <c r="E16" s="21" t="s">
        <v>70</v>
      </c>
      <c r="F16" s="20"/>
      <c r="G16" s="21" t="str">
        <f t="shared" si="2"/>
        <v/>
      </c>
      <c r="H16" s="21" t="str">
        <f t="shared" si="0"/>
        <v/>
      </c>
      <c r="J16" s="15">
        <f t="shared" si="3"/>
        <v>1</v>
      </c>
      <c r="K16" s="63">
        <f t="shared" si="4"/>
        <v>20</v>
      </c>
      <c r="L16" s="63">
        <f t="shared" si="4"/>
        <v>0</v>
      </c>
      <c r="M16" s="63">
        <f t="shared" si="1"/>
        <v>0</v>
      </c>
      <c r="N16" s="63">
        <f t="shared" si="1"/>
        <v>0</v>
      </c>
      <c r="O16" s="63">
        <f t="shared" si="1"/>
        <v>0</v>
      </c>
      <c r="P16" s="63"/>
      <c r="Q16" s="63" t="str">
        <f t="shared" si="5"/>
        <v/>
      </c>
      <c r="R16" s="63">
        <f t="shared" si="5"/>
        <v>0</v>
      </c>
      <c r="S16" s="63">
        <f t="shared" si="5"/>
        <v>0</v>
      </c>
      <c r="T16" s="63">
        <f t="shared" si="5"/>
        <v>0</v>
      </c>
      <c r="U16" s="63">
        <f t="shared" si="5"/>
        <v>0</v>
      </c>
    </row>
    <row r="17" spans="1:21" ht="60" x14ac:dyDescent="0.25">
      <c r="A17" s="24" t="s">
        <v>427</v>
      </c>
      <c r="B17" s="25" t="s">
        <v>67</v>
      </c>
      <c r="C17" s="29">
        <v>20</v>
      </c>
      <c r="D17" s="27" t="s">
        <v>418</v>
      </c>
      <c r="E17" s="21" t="s">
        <v>70</v>
      </c>
      <c r="F17" s="20"/>
      <c r="G17" s="21" t="str">
        <f t="shared" si="2"/>
        <v/>
      </c>
      <c r="H17" s="21" t="str">
        <f t="shared" si="0"/>
        <v/>
      </c>
      <c r="J17" s="15">
        <f t="shared" si="3"/>
        <v>1</v>
      </c>
      <c r="K17" s="63">
        <f t="shared" si="4"/>
        <v>20</v>
      </c>
      <c r="L17" s="63">
        <f t="shared" si="4"/>
        <v>0</v>
      </c>
      <c r="M17" s="63">
        <f t="shared" si="1"/>
        <v>0</v>
      </c>
      <c r="N17" s="63">
        <f t="shared" si="1"/>
        <v>0</v>
      </c>
      <c r="O17" s="63">
        <f t="shared" si="1"/>
        <v>0</v>
      </c>
      <c r="P17" s="63"/>
      <c r="Q17" s="63" t="str">
        <f t="shared" si="5"/>
        <v/>
      </c>
      <c r="R17" s="63">
        <f t="shared" si="5"/>
        <v>0</v>
      </c>
      <c r="S17" s="63">
        <f t="shared" si="5"/>
        <v>0</v>
      </c>
      <c r="T17" s="63">
        <f t="shared" si="5"/>
        <v>0</v>
      </c>
      <c r="U17" s="63">
        <f t="shared" si="5"/>
        <v>0</v>
      </c>
    </row>
    <row r="18" spans="1:21" ht="60" x14ac:dyDescent="0.25">
      <c r="A18" s="24" t="s">
        <v>93</v>
      </c>
      <c r="B18" s="25" t="s">
        <v>67</v>
      </c>
      <c r="C18" s="26">
        <v>20</v>
      </c>
      <c r="D18" s="27" t="s">
        <v>94</v>
      </c>
      <c r="E18" s="21" t="s">
        <v>70</v>
      </c>
      <c r="F18" s="20"/>
      <c r="G18" s="21" t="str">
        <f t="shared" si="2"/>
        <v/>
      </c>
      <c r="H18" s="21" t="str">
        <f t="shared" si="0"/>
        <v/>
      </c>
      <c r="J18" s="15">
        <f t="shared" si="3"/>
        <v>1</v>
      </c>
      <c r="K18" s="63">
        <f t="shared" si="4"/>
        <v>20</v>
      </c>
      <c r="L18" s="63">
        <f t="shared" si="4"/>
        <v>0</v>
      </c>
      <c r="M18" s="63">
        <f t="shared" si="4"/>
        <v>0</v>
      </c>
      <c r="N18" s="63">
        <f t="shared" si="4"/>
        <v>0</v>
      </c>
      <c r="O18" s="63">
        <f t="shared" si="4"/>
        <v>0</v>
      </c>
      <c r="P18" s="63"/>
      <c r="Q18" s="63" t="str">
        <f t="shared" si="5"/>
        <v/>
      </c>
      <c r="R18" s="63">
        <f t="shared" si="5"/>
        <v>0</v>
      </c>
      <c r="S18" s="63">
        <f t="shared" si="5"/>
        <v>0</v>
      </c>
      <c r="T18" s="63">
        <f t="shared" si="5"/>
        <v>0</v>
      </c>
      <c r="U18" s="63">
        <f t="shared" si="5"/>
        <v>0</v>
      </c>
    </row>
    <row r="19" spans="1:21" ht="60" x14ac:dyDescent="0.25">
      <c r="A19" s="24" t="s">
        <v>95</v>
      </c>
      <c r="B19" s="25" t="s">
        <v>67</v>
      </c>
      <c r="C19" s="29">
        <v>20</v>
      </c>
      <c r="D19" s="27" t="s">
        <v>96</v>
      </c>
      <c r="E19" s="21" t="s">
        <v>70</v>
      </c>
      <c r="F19" s="20"/>
      <c r="G19" s="21" t="str">
        <f t="shared" si="2"/>
        <v/>
      </c>
      <c r="H19" s="21" t="str">
        <f t="shared" si="0"/>
        <v/>
      </c>
      <c r="J19" s="15">
        <f t="shared" si="3"/>
        <v>1</v>
      </c>
      <c r="K19" s="63">
        <f t="shared" si="4"/>
        <v>20</v>
      </c>
      <c r="L19" s="63">
        <f t="shared" si="4"/>
        <v>0</v>
      </c>
      <c r="M19" s="63">
        <f t="shared" si="4"/>
        <v>0</v>
      </c>
      <c r="N19" s="63">
        <f t="shared" si="4"/>
        <v>0</v>
      </c>
      <c r="O19" s="63">
        <f t="shared" si="4"/>
        <v>0</v>
      </c>
      <c r="P19" s="63"/>
      <c r="Q19" s="63" t="str">
        <f t="shared" si="5"/>
        <v/>
      </c>
      <c r="R19" s="63">
        <f t="shared" si="5"/>
        <v>0</v>
      </c>
      <c r="S19" s="63">
        <f t="shared" si="5"/>
        <v>0</v>
      </c>
      <c r="T19" s="63">
        <f t="shared" si="5"/>
        <v>0</v>
      </c>
      <c r="U19" s="63">
        <f t="shared" si="5"/>
        <v>0</v>
      </c>
    </row>
    <row r="20" spans="1:21" ht="75" x14ac:dyDescent="0.25">
      <c r="A20" s="24" t="s">
        <v>97</v>
      </c>
      <c r="B20" s="25" t="s">
        <v>67</v>
      </c>
      <c r="C20" s="26">
        <v>20</v>
      </c>
      <c r="D20" s="27" t="s">
        <v>98</v>
      </c>
      <c r="E20" s="21" t="s">
        <v>70</v>
      </c>
      <c r="F20" s="20"/>
      <c r="G20" s="21" t="str">
        <f t="shared" si="2"/>
        <v/>
      </c>
      <c r="H20" s="21" t="str">
        <f t="shared" si="0"/>
        <v/>
      </c>
      <c r="J20" s="15">
        <f t="shared" si="3"/>
        <v>1</v>
      </c>
      <c r="K20" s="63">
        <f t="shared" si="4"/>
        <v>20</v>
      </c>
      <c r="L20" s="63">
        <f t="shared" si="4"/>
        <v>0</v>
      </c>
      <c r="M20" s="63">
        <f t="shared" si="4"/>
        <v>0</v>
      </c>
      <c r="N20" s="63">
        <f t="shared" si="4"/>
        <v>0</v>
      </c>
      <c r="O20" s="63">
        <f t="shared" si="4"/>
        <v>0</v>
      </c>
      <c r="P20" s="63"/>
      <c r="Q20" s="63" t="str">
        <f t="shared" si="5"/>
        <v/>
      </c>
      <c r="R20" s="63">
        <f t="shared" si="5"/>
        <v>0</v>
      </c>
      <c r="S20" s="63">
        <f t="shared" si="5"/>
        <v>0</v>
      </c>
      <c r="T20" s="63">
        <f t="shared" si="5"/>
        <v>0</v>
      </c>
      <c r="U20" s="63">
        <f t="shared" si="5"/>
        <v>0</v>
      </c>
    </row>
    <row r="21" spans="1:21" ht="75" x14ac:dyDescent="0.25">
      <c r="A21" s="24" t="s">
        <v>99</v>
      </c>
      <c r="B21" s="25" t="s">
        <v>67</v>
      </c>
      <c r="C21" s="26">
        <v>20</v>
      </c>
      <c r="D21" s="27" t="s">
        <v>100</v>
      </c>
      <c r="E21" s="21" t="s">
        <v>70</v>
      </c>
      <c r="F21" s="20"/>
      <c r="G21" s="21" t="str">
        <f t="shared" si="2"/>
        <v/>
      </c>
      <c r="H21" s="28" t="s">
        <v>70</v>
      </c>
      <c r="J21" s="15">
        <f t="shared" si="3"/>
        <v>1</v>
      </c>
      <c r="K21" s="63">
        <f t="shared" si="4"/>
        <v>20</v>
      </c>
      <c r="L21" s="63">
        <f t="shared" si="4"/>
        <v>0</v>
      </c>
      <c r="M21" s="63">
        <f t="shared" si="4"/>
        <v>0</v>
      </c>
      <c r="N21" s="63">
        <f t="shared" si="4"/>
        <v>0</v>
      </c>
      <c r="O21" s="63">
        <f t="shared" si="4"/>
        <v>0</v>
      </c>
      <c r="P21" s="63"/>
      <c r="Q21" s="63" t="str">
        <f t="shared" si="5"/>
        <v/>
      </c>
      <c r="R21" s="63">
        <f t="shared" si="5"/>
        <v>0</v>
      </c>
      <c r="S21" s="63">
        <f t="shared" si="5"/>
        <v>0</v>
      </c>
      <c r="T21" s="63">
        <f t="shared" si="5"/>
        <v>0</v>
      </c>
      <c r="U21" s="63">
        <f t="shared" si="5"/>
        <v>0</v>
      </c>
    </row>
    <row r="22" spans="1:21" ht="195" x14ac:dyDescent="0.25">
      <c r="A22" s="24" t="s">
        <v>101</v>
      </c>
      <c r="B22" s="25" t="s">
        <v>67</v>
      </c>
      <c r="C22" s="26">
        <v>20</v>
      </c>
      <c r="D22" s="27" t="s">
        <v>102</v>
      </c>
      <c r="E22" s="21" t="s">
        <v>70</v>
      </c>
      <c r="F22" s="20"/>
      <c r="G22" s="21" t="str">
        <f t="shared" si="2"/>
        <v/>
      </c>
      <c r="H22" s="21" t="str">
        <f t="shared" si="0"/>
        <v/>
      </c>
      <c r="J22" s="15">
        <f t="shared" si="3"/>
        <v>1</v>
      </c>
      <c r="K22" s="63">
        <f t="shared" si="4"/>
        <v>20</v>
      </c>
      <c r="L22" s="63">
        <f t="shared" si="4"/>
        <v>0</v>
      </c>
      <c r="M22" s="63">
        <f t="shared" si="4"/>
        <v>0</v>
      </c>
      <c r="N22" s="63">
        <f t="shared" si="4"/>
        <v>0</v>
      </c>
      <c r="O22" s="63">
        <f t="shared" si="4"/>
        <v>0</v>
      </c>
      <c r="P22" s="63"/>
      <c r="Q22" s="63" t="str">
        <f t="shared" si="5"/>
        <v/>
      </c>
      <c r="R22" s="63">
        <f t="shared" si="5"/>
        <v>0</v>
      </c>
      <c r="S22" s="63">
        <f t="shared" si="5"/>
        <v>0</v>
      </c>
      <c r="T22" s="63">
        <f t="shared" si="5"/>
        <v>0</v>
      </c>
      <c r="U22" s="63">
        <f t="shared" si="5"/>
        <v>0</v>
      </c>
    </row>
    <row r="23" spans="1:21" ht="30" x14ac:dyDescent="0.25">
      <c r="A23" s="24" t="s">
        <v>103</v>
      </c>
      <c r="B23" s="25" t="s">
        <v>67</v>
      </c>
      <c r="C23" s="26">
        <v>20</v>
      </c>
      <c r="D23" s="27" t="s">
        <v>104</v>
      </c>
      <c r="E23" s="21" t="s">
        <v>70</v>
      </c>
      <c r="F23" s="20"/>
      <c r="G23" s="21" t="str">
        <f t="shared" si="2"/>
        <v/>
      </c>
      <c r="H23" s="28" t="s">
        <v>70</v>
      </c>
      <c r="J23" s="15">
        <f t="shared" si="3"/>
        <v>1</v>
      </c>
      <c r="K23" s="63">
        <f t="shared" si="4"/>
        <v>20</v>
      </c>
      <c r="L23" s="63">
        <f t="shared" si="4"/>
        <v>0</v>
      </c>
      <c r="M23" s="63">
        <f t="shared" si="4"/>
        <v>0</v>
      </c>
      <c r="N23" s="63">
        <f t="shared" si="4"/>
        <v>0</v>
      </c>
      <c r="O23" s="63">
        <f t="shared" si="4"/>
        <v>0</v>
      </c>
      <c r="P23" s="63"/>
      <c r="Q23" s="63" t="str">
        <f t="shared" si="5"/>
        <v/>
      </c>
      <c r="R23" s="63">
        <f t="shared" si="5"/>
        <v>0</v>
      </c>
      <c r="S23" s="63">
        <f t="shared" si="5"/>
        <v>0</v>
      </c>
      <c r="T23" s="63">
        <f t="shared" si="5"/>
        <v>0</v>
      </c>
      <c r="U23" s="63">
        <f t="shared" si="5"/>
        <v>0</v>
      </c>
    </row>
    <row r="24" spans="1:21" ht="60" x14ac:dyDescent="0.25">
      <c r="A24" s="24" t="s">
        <v>105</v>
      </c>
      <c r="B24" s="25" t="s">
        <v>67</v>
      </c>
      <c r="C24" s="26">
        <v>20</v>
      </c>
      <c r="D24" s="27" t="s">
        <v>106</v>
      </c>
      <c r="E24" s="21" t="s">
        <v>70</v>
      </c>
      <c r="F24" s="20"/>
      <c r="G24" s="21" t="str">
        <f t="shared" si="2"/>
        <v/>
      </c>
      <c r="H24" s="21" t="str">
        <f t="shared" si="0"/>
        <v/>
      </c>
      <c r="J24" s="15">
        <f t="shared" si="3"/>
        <v>1</v>
      </c>
      <c r="K24" s="63">
        <f t="shared" si="4"/>
        <v>20</v>
      </c>
      <c r="L24" s="63">
        <f t="shared" si="4"/>
        <v>0</v>
      </c>
      <c r="M24" s="63">
        <f t="shared" si="4"/>
        <v>0</v>
      </c>
      <c r="N24" s="63">
        <f t="shared" si="4"/>
        <v>0</v>
      </c>
      <c r="O24" s="63">
        <f t="shared" si="4"/>
        <v>0</v>
      </c>
      <c r="P24" s="63"/>
      <c r="Q24" s="63" t="str">
        <f t="shared" si="5"/>
        <v/>
      </c>
      <c r="R24" s="63">
        <f t="shared" si="5"/>
        <v>0</v>
      </c>
      <c r="S24" s="63">
        <f t="shared" si="5"/>
        <v>0</v>
      </c>
      <c r="T24" s="63">
        <f t="shared" si="5"/>
        <v>0</v>
      </c>
      <c r="U24" s="63">
        <f t="shared" si="5"/>
        <v>0</v>
      </c>
    </row>
    <row r="25" spans="1:21" ht="45" x14ac:dyDescent="0.25">
      <c r="A25" s="24" t="s">
        <v>107</v>
      </c>
      <c r="B25" s="25" t="s">
        <v>67</v>
      </c>
      <c r="C25" s="26">
        <v>20</v>
      </c>
      <c r="D25" s="27" t="s">
        <v>108</v>
      </c>
      <c r="E25" s="21" t="s">
        <v>70</v>
      </c>
      <c r="F25" s="20"/>
      <c r="G25" s="21" t="str">
        <f t="shared" si="2"/>
        <v/>
      </c>
      <c r="H25" s="21" t="str">
        <f t="shared" si="0"/>
        <v/>
      </c>
      <c r="J25" s="15">
        <f t="shared" si="3"/>
        <v>1</v>
      </c>
      <c r="K25" s="63">
        <f t="shared" si="4"/>
        <v>20</v>
      </c>
      <c r="L25" s="63">
        <f t="shared" si="4"/>
        <v>0</v>
      </c>
      <c r="M25" s="63">
        <f t="shared" si="4"/>
        <v>0</v>
      </c>
      <c r="N25" s="63">
        <f t="shared" si="4"/>
        <v>0</v>
      </c>
      <c r="O25" s="63">
        <f t="shared" si="4"/>
        <v>0</v>
      </c>
      <c r="P25" s="63"/>
      <c r="Q25" s="63" t="str">
        <f t="shared" si="5"/>
        <v/>
      </c>
      <c r="R25" s="63">
        <f t="shared" si="5"/>
        <v>0</v>
      </c>
      <c r="S25" s="63">
        <f t="shared" si="5"/>
        <v>0</v>
      </c>
      <c r="T25" s="63">
        <f t="shared" si="5"/>
        <v>0</v>
      </c>
      <c r="U25" s="63">
        <f t="shared" si="5"/>
        <v>0</v>
      </c>
    </row>
    <row r="26" spans="1:21" ht="45" x14ac:dyDescent="0.25">
      <c r="A26" s="24" t="s">
        <v>109</v>
      </c>
      <c r="B26" s="25" t="s">
        <v>67</v>
      </c>
      <c r="C26" s="26">
        <v>20</v>
      </c>
      <c r="D26" s="27" t="s">
        <v>110</v>
      </c>
      <c r="E26" s="21" t="s">
        <v>70</v>
      </c>
      <c r="F26" s="20"/>
      <c r="G26" s="21" t="str">
        <f t="shared" si="2"/>
        <v/>
      </c>
      <c r="H26" s="21" t="str">
        <f t="shared" si="0"/>
        <v/>
      </c>
      <c r="J26" s="15">
        <f t="shared" si="3"/>
        <v>1</v>
      </c>
      <c r="K26" s="63">
        <f t="shared" si="4"/>
        <v>20</v>
      </c>
      <c r="L26" s="63">
        <f t="shared" si="4"/>
        <v>0</v>
      </c>
      <c r="M26" s="63">
        <f t="shared" si="4"/>
        <v>0</v>
      </c>
      <c r="N26" s="63">
        <f t="shared" si="4"/>
        <v>0</v>
      </c>
      <c r="O26" s="63">
        <f t="shared" si="4"/>
        <v>0</v>
      </c>
      <c r="P26" s="63"/>
      <c r="Q26" s="63" t="str">
        <f t="shared" si="5"/>
        <v/>
      </c>
      <c r="R26" s="63">
        <f t="shared" si="5"/>
        <v>0</v>
      </c>
      <c r="S26" s="63">
        <f t="shared" si="5"/>
        <v>0</v>
      </c>
      <c r="T26" s="63">
        <f t="shared" si="5"/>
        <v>0</v>
      </c>
      <c r="U26" s="63">
        <f t="shared" si="5"/>
        <v>0</v>
      </c>
    </row>
    <row r="27" spans="1:21" ht="45" x14ac:dyDescent="0.25">
      <c r="A27" s="24" t="s">
        <v>111</v>
      </c>
      <c r="B27" s="25" t="s">
        <v>67</v>
      </c>
      <c r="C27" s="26">
        <v>20</v>
      </c>
      <c r="D27" s="27" t="s">
        <v>386</v>
      </c>
      <c r="E27" s="21" t="s">
        <v>70</v>
      </c>
      <c r="F27" s="20"/>
      <c r="G27" s="21" t="str">
        <f t="shared" si="2"/>
        <v/>
      </c>
      <c r="H27" s="21" t="str">
        <f t="shared" si="0"/>
        <v/>
      </c>
      <c r="J27" s="15">
        <f t="shared" si="3"/>
        <v>1</v>
      </c>
      <c r="K27" s="63">
        <f t="shared" si="4"/>
        <v>20</v>
      </c>
      <c r="L27" s="63">
        <f t="shared" si="4"/>
        <v>0</v>
      </c>
      <c r="M27" s="63">
        <f t="shared" si="4"/>
        <v>0</v>
      </c>
      <c r="N27" s="63">
        <f t="shared" si="4"/>
        <v>0</v>
      </c>
      <c r="O27" s="63">
        <f t="shared" si="4"/>
        <v>0</v>
      </c>
      <c r="P27" s="63"/>
      <c r="Q27" s="63" t="str">
        <f t="shared" si="5"/>
        <v/>
      </c>
      <c r="R27" s="63">
        <f t="shared" si="5"/>
        <v>0</v>
      </c>
      <c r="S27" s="63">
        <f t="shared" si="5"/>
        <v>0</v>
      </c>
      <c r="T27" s="63">
        <f t="shared" si="5"/>
        <v>0</v>
      </c>
      <c r="U27" s="63">
        <f t="shared" si="5"/>
        <v>0</v>
      </c>
    </row>
    <row r="28" spans="1:21" x14ac:dyDescent="0.25">
      <c r="A28" s="30" t="s">
        <v>112</v>
      </c>
      <c r="B28" s="31"/>
      <c r="C28" s="32"/>
      <c r="D28" s="33" t="s">
        <v>113</v>
      </c>
      <c r="E28" s="32"/>
      <c r="F28" s="32"/>
      <c r="G28" s="32"/>
      <c r="H28" s="32"/>
      <c r="K28" s="63"/>
      <c r="L28" s="63"/>
      <c r="M28" s="63"/>
      <c r="N28" s="63"/>
      <c r="O28" s="63"/>
      <c r="P28" s="63"/>
      <c r="Q28" s="63"/>
      <c r="R28" s="63"/>
      <c r="S28" s="63"/>
      <c r="T28" s="63"/>
      <c r="U28" s="63"/>
    </row>
    <row r="29" spans="1:21" ht="60" x14ac:dyDescent="0.25">
      <c r="A29" s="24" t="s">
        <v>114</v>
      </c>
      <c r="B29" s="25" t="s">
        <v>67</v>
      </c>
      <c r="C29" s="26">
        <v>20</v>
      </c>
      <c r="D29" s="27" t="s">
        <v>115</v>
      </c>
      <c r="E29" s="21" t="s">
        <v>70</v>
      </c>
      <c r="F29" s="20"/>
      <c r="G29" s="21" t="str">
        <f t="shared" si="2"/>
        <v/>
      </c>
      <c r="H29" s="28" t="s">
        <v>70</v>
      </c>
      <c r="J29" s="15">
        <f t="shared" si="3"/>
        <v>1</v>
      </c>
      <c r="K29" s="63">
        <f t="shared" si="4"/>
        <v>20</v>
      </c>
      <c r="L29" s="63">
        <f t="shared" si="4"/>
        <v>0</v>
      </c>
      <c r="M29" s="63">
        <f t="shared" si="4"/>
        <v>0</v>
      </c>
      <c r="N29" s="63">
        <f t="shared" si="4"/>
        <v>0</v>
      </c>
      <c r="O29" s="63">
        <f t="shared" si="4"/>
        <v>0</v>
      </c>
      <c r="P29" s="63"/>
      <c r="Q29" s="63" t="str">
        <f t="shared" si="5"/>
        <v/>
      </c>
      <c r="R29" s="63">
        <f t="shared" si="5"/>
        <v>0</v>
      </c>
      <c r="S29" s="63">
        <f t="shared" si="5"/>
        <v>0</v>
      </c>
      <c r="T29" s="63">
        <f t="shared" si="5"/>
        <v>0</v>
      </c>
      <c r="U29" s="63">
        <f t="shared" si="5"/>
        <v>0</v>
      </c>
    </row>
    <row r="30" spans="1:21" ht="60" x14ac:dyDescent="0.25">
      <c r="A30" s="24" t="s">
        <v>116</v>
      </c>
      <c r="B30" s="25" t="s">
        <v>67</v>
      </c>
      <c r="C30" s="26">
        <v>20</v>
      </c>
      <c r="D30" s="27" t="s">
        <v>117</v>
      </c>
      <c r="E30" s="21" t="s">
        <v>70</v>
      </c>
      <c r="F30" s="20"/>
      <c r="G30" s="21" t="str">
        <f t="shared" si="2"/>
        <v/>
      </c>
      <c r="H30" s="28" t="s">
        <v>70</v>
      </c>
      <c r="J30" s="15">
        <f t="shared" si="3"/>
        <v>1</v>
      </c>
      <c r="K30" s="63">
        <f t="shared" si="4"/>
        <v>20</v>
      </c>
      <c r="L30" s="63">
        <f t="shared" si="4"/>
        <v>0</v>
      </c>
      <c r="M30" s="63">
        <f t="shared" si="4"/>
        <v>0</v>
      </c>
      <c r="N30" s="63">
        <f t="shared" si="4"/>
        <v>0</v>
      </c>
      <c r="O30" s="63">
        <f t="shared" si="4"/>
        <v>0</v>
      </c>
      <c r="P30" s="63"/>
      <c r="Q30" s="63" t="str">
        <f t="shared" si="5"/>
        <v/>
      </c>
      <c r="R30" s="63">
        <f t="shared" si="5"/>
        <v>0</v>
      </c>
      <c r="S30" s="63">
        <f t="shared" si="5"/>
        <v>0</v>
      </c>
      <c r="T30" s="63">
        <f t="shared" si="5"/>
        <v>0</v>
      </c>
      <c r="U30" s="63">
        <f t="shared" si="5"/>
        <v>0</v>
      </c>
    </row>
    <row r="31" spans="1:21" ht="30" x14ac:dyDescent="0.25">
      <c r="A31" s="24" t="s">
        <v>118</v>
      </c>
      <c r="B31" s="25" t="s">
        <v>67</v>
      </c>
      <c r="C31" s="26">
        <v>20</v>
      </c>
      <c r="D31" s="27" t="s">
        <v>119</v>
      </c>
      <c r="E31" s="21" t="s">
        <v>70</v>
      </c>
      <c r="F31" s="20"/>
      <c r="G31" s="21" t="str">
        <f t="shared" si="2"/>
        <v/>
      </c>
      <c r="H31" s="28" t="s">
        <v>70</v>
      </c>
      <c r="J31" s="15">
        <f t="shared" si="3"/>
        <v>1</v>
      </c>
      <c r="K31" s="63">
        <f t="shared" si="4"/>
        <v>20</v>
      </c>
      <c r="L31" s="63">
        <f t="shared" si="4"/>
        <v>0</v>
      </c>
      <c r="M31" s="63">
        <f t="shared" si="4"/>
        <v>0</v>
      </c>
      <c r="N31" s="63">
        <f t="shared" si="4"/>
        <v>0</v>
      </c>
      <c r="O31" s="63">
        <f t="shared" si="4"/>
        <v>0</v>
      </c>
      <c r="P31" s="63"/>
      <c r="Q31" s="63" t="str">
        <f t="shared" si="5"/>
        <v/>
      </c>
      <c r="R31" s="63">
        <f t="shared" si="5"/>
        <v>0</v>
      </c>
      <c r="S31" s="63">
        <f t="shared" si="5"/>
        <v>0</v>
      </c>
      <c r="T31" s="63">
        <f t="shared" si="5"/>
        <v>0</v>
      </c>
      <c r="U31" s="63">
        <f t="shared" si="5"/>
        <v>0</v>
      </c>
    </row>
    <row r="32" spans="1:21" ht="75" x14ac:dyDescent="0.25">
      <c r="A32" s="24" t="s">
        <v>120</v>
      </c>
      <c r="B32" s="25" t="s">
        <v>67</v>
      </c>
      <c r="C32" s="26">
        <v>20</v>
      </c>
      <c r="D32" s="27" t="s">
        <v>121</v>
      </c>
      <c r="E32" s="21" t="s">
        <v>70</v>
      </c>
      <c r="F32" s="20"/>
      <c r="G32" s="21" t="str">
        <f t="shared" si="2"/>
        <v/>
      </c>
      <c r="H32" s="21" t="str">
        <f t="shared" si="0"/>
        <v/>
      </c>
      <c r="J32" s="15">
        <f t="shared" si="3"/>
        <v>1</v>
      </c>
      <c r="K32" s="63">
        <f t="shared" si="4"/>
        <v>20</v>
      </c>
      <c r="L32" s="63">
        <f t="shared" si="4"/>
        <v>0</v>
      </c>
      <c r="M32" s="63">
        <f t="shared" si="4"/>
        <v>0</v>
      </c>
      <c r="N32" s="63">
        <f t="shared" si="4"/>
        <v>0</v>
      </c>
      <c r="O32" s="63">
        <f t="shared" si="4"/>
        <v>0</v>
      </c>
      <c r="P32" s="63"/>
      <c r="Q32" s="63" t="str">
        <f t="shared" si="5"/>
        <v/>
      </c>
      <c r="R32" s="63">
        <f t="shared" si="5"/>
        <v>0</v>
      </c>
      <c r="S32" s="63">
        <f t="shared" si="5"/>
        <v>0</v>
      </c>
      <c r="T32" s="63">
        <f t="shared" si="5"/>
        <v>0</v>
      </c>
      <c r="U32" s="63">
        <f t="shared" si="5"/>
        <v>0</v>
      </c>
    </row>
    <row r="33" spans="1:21" ht="60" x14ac:dyDescent="0.25">
      <c r="A33" s="24" t="s">
        <v>122</v>
      </c>
      <c r="B33" s="25" t="s">
        <v>67</v>
      </c>
      <c r="C33" s="26">
        <v>20</v>
      </c>
      <c r="D33" s="27" t="s">
        <v>123</v>
      </c>
      <c r="E33" s="21" t="s">
        <v>70</v>
      </c>
      <c r="F33" s="20"/>
      <c r="G33" s="21" t="str">
        <f t="shared" si="2"/>
        <v/>
      </c>
      <c r="H33" s="28" t="s">
        <v>70</v>
      </c>
      <c r="J33" s="15">
        <f t="shared" si="3"/>
        <v>1</v>
      </c>
      <c r="K33" s="63">
        <f t="shared" si="4"/>
        <v>20</v>
      </c>
      <c r="L33" s="63">
        <f t="shared" si="4"/>
        <v>0</v>
      </c>
      <c r="M33" s="63">
        <f t="shared" si="4"/>
        <v>0</v>
      </c>
      <c r="N33" s="63">
        <f t="shared" si="4"/>
        <v>0</v>
      </c>
      <c r="O33" s="63">
        <f t="shared" si="4"/>
        <v>0</v>
      </c>
      <c r="P33" s="63"/>
      <c r="Q33" s="63" t="str">
        <f t="shared" si="5"/>
        <v/>
      </c>
      <c r="R33" s="63">
        <f t="shared" si="5"/>
        <v>0</v>
      </c>
      <c r="S33" s="63">
        <f t="shared" si="5"/>
        <v>0</v>
      </c>
      <c r="T33" s="63">
        <f t="shared" si="5"/>
        <v>0</v>
      </c>
      <c r="U33" s="63">
        <f t="shared" si="5"/>
        <v>0</v>
      </c>
    </row>
    <row r="34" spans="1:21" ht="75" x14ac:dyDescent="0.25">
      <c r="A34" s="24" t="s">
        <v>124</v>
      </c>
      <c r="B34" s="25" t="s">
        <v>67</v>
      </c>
      <c r="C34" s="26">
        <v>20</v>
      </c>
      <c r="D34" s="27" t="s">
        <v>125</v>
      </c>
      <c r="E34" s="21" t="s">
        <v>70</v>
      </c>
      <c r="F34" s="20"/>
      <c r="G34" s="21" t="str">
        <f t="shared" si="2"/>
        <v/>
      </c>
      <c r="H34" s="21" t="str">
        <f t="shared" si="0"/>
        <v/>
      </c>
      <c r="J34" s="15">
        <f t="shared" si="3"/>
        <v>1</v>
      </c>
      <c r="K34" s="63">
        <f t="shared" si="4"/>
        <v>20</v>
      </c>
      <c r="L34" s="63">
        <f t="shared" si="4"/>
        <v>0</v>
      </c>
      <c r="M34" s="63">
        <f t="shared" si="4"/>
        <v>0</v>
      </c>
      <c r="N34" s="63">
        <f t="shared" si="4"/>
        <v>0</v>
      </c>
      <c r="O34" s="63">
        <f t="shared" si="4"/>
        <v>0</v>
      </c>
      <c r="P34" s="63"/>
      <c r="Q34" s="63" t="str">
        <f t="shared" si="5"/>
        <v/>
      </c>
      <c r="R34" s="63">
        <f t="shared" si="5"/>
        <v>0</v>
      </c>
      <c r="S34" s="63">
        <f t="shared" si="5"/>
        <v>0</v>
      </c>
      <c r="T34" s="63">
        <f t="shared" si="5"/>
        <v>0</v>
      </c>
      <c r="U34" s="63">
        <f t="shared" si="5"/>
        <v>0</v>
      </c>
    </row>
    <row r="35" spans="1:21" ht="120" x14ac:dyDescent="0.25">
      <c r="A35" s="24" t="s">
        <v>126</v>
      </c>
      <c r="B35" s="25" t="s">
        <v>67</v>
      </c>
      <c r="C35" s="26">
        <v>20</v>
      </c>
      <c r="D35" s="27" t="s">
        <v>127</v>
      </c>
      <c r="E35" s="21" t="s">
        <v>70</v>
      </c>
      <c r="F35" s="20"/>
      <c r="G35" s="21" t="str">
        <f t="shared" si="2"/>
        <v/>
      </c>
      <c r="H35" s="28" t="s">
        <v>70</v>
      </c>
      <c r="J35" s="15">
        <f t="shared" si="3"/>
        <v>1</v>
      </c>
      <c r="K35" s="63">
        <f t="shared" ref="K35:O54" si="6">IF($B35=K$1,$C35,0)</f>
        <v>20</v>
      </c>
      <c r="L35" s="63">
        <f t="shared" si="6"/>
        <v>0</v>
      </c>
      <c r="M35" s="63">
        <f t="shared" si="6"/>
        <v>0</v>
      </c>
      <c r="N35" s="63">
        <f t="shared" si="6"/>
        <v>0</v>
      </c>
      <c r="O35" s="63">
        <f t="shared" si="6"/>
        <v>0</v>
      </c>
      <c r="P35" s="63"/>
      <c r="Q35" s="63" t="str">
        <f t="shared" ref="Q35:U54" si="7">IF($B35=Q$1,$G35,0)</f>
        <v/>
      </c>
      <c r="R35" s="63">
        <f t="shared" si="7"/>
        <v>0</v>
      </c>
      <c r="S35" s="63">
        <f t="shared" si="7"/>
        <v>0</v>
      </c>
      <c r="T35" s="63">
        <f t="shared" si="7"/>
        <v>0</v>
      </c>
      <c r="U35" s="63">
        <f t="shared" si="7"/>
        <v>0</v>
      </c>
    </row>
    <row r="36" spans="1:21" ht="60" x14ac:dyDescent="0.25">
      <c r="A36" s="24" t="s">
        <v>128</v>
      </c>
      <c r="B36" s="25" t="s">
        <v>67</v>
      </c>
      <c r="C36" s="26">
        <v>20</v>
      </c>
      <c r="D36" s="27" t="s">
        <v>129</v>
      </c>
      <c r="E36" s="21" t="s">
        <v>70</v>
      </c>
      <c r="F36" s="20"/>
      <c r="G36" s="21" t="str">
        <f t="shared" si="2"/>
        <v/>
      </c>
      <c r="H36" s="28" t="s">
        <v>70</v>
      </c>
      <c r="J36" s="15">
        <f t="shared" si="3"/>
        <v>1</v>
      </c>
      <c r="K36" s="63">
        <f t="shared" si="6"/>
        <v>20</v>
      </c>
      <c r="L36" s="63">
        <f t="shared" si="6"/>
        <v>0</v>
      </c>
      <c r="M36" s="63">
        <f t="shared" si="6"/>
        <v>0</v>
      </c>
      <c r="N36" s="63">
        <f t="shared" si="6"/>
        <v>0</v>
      </c>
      <c r="O36" s="63">
        <f t="shared" si="6"/>
        <v>0</v>
      </c>
      <c r="P36" s="63"/>
      <c r="Q36" s="63" t="str">
        <f t="shared" si="7"/>
        <v/>
      </c>
      <c r="R36" s="63">
        <f t="shared" si="7"/>
        <v>0</v>
      </c>
      <c r="S36" s="63">
        <f t="shared" si="7"/>
        <v>0</v>
      </c>
      <c r="T36" s="63">
        <f t="shared" si="7"/>
        <v>0</v>
      </c>
      <c r="U36" s="63">
        <f t="shared" si="7"/>
        <v>0</v>
      </c>
    </row>
    <row r="37" spans="1:21" ht="30" x14ac:dyDescent="0.25">
      <c r="A37" s="24" t="s">
        <v>130</v>
      </c>
      <c r="B37" s="25" t="s">
        <v>67</v>
      </c>
      <c r="C37" s="26">
        <v>20</v>
      </c>
      <c r="D37" s="27" t="s">
        <v>131</v>
      </c>
      <c r="E37" s="21" t="s">
        <v>70</v>
      </c>
      <c r="F37" s="20"/>
      <c r="G37" s="21" t="str">
        <f t="shared" si="2"/>
        <v/>
      </c>
      <c r="H37" s="21" t="str">
        <f t="shared" si="0"/>
        <v/>
      </c>
      <c r="J37" s="15">
        <f t="shared" si="3"/>
        <v>1</v>
      </c>
      <c r="K37" s="63">
        <f t="shared" si="6"/>
        <v>20</v>
      </c>
      <c r="L37" s="63">
        <f t="shared" si="6"/>
        <v>0</v>
      </c>
      <c r="M37" s="63">
        <f t="shared" si="6"/>
        <v>0</v>
      </c>
      <c r="N37" s="63">
        <f t="shared" si="6"/>
        <v>0</v>
      </c>
      <c r="O37" s="63">
        <f t="shared" si="6"/>
        <v>0</v>
      </c>
      <c r="P37" s="63"/>
      <c r="Q37" s="63" t="str">
        <f t="shared" si="7"/>
        <v/>
      </c>
      <c r="R37" s="63">
        <f t="shared" si="7"/>
        <v>0</v>
      </c>
      <c r="S37" s="63">
        <f t="shared" si="7"/>
        <v>0</v>
      </c>
      <c r="T37" s="63">
        <f t="shared" si="7"/>
        <v>0</v>
      </c>
      <c r="U37" s="63">
        <f t="shared" si="7"/>
        <v>0</v>
      </c>
    </row>
    <row r="38" spans="1:21" ht="60" x14ac:dyDescent="0.25">
      <c r="A38" s="24" t="s">
        <v>132</v>
      </c>
      <c r="B38" s="25" t="s">
        <v>67</v>
      </c>
      <c r="C38" s="29">
        <v>10</v>
      </c>
      <c r="D38" s="27" t="s">
        <v>133</v>
      </c>
      <c r="E38" s="21" t="s">
        <v>70</v>
      </c>
      <c r="F38" s="20"/>
      <c r="G38" s="21" t="str">
        <f t="shared" si="2"/>
        <v/>
      </c>
      <c r="H38" s="21" t="str">
        <f t="shared" si="0"/>
        <v/>
      </c>
      <c r="J38" s="15">
        <f t="shared" si="3"/>
        <v>1</v>
      </c>
      <c r="K38" s="63">
        <f t="shared" si="6"/>
        <v>10</v>
      </c>
      <c r="L38" s="63">
        <f t="shared" si="6"/>
        <v>0</v>
      </c>
      <c r="M38" s="63">
        <f t="shared" si="6"/>
        <v>0</v>
      </c>
      <c r="N38" s="63">
        <f t="shared" si="6"/>
        <v>0</v>
      </c>
      <c r="O38" s="63">
        <f t="shared" si="6"/>
        <v>0</v>
      </c>
      <c r="P38" s="63"/>
      <c r="Q38" s="63" t="str">
        <f t="shared" si="7"/>
        <v/>
      </c>
      <c r="R38" s="63">
        <f t="shared" si="7"/>
        <v>0</v>
      </c>
      <c r="S38" s="63">
        <f t="shared" si="7"/>
        <v>0</v>
      </c>
      <c r="T38" s="63">
        <f t="shared" si="7"/>
        <v>0</v>
      </c>
      <c r="U38" s="63">
        <f t="shared" si="7"/>
        <v>0</v>
      </c>
    </row>
    <row r="39" spans="1:21" x14ac:dyDescent="0.25">
      <c r="A39" s="30" t="s">
        <v>134</v>
      </c>
      <c r="B39" s="31"/>
      <c r="C39" s="32"/>
      <c r="D39" s="33" t="s">
        <v>113</v>
      </c>
      <c r="E39" s="32"/>
      <c r="F39" s="32"/>
      <c r="G39" s="32"/>
      <c r="H39" s="32"/>
      <c r="K39" s="63"/>
      <c r="L39" s="63"/>
      <c r="M39" s="63"/>
      <c r="N39" s="63"/>
      <c r="O39" s="63"/>
      <c r="P39" s="63"/>
      <c r="Q39" s="63"/>
      <c r="R39" s="63"/>
      <c r="S39" s="63"/>
      <c r="T39" s="63"/>
      <c r="U39" s="63"/>
    </row>
    <row r="40" spans="1:21" ht="60" x14ac:dyDescent="0.25">
      <c r="A40" s="24" t="s">
        <v>135</v>
      </c>
      <c r="B40" s="25" t="s">
        <v>67</v>
      </c>
      <c r="C40" s="26">
        <v>10</v>
      </c>
      <c r="D40" s="27" t="s">
        <v>136</v>
      </c>
      <c r="E40" s="21" t="s">
        <v>70</v>
      </c>
      <c r="F40" s="20"/>
      <c r="G40" s="21" t="str">
        <f t="shared" si="2"/>
        <v/>
      </c>
      <c r="H40" s="21" t="str">
        <f t="shared" si="0"/>
        <v/>
      </c>
      <c r="J40" s="15">
        <f t="shared" si="3"/>
        <v>1</v>
      </c>
      <c r="K40" s="63">
        <f t="shared" si="6"/>
        <v>10</v>
      </c>
      <c r="L40" s="63">
        <f t="shared" si="6"/>
        <v>0</v>
      </c>
      <c r="M40" s="63">
        <f t="shared" si="6"/>
        <v>0</v>
      </c>
      <c r="N40" s="63">
        <f t="shared" si="6"/>
        <v>0</v>
      </c>
      <c r="O40" s="63">
        <f t="shared" si="6"/>
        <v>0</v>
      </c>
      <c r="P40" s="63"/>
      <c r="Q40" s="63" t="str">
        <f t="shared" si="7"/>
        <v/>
      </c>
      <c r="R40" s="63">
        <f t="shared" si="7"/>
        <v>0</v>
      </c>
      <c r="S40" s="63">
        <f t="shared" si="7"/>
        <v>0</v>
      </c>
      <c r="T40" s="63">
        <f t="shared" si="7"/>
        <v>0</v>
      </c>
      <c r="U40" s="63">
        <f t="shared" si="7"/>
        <v>0</v>
      </c>
    </row>
    <row r="41" spans="1:21" ht="30" x14ac:dyDescent="0.25">
      <c r="A41" s="24" t="s">
        <v>137</v>
      </c>
      <c r="B41" s="25" t="s">
        <v>67</v>
      </c>
      <c r="C41" s="26">
        <v>10</v>
      </c>
      <c r="D41" s="27" t="s">
        <v>138</v>
      </c>
      <c r="E41" s="21" t="s">
        <v>70</v>
      </c>
      <c r="F41" s="20"/>
      <c r="G41" s="21" t="str">
        <f t="shared" si="2"/>
        <v/>
      </c>
      <c r="H41" s="21" t="str">
        <f t="shared" si="0"/>
        <v/>
      </c>
      <c r="J41" s="15">
        <f t="shared" si="3"/>
        <v>1</v>
      </c>
      <c r="K41" s="63">
        <f t="shared" si="6"/>
        <v>10</v>
      </c>
      <c r="L41" s="63">
        <f t="shared" si="6"/>
        <v>0</v>
      </c>
      <c r="M41" s="63">
        <f t="shared" si="6"/>
        <v>0</v>
      </c>
      <c r="N41" s="63">
        <f t="shared" si="6"/>
        <v>0</v>
      </c>
      <c r="O41" s="63">
        <f t="shared" si="6"/>
        <v>0</v>
      </c>
      <c r="P41" s="63"/>
      <c r="Q41" s="63" t="str">
        <f t="shared" si="7"/>
        <v/>
      </c>
      <c r="R41" s="63">
        <f t="shared" si="7"/>
        <v>0</v>
      </c>
      <c r="S41" s="63">
        <f t="shared" si="7"/>
        <v>0</v>
      </c>
      <c r="T41" s="63">
        <f t="shared" si="7"/>
        <v>0</v>
      </c>
      <c r="U41" s="63">
        <f t="shared" si="7"/>
        <v>0</v>
      </c>
    </row>
    <row r="42" spans="1:21" ht="30" x14ac:dyDescent="0.25">
      <c r="A42" s="24" t="s">
        <v>139</v>
      </c>
      <c r="B42" s="25" t="s">
        <v>67</v>
      </c>
      <c r="C42" s="26">
        <v>10</v>
      </c>
      <c r="D42" s="27" t="s">
        <v>419</v>
      </c>
      <c r="E42" s="21" t="s">
        <v>70</v>
      </c>
      <c r="F42" s="20"/>
      <c r="G42" s="21" t="str">
        <f t="shared" si="2"/>
        <v/>
      </c>
      <c r="H42" s="21" t="str">
        <f t="shared" si="0"/>
        <v/>
      </c>
      <c r="J42" s="15">
        <f t="shared" si="3"/>
        <v>1</v>
      </c>
      <c r="K42" s="63">
        <f t="shared" si="6"/>
        <v>10</v>
      </c>
      <c r="L42" s="63">
        <f t="shared" si="6"/>
        <v>0</v>
      </c>
      <c r="M42" s="63">
        <f t="shared" si="6"/>
        <v>0</v>
      </c>
      <c r="N42" s="63">
        <f t="shared" si="6"/>
        <v>0</v>
      </c>
      <c r="O42" s="63">
        <f t="shared" si="6"/>
        <v>0</v>
      </c>
      <c r="P42" s="63"/>
      <c r="Q42" s="63" t="str">
        <f t="shared" si="7"/>
        <v/>
      </c>
      <c r="R42" s="63">
        <f t="shared" si="7"/>
        <v>0</v>
      </c>
      <c r="S42" s="63">
        <f t="shared" si="7"/>
        <v>0</v>
      </c>
      <c r="T42" s="63">
        <f t="shared" si="7"/>
        <v>0</v>
      </c>
      <c r="U42" s="63">
        <f t="shared" si="7"/>
        <v>0</v>
      </c>
    </row>
    <row r="43" spans="1:21" ht="75" x14ac:dyDescent="0.25">
      <c r="A43" s="24" t="s">
        <v>140</v>
      </c>
      <c r="B43" s="25" t="s">
        <v>67</v>
      </c>
      <c r="C43" s="29">
        <v>10</v>
      </c>
      <c r="D43" s="27" t="s">
        <v>141</v>
      </c>
      <c r="E43" s="21" t="s">
        <v>70</v>
      </c>
      <c r="F43" s="20"/>
      <c r="G43" s="21" t="str">
        <f t="shared" si="2"/>
        <v/>
      </c>
      <c r="H43" s="21" t="str">
        <f t="shared" si="0"/>
        <v/>
      </c>
      <c r="J43" s="15">
        <f t="shared" si="3"/>
        <v>1</v>
      </c>
      <c r="K43" s="63">
        <f t="shared" si="6"/>
        <v>10</v>
      </c>
      <c r="L43" s="63">
        <f t="shared" si="6"/>
        <v>0</v>
      </c>
      <c r="M43" s="63">
        <f t="shared" si="6"/>
        <v>0</v>
      </c>
      <c r="N43" s="63">
        <f t="shared" si="6"/>
        <v>0</v>
      </c>
      <c r="O43" s="63">
        <f t="shared" si="6"/>
        <v>0</v>
      </c>
      <c r="P43" s="63"/>
      <c r="Q43" s="63" t="str">
        <f t="shared" si="7"/>
        <v/>
      </c>
      <c r="R43" s="63">
        <f t="shared" si="7"/>
        <v>0</v>
      </c>
      <c r="S43" s="63">
        <f t="shared" si="7"/>
        <v>0</v>
      </c>
      <c r="T43" s="63">
        <f t="shared" si="7"/>
        <v>0</v>
      </c>
      <c r="U43" s="63">
        <f t="shared" si="7"/>
        <v>0</v>
      </c>
    </row>
    <row r="44" spans="1:21" ht="30" x14ac:dyDescent="0.25">
      <c r="A44" s="24" t="s">
        <v>142</v>
      </c>
      <c r="B44" s="25" t="s">
        <v>67</v>
      </c>
      <c r="C44" s="26">
        <v>10</v>
      </c>
      <c r="D44" s="27" t="s">
        <v>143</v>
      </c>
      <c r="E44" s="21" t="s">
        <v>70</v>
      </c>
      <c r="F44" s="20"/>
      <c r="G44" s="21" t="str">
        <f t="shared" si="2"/>
        <v/>
      </c>
      <c r="H44" s="28" t="s">
        <v>70</v>
      </c>
      <c r="J44" s="15">
        <f t="shared" si="3"/>
        <v>1</v>
      </c>
      <c r="K44" s="63">
        <f t="shared" si="6"/>
        <v>10</v>
      </c>
      <c r="L44" s="63">
        <f t="shared" si="6"/>
        <v>0</v>
      </c>
      <c r="M44" s="63">
        <f t="shared" si="6"/>
        <v>0</v>
      </c>
      <c r="N44" s="63">
        <f t="shared" si="6"/>
        <v>0</v>
      </c>
      <c r="O44" s="63">
        <f t="shared" si="6"/>
        <v>0</v>
      </c>
      <c r="P44" s="63"/>
      <c r="Q44" s="63" t="str">
        <f t="shared" si="7"/>
        <v/>
      </c>
      <c r="R44" s="63">
        <f t="shared" si="7"/>
        <v>0</v>
      </c>
      <c r="S44" s="63">
        <f t="shared" si="7"/>
        <v>0</v>
      </c>
      <c r="T44" s="63">
        <f t="shared" si="7"/>
        <v>0</v>
      </c>
      <c r="U44" s="63">
        <f t="shared" si="7"/>
        <v>0</v>
      </c>
    </row>
    <row r="45" spans="1:21" ht="165" x14ac:dyDescent="0.25">
      <c r="A45" s="24" t="s">
        <v>144</v>
      </c>
      <c r="B45" s="25" t="s">
        <v>52</v>
      </c>
      <c r="C45" s="26">
        <v>100</v>
      </c>
      <c r="D45" s="27" t="s">
        <v>145</v>
      </c>
      <c r="E45" s="34" t="s">
        <v>146</v>
      </c>
      <c r="F45" s="20"/>
      <c r="G45" s="21" t="str">
        <f t="shared" si="2"/>
        <v/>
      </c>
      <c r="H45" s="21" t="str">
        <f t="shared" si="0"/>
        <v/>
      </c>
      <c r="J45" s="15">
        <f t="shared" si="3"/>
        <v>1</v>
      </c>
      <c r="K45" s="63">
        <f t="shared" si="6"/>
        <v>0</v>
      </c>
      <c r="L45" s="63">
        <f t="shared" si="6"/>
        <v>100</v>
      </c>
      <c r="M45" s="63">
        <f t="shared" si="6"/>
        <v>0</v>
      </c>
      <c r="N45" s="63">
        <f t="shared" si="6"/>
        <v>0</v>
      </c>
      <c r="O45" s="63">
        <f t="shared" si="6"/>
        <v>0</v>
      </c>
      <c r="P45" s="63"/>
      <c r="Q45" s="63">
        <f t="shared" si="7"/>
        <v>0</v>
      </c>
      <c r="R45" s="63" t="str">
        <f t="shared" si="7"/>
        <v/>
      </c>
      <c r="S45" s="63">
        <f t="shared" si="7"/>
        <v>0</v>
      </c>
      <c r="T45" s="63">
        <f t="shared" si="7"/>
        <v>0</v>
      </c>
      <c r="U45" s="63">
        <f t="shared" si="7"/>
        <v>0</v>
      </c>
    </row>
    <row r="46" spans="1:21" ht="30" x14ac:dyDescent="0.25">
      <c r="A46" s="24" t="s">
        <v>147</v>
      </c>
      <c r="B46" s="25" t="s">
        <v>52</v>
      </c>
      <c r="C46" s="26">
        <v>50</v>
      </c>
      <c r="D46" s="27" t="s">
        <v>148</v>
      </c>
      <c r="E46" s="21" t="s">
        <v>70</v>
      </c>
      <c r="F46" s="20"/>
      <c r="G46" s="21" t="str">
        <f t="shared" si="2"/>
        <v/>
      </c>
      <c r="H46" s="21" t="str">
        <f t="shared" si="0"/>
        <v/>
      </c>
      <c r="J46" s="15">
        <f t="shared" si="3"/>
        <v>1</v>
      </c>
      <c r="K46" s="63">
        <f t="shared" si="6"/>
        <v>0</v>
      </c>
      <c r="L46" s="63">
        <f t="shared" si="6"/>
        <v>50</v>
      </c>
      <c r="M46" s="63">
        <f t="shared" si="6"/>
        <v>0</v>
      </c>
      <c r="N46" s="63">
        <f t="shared" si="6"/>
        <v>0</v>
      </c>
      <c r="O46" s="63">
        <f t="shared" si="6"/>
        <v>0</v>
      </c>
      <c r="P46" s="63"/>
      <c r="Q46" s="63">
        <f t="shared" si="7"/>
        <v>0</v>
      </c>
      <c r="R46" s="63" t="str">
        <f t="shared" si="7"/>
        <v/>
      </c>
      <c r="S46" s="63">
        <f t="shared" si="7"/>
        <v>0</v>
      </c>
      <c r="T46" s="63">
        <f t="shared" si="7"/>
        <v>0</v>
      </c>
      <c r="U46" s="63">
        <f t="shared" si="7"/>
        <v>0</v>
      </c>
    </row>
    <row r="47" spans="1:21" ht="90" x14ac:dyDescent="0.25">
      <c r="A47" s="24" t="s">
        <v>149</v>
      </c>
      <c r="B47" s="25" t="s">
        <v>52</v>
      </c>
      <c r="C47" s="26">
        <v>50</v>
      </c>
      <c r="D47" s="27" t="s">
        <v>150</v>
      </c>
      <c r="E47" s="21" t="s">
        <v>70</v>
      </c>
      <c r="F47" s="20"/>
      <c r="G47" s="21" t="str">
        <f t="shared" si="2"/>
        <v/>
      </c>
      <c r="H47" s="21" t="str">
        <f t="shared" si="0"/>
        <v/>
      </c>
      <c r="J47" s="15">
        <f t="shared" si="3"/>
        <v>1</v>
      </c>
      <c r="K47" s="63">
        <f t="shared" si="6"/>
        <v>0</v>
      </c>
      <c r="L47" s="63">
        <f t="shared" si="6"/>
        <v>50</v>
      </c>
      <c r="M47" s="63">
        <f t="shared" si="6"/>
        <v>0</v>
      </c>
      <c r="N47" s="63">
        <f t="shared" si="6"/>
        <v>0</v>
      </c>
      <c r="O47" s="63">
        <f t="shared" si="6"/>
        <v>0</v>
      </c>
      <c r="P47" s="63"/>
      <c r="Q47" s="63">
        <f t="shared" si="7"/>
        <v>0</v>
      </c>
      <c r="R47" s="63" t="str">
        <f t="shared" si="7"/>
        <v/>
      </c>
      <c r="S47" s="63">
        <f t="shared" si="7"/>
        <v>0</v>
      </c>
      <c r="T47" s="63">
        <f t="shared" si="7"/>
        <v>0</v>
      </c>
      <c r="U47" s="63">
        <f t="shared" si="7"/>
        <v>0</v>
      </c>
    </row>
    <row r="48" spans="1:21" ht="60" x14ac:dyDescent="0.25">
      <c r="A48" s="24" t="s">
        <v>151</v>
      </c>
      <c r="B48" s="25" t="s">
        <v>52</v>
      </c>
      <c r="C48" s="26">
        <v>40</v>
      </c>
      <c r="D48" s="27" t="s">
        <v>152</v>
      </c>
      <c r="E48" s="21" t="s">
        <v>70</v>
      </c>
      <c r="F48" s="20"/>
      <c r="G48" s="21" t="str">
        <f t="shared" si="2"/>
        <v/>
      </c>
      <c r="H48" s="21" t="str">
        <f t="shared" si="0"/>
        <v/>
      </c>
      <c r="J48" s="15">
        <f t="shared" si="3"/>
        <v>1</v>
      </c>
      <c r="K48" s="63">
        <f t="shared" si="6"/>
        <v>0</v>
      </c>
      <c r="L48" s="63">
        <f t="shared" si="6"/>
        <v>40</v>
      </c>
      <c r="M48" s="63">
        <f t="shared" si="6"/>
        <v>0</v>
      </c>
      <c r="N48" s="63">
        <f t="shared" si="6"/>
        <v>0</v>
      </c>
      <c r="O48" s="63">
        <f t="shared" si="6"/>
        <v>0</v>
      </c>
      <c r="P48" s="63"/>
      <c r="Q48" s="63">
        <f t="shared" si="7"/>
        <v>0</v>
      </c>
      <c r="R48" s="63" t="str">
        <f t="shared" si="7"/>
        <v/>
      </c>
      <c r="S48" s="63">
        <f t="shared" si="7"/>
        <v>0</v>
      </c>
      <c r="T48" s="63">
        <f t="shared" si="7"/>
        <v>0</v>
      </c>
      <c r="U48" s="63">
        <f t="shared" si="7"/>
        <v>0</v>
      </c>
    </row>
    <row r="49" spans="1:21" ht="90" x14ac:dyDescent="0.25">
      <c r="A49" s="24" t="s">
        <v>153</v>
      </c>
      <c r="B49" s="25" t="s">
        <v>52</v>
      </c>
      <c r="C49" s="26">
        <v>40</v>
      </c>
      <c r="D49" s="27" t="s">
        <v>154</v>
      </c>
      <c r="E49" s="21" t="s">
        <v>70</v>
      </c>
      <c r="F49" s="20"/>
      <c r="G49" s="21" t="str">
        <f t="shared" si="2"/>
        <v/>
      </c>
      <c r="H49" s="21" t="str">
        <f t="shared" si="0"/>
        <v/>
      </c>
      <c r="J49" s="15">
        <f t="shared" si="3"/>
        <v>1</v>
      </c>
      <c r="K49" s="63">
        <f t="shared" si="6"/>
        <v>0</v>
      </c>
      <c r="L49" s="63">
        <f t="shared" si="6"/>
        <v>40</v>
      </c>
      <c r="M49" s="63">
        <f t="shared" si="6"/>
        <v>0</v>
      </c>
      <c r="N49" s="63">
        <f t="shared" si="6"/>
        <v>0</v>
      </c>
      <c r="O49" s="63">
        <f t="shared" si="6"/>
        <v>0</v>
      </c>
      <c r="P49" s="63"/>
      <c r="Q49" s="63">
        <f t="shared" si="7"/>
        <v>0</v>
      </c>
      <c r="R49" s="63" t="str">
        <f t="shared" si="7"/>
        <v/>
      </c>
      <c r="S49" s="63">
        <f t="shared" si="7"/>
        <v>0</v>
      </c>
      <c r="T49" s="63">
        <f t="shared" si="7"/>
        <v>0</v>
      </c>
      <c r="U49" s="63">
        <f t="shared" si="7"/>
        <v>0</v>
      </c>
    </row>
    <row r="50" spans="1:21" ht="75" x14ac:dyDescent="0.25">
      <c r="A50" s="24" t="s">
        <v>155</v>
      </c>
      <c r="B50" s="25" t="s">
        <v>52</v>
      </c>
      <c r="C50" s="26">
        <v>40</v>
      </c>
      <c r="D50" s="27" t="s">
        <v>156</v>
      </c>
      <c r="E50" s="21" t="s">
        <v>70</v>
      </c>
      <c r="F50" s="20"/>
      <c r="G50" s="21" t="str">
        <f t="shared" si="2"/>
        <v/>
      </c>
      <c r="H50" s="21" t="str">
        <f t="shared" si="0"/>
        <v/>
      </c>
      <c r="J50" s="15">
        <f t="shared" si="3"/>
        <v>1</v>
      </c>
      <c r="K50" s="63">
        <f t="shared" si="6"/>
        <v>0</v>
      </c>
      <c r="L50" s="63">
        <f t="shared" si="6"/>
        <v>40</v>
      </c>
      <c r="M50" s="63">
        <f t="shared" si="6"/>
        <v>0</v>
      </c>
      <c r="N50" s="63">
        <f t="shared" si="6"/>
        <v>0</v>
      </c>
      <c r="O50" s="63">
        <f t="shared" si="6"/>
        <v>0</v>
      </c>
      <c r="P50" s="63"/>
      <c r="Q50" s="63">
        <f t="shared" si="7"/>
        <v>0</v>
      </c>
      <c r="R50" s="63" t="str">
        <f t="shared" si="7"/>
        <v/>
      </c>
      <c r="S50" s="63">
        <f t="shared" si="7"/>
        <v>0</v>
      </c>
      <c r="T50" s="63">
        <f t="shared" si="7"/>
        <v>0</v>
      </c>
      <c r="U50" s="63">
        <f t="shared" si="7"/>
        <v>0</v>
      </c>
    </row>
    <row r="51" spans="1:21" ht="120" x14ac:dyDescent="0.25">
      <c r="A51" s="24" t="s">
        <v>157</v>
      </c>
      <c r="B51" s="25" t="s">
        <v>52</v>
      </c>
      <c r="C51" s="26">
        <v>20</v>
      </c>
      <c r="D51" s="27" t="s">
        <v>158</v>
      </c>
      <c r="E51" s="21" t="s">
        <v>70</v>
      </c>
      <c r="F51" s="20"/>
      <c r="G51" s="21" t="str">
        <f t="shared" si="2"/>
        <v/>
      </c>
      <c r="H51" s="28" t="s">
        <v>70</v>
      </c>
      <c r="J51" s="15">
        <f t="shared" si="3"/>
        <v>1</v>
      </c>
      <c r="K51" s="63">
        <f t="shared" si="6"/>
        <v>0</v>
      </c>
      <c r="L51" s="63">
        <f t="shared" si="6"/>
        <v>20</v>
      </c>
      <c r="M51" s="63">
        <f t="shared" si="6"/>
        <v>0</v>
      </c>
      <c r="N51" s="63">
        <f t="shared" si="6"/>
        <v>0</v>
      </c>
      <c r="O51" s="63">
        <f t="shared" si="6"/>
        <v>0</v>
      </c>
      <c r="P51" s="63"/>
      <c r="Q51" s="63">
        <f t="shared" si="7"/>
        <v>0</v>
      </c>
      <c r="R51" s="63" t="str">
        <f t="shared" si="7"/>
        <v/>
      </c>
      <c r="S51" s="63">
        <f t="shared" si="7"/>
        <v>0</v>
      </c>
      <c r="T51" s="63">
        <f t="shared" si="7"/>
        <v>0</v>
      </c>
      <c r="U51" s="63">
        <f t="shared" si="7"/>
        <v>0</v>
      </c>
    </row>
    <row r="52" spans="1:21" ht="135" x14ac:dyDescent="0.25">
      <c r="A52" s="24" t="s">
        <v>159</v>
      </c>
      <c r="B52" s="25" t="s">
        <v>52</v>
      </c>
      <c r="C52" s="26">
        <v>20</v>
      </c>
      <c r="D52" s="27" t="s">
        <v>160</v>
      </c>
      <c r="E52" s="21" t="s">
        <v>70</v>
      </c>
      <c r="F52" s="20"/>
      <c r="G52" s="21" t="str">
        <f t="shared" si="2"/>
        <v/>
      </c>
      <c r="H52" s="28" t="s">
        <v>70</v>
      </c>
      <c r="J52" s="15">
        <f t="shared" si="3"/>
        <v>1</v>
      </c>
      <c r="K52" s="63">
        <f t="shared" si="6"/>
        <v>0</v>
      </c>
      <c r="L52" s="63">
        <f t="shared" si="6"/>
        <v>20</v>
      </c>
      <c r="M52" s="63">
        <f t="shared" si="6"/>
        <v>0</v>
      </c>
      <c r="N52" s="63">
        <f t="shared" si="6"/>
        <v>0</v>
      </c>
      <c r="O52" s="63">
        <f t="shared" si="6"/>
        <v>0</v>
      </c>
      <c r="P52" s="63"/>
      <c r="Q52" s="63">
        <f t="shared" si="7"/>
        <v>0</v>
      </c>
      <c r="R52" s="63" t="str">
        <f t="shared" si="7"/>
        <v/>
      </c>
      <c r="S52" s="63">
        <f t="shared" si="7"/>
        <v>0</v>
      </c>
      <c r="T52" s="63">
        <f t="shared" si="7"/>
        <v>0</v>
      </c>
      <c r="U52" s="63">
        <f t="shared" si="7"/>
        <v>0</v>
      </c>
    </row>
    <row r="53" spans="1:21" x14ac:dyDescent="0.25">
      <c r="A53" s="30" t="s">
        <v>161</v>
      </c>
      <c r="B53" s="31"/>
      <c r="C53" s="32"/>
      <c r="D53" s="33" t="s">
        <v>113</v>
      </c>
      <c r="E53" s="32"/>
      <c r="F53" s="32"/>
      <c r="G53" s="32"/>
      <c r="H53" s="32"/>
      <c r="K53" s="63"/>
      <c r="L53" s="63"/>
      <c r="M53" s="63"/>
      <c r="N53" s="63"/>
      <c r="O53" s="63"/>
      <c r="P53" s="63"/>
      <c r="Q53" s="63"/>
      <c r="R53" s="63"/>
      <c r="S53" s="63"/>
      <c r="T53" s="63"/>
      <c r="U53" s="63"/>
    </row>
    <row r="54" spans="1:21" ht="30" x14ac:dyDescent="0.25">
      <c r="A54" s="24" t="s">
        <v>162</v>
      </c>
      <c r="B54" s="25" t="s">
        <v>52</v>
      </c>
      <c r="C54" s="26">
        <v>20</v>
      </c>
      <c r="D54" s="27" t="s">
        <v>163</v>
      </c>
      <c r="E54" s="21" t="s">
        <v>70</v>
      </c>
      <c r="F54" s="20"/>
      <c r="G54" s="21" t="str">
        <f t="shared" si="2"/>
        <v/>
      </c>
      <c r="H54" s="21" t="str">
        <f t="shared" si="0"/>
        <v/>
      </c>
      <c r="J54" s="15">
        <f t="shared" si="3"/>
        <v>1</v>
      </c>
      <c r="K54" s="63">
        <f t="shared" si="6"/>
        <v>0</v>
      </c>
      <c r="L54" s="63">
        <f t="shared" si="6"/>
        <v>20</v>
      </c>
      <c r="M54" s="63">
        <f t="shared" si="6"/>
        <v>0</v>
      </c>
      <c r="N54" s="63">
        <f t="shared" si="6"/>
        <v>0</v>
      </c>
      <c r="O54" s="63">
        <f t="shared" si="6"/>
        <v>0</v>
      </c>
      <c r="P54" s="63"/>
      <c r="Q54" s="63">
        <f t="shared" si="7"/>
        <v>0</v>
      </c>
      <c r="R54" s="63" t="str">
        <f t="shared" si="7"/>
        <v/>
      </c>
      <c r="S54" s="63">
        <f t="shared" si="7"/>
        <v>0</v>
      </c>
      <c r="T54" s="63">
        <f t="shared" si="7"/>
        <v>0</v>
      </c>
      <c r="U54" s="63">
        <f t="shared" si="7"/>
        <v>0</v>
      </c>
    </row>
    <row r="55" spans="1:21" ht="90" x14ac:dyDescent="0.25">
      <c r="A55" s="24" t="s">
        <v>164</v>
      </c>
      <c r="B55" s="25" t="s">
        <v>68</v>
      </c>
      <c r="C55" s="26">
        <v>40</v>
      </c>
      <c r="D55" s="27" t="s">
        <v>387</v>
      </c>
      <c r="E55" s="21" t="s">
        <v>70</v>
      </c>
      <c r="F55" s="20"/>
      <c r="G55" s="21" t="str">
        <f t="shared" si="2"/>
        <v/>
      </c>
      <c r="H55" s="21" t="str">
        <f t="shared" si="0"/>
        <v/>
      </c>
      <c r="J55" s="15">
        <f t="shared" si="3"/>
        <v>1</v>
      </c>
      <c r="K55" s="63">
        <f t="shared" ref="K55:O86" si="8">IF($B55=K$1,$C55,0)</f>
        <v>0</v>
      </c>
      <c r="L55" s="63">
        <f t="shared" si="8"/>
        <v>0</v>
      </c>
      <c r="M55" s="63">
        <f t="shared" si="8"/>
        <v>40</v>
      </c>
      <c r="N55" s="63">
        <f t="shared" si="8"/>
        <v>0</v>
      </c>
      <c r="O55" s="63">
        <f t="shared" si="8"/>
        <v>0</v>
      </c>
      <c r="P55" s="63"/>
      <c r="Q55" s="63">
        <f t="shared" ref="Q55:U86" si="9">IF($B55=Q$1,$G55,0)</f>
        <v>0</v>
      </c>
      <c r="R55" s="63">
        <f t="shared" si="9"/>
        <v>0</v>
      </c>
      <c r="S55" s="63" t="str">
        <f t="shared" si="9"/>
        <v/>
      </c>
      <c r="T55" s="63">
        <f t="shared" si="9"/>
        <v>0</v>
      </c>
      <c r="U55" s="63">
        <f t="shared" si="9"/>
        <v>0</v>
      </c>
    </row>
    <row r="56" spans="1:21" ht="60" x14ac:dyDescent="0.25">
      <c r="A56" s="24" t="s">
        <v>165</v>
      </c>
      <c r="B56" s="25" t="s">
        <v>68</v>
      </c>
      <c r="C56" s="26">
        <v>40</v>
      </c>
      <c r="D56" s="27" t="s">
        <v>388</v>
      </c>
      <c r="E56" s="21" t="s">
        <v>70</v>
      </c>
      <c r="F56" s="20"/>
      <c r="G56" s="21" t="str">
        <f t="shared" si="2"/>
        <v/>
      </c>
      <c r="H56" s="21" t="str">
        <f t="shared" si="0"/>
        <v/>
      </c>
      <c r="J56" s="15">
        <f t="shared" si="3"/>
        <v>1</v>
      </c>
      <c r="K56" s="63">
        <f t="shared" si="8"/>
        <v>0</v>
      </c>
      <c r="L56" s="63">
        <f t="shared" si="8"/>
        <v>0</v>
      </c>
      <c r="M56" s="63">
        <f t="shared" si="8"/>
        <v>40</v>
      </c>
      <c r="N56" s="63">
        <f t="shared" si="8"/>
        <v>0</v>
      </c>
      <c r="O56" s="63">
        <f t="shared" si="8"/>
        <v>0</v>
      </c>
      <c r="P56" s="63"/>
      <c r="Q56" s="63">
        <f t="shared" si="9"/>
        <v>0</v>
      </c>
      <c r="R56" s="63">
        <f t="shared" si="9"/>
        <v>0</v>
      </c>
      <c r="S56" s="63" t="str">
        <f t="shared" si="9"/>
        <v/>
      </c>
      <c r="T56" s="63">
        <f t="shared" si="9"/>
        <v>0</v>
      </c>
      <c r="U56" s="63">
        <f t="shared" si="9"/>
        <v>0</v>
      </c>
    </row>
    <row r="57" spans="1:21" ht="195" x14ac:dyDescent="0.25">
      <c r="A57" s="24" t="s">
        <v>166</v>
      </c>
      <c r="B57" s="25" t="s">
        <v>68</v>
      </c>
      <c r="C57" s="26">
        <v>40</v>
      </c>
      <c r="D57" s="27" t="s">
        <v>389</v>
      </c>
      <c r="E57" s="21" t="s">
        <v>70</v>
      </c>
      <c r="F57" s="20"/>
      <c r="G57" s="21" t="str">
        <f t="shared" si="2"/>
        <v/>
      </c>
      <c r="H57" s="28" t="s">
        <v>70</v>
      </c>
      <c r="J57" s="15">
        <f t="shared" si="3"/>
        <v>1</v>
      </c>
      <c r="K57" s="63">
        <f t="shared" si="8"/>
        <v>0</v>
      </c>
      <c r="L57" s="63">
        <f t="shared" si="8"/>
        <v>0</v>
      </c>
      <c r="M57" s="63">
        <f t="shared" si="8"/>
        <v>40</v>
      </c>
      <c r="N57" s="63">
        <f t="shared" si="8"/>
        <v>0</v>
      </c>
      <c r="O57" s="63">
        <f t="shared" si="8"/>
        <v>0</v>
      </c>
      <c r="P57" s="63"/>
      <c r="Q57" s="63">
        <f t="shared" si="9"/>
        <v>0</v>
      </c>
      <c r="R57" s="63">
        <f t="shared" si="9"/>
        <v>0</v>
      </c>
      <c r="S57" s="63" t="str">
        <f t="shared" si="9"/>
        <v/>
      </c>
      <c r="T57" s="63">
        <f t="shared" si="9"/>
        <v>0</v>
      </c>
      <c r="U57" s="63">
        <f t="shared" si="9"/>
        <v>0</v>
      </c>
    </row>
    <row r="58" spans="1:21" ht="75" x14ac:dyDescent="0.25">
      <c r="A58" s="24" t="s">
        <v>167</v>
      </c>
      <c r="B58" s="25" t="s">
        <v>68</v>
      </c>
      <c r="C58" s="26">
        <v>10</v>
      </c>
      <c r="D58" s="27" t="s">
        <v>168</v>
      </c>
      <c r="E58" s="21" t="s">
        <v>70</v>
      </c>
      <c r="F58" s="20"/>
      <c r="G58" s="21" t="str">
        <f t="shared" si="2"/>
        <v/>
      </c>
      <c r="H58" s="21" t="str">
        <f t="shared" si="0"/>
        <v/>
      </c>
      <c r="J58" s="15">
        <f t="shared" si="3"/>
        <v>1</v>
      </c>
      <c r="K58" s="63">
        <f t="shared" si="8"/>
        <v>0</v>
      </c>
      <c r="L58" s="63">
        <f t="shared" si="8"/>
        <v>0</v>
      </c>
      <c r="M58" s="63">
        <f t="shared" si="8"/>
        <v>10</v>
      </c>
      <c r="N58" s="63">
        <f t="shared" si="8"/>
        <v>0</v>
      </c>
      <c r="O58" s="63">
        <f t="shared" si="8"/>
        <v>0</v>
      </c>
      <c r="P58" s="63"/>
      <c r="Q58" s="63">
        <f t="shared" si="9"/>
        <v>0</v>
      </c>
      <c r="R58" s="63">
        <f t="shared" si="9"/>
        <v>0</v>
      </c>
      <c r="S58" s="63" t="str">
        <f t="shared" si="9"/>
        <v/>
      </c>
      <c r="T58" s="63">
        <f t="shared" si="9"/>
        <v>0</v>
      </c>
      <c r="U58" s="63">
        <f t="shared" si="9"/>
        <v>0</v>
      </c>
    </row>
    <row r="59" spans="1:21" ht="45" x14ac:dyDescent="0.25">
      <c r="A59" s="24" t="s">
        <v>169</v>
      </c>
      <c r="B59" s="25" t="s">
        <v>68</v>
      </c>
      <c r="C59" s="26">
        <v>20</v>
      </c>
      <c r="D59" s="27" t="s">
        <v>170</v>
      </c>
      <c r="E59" s="21" t="s">
        <v>70</v>
      </c>
      <c r="F59" s="20"/>
      <c r="G59" s="21" t="str">
        <f t="shared" si="2"/>
        <v/>
      </c>
      <c r="H59" s="28" t="s">
        <v>70</v>
      </c>
      <c r="J59" s="15">
        <f t="shared" si="3"/>
        <v>1</v>
      </c>
      <c r="K59" s="63">
        <f t="shared" si="8"/>
        <v>0</v>
      </c>
      <c r="L59" s="63">
        <f t="shared" si="8"/>
        <v>0</v>
      </c>
      <c r="M59" s="63">
        <f t="shared" si="8"/>
        <v>20</v>
      </c>
      <c r="N59" s="63">
        <f t="shared" si="8"/>
        <v>0</v>
      </c>
      <c r="O59" s="63">
        <f t="shared" si="8"/>
        <v>0</v>
      </c>
      <c r="P59" s="63"/>
      <c r="Q59" s="63">
        <f t="shared" si="9"/>
        <v>0</v>
      </c>
      <c r="R59" s="63">
        <f t="shared" si="9"/>
        <v>0</v>
      </c>
      <c r="S59" s="63" t="str">
        <f t="shared" si="9"/>
        <v/>
      </c>
      <c r="T59" s="63">
        <f t="shared" si="9"/>
        <v>0</v>
      </c>
      <c r="U59" s="63">
        <f t="shared" si="9"/>
        <v>0</v>
      </c>
    </row>
    <row r="60" spans="1:21" ht="45" x14ac:dyDescent="0.25">
      <c r="A60" s="24" t="s">
        <v>171</v>
      </c>
      <c r="B60" s="25" t="s">
        <v>68</v>
      </c>
      <c r="C60" s="26">
        <v>20</v>
      </c>
      <c r="D60" s="27" t="s">
        <v>172</v>
      </c>
      <c r="E60" s="21" t="s">
        <v>70</v>
      </c>
      <c r="F60" s="20"/>
      <c r="G60" s="21" t="str">
        <f t="shared" si="2"/>
        <v/>
      </c>
      <c r="H60" s="28" t="s">
        <v>70</v>
      </c>
      <c r="J60" s="15">
        <f t="shared" si="3"/>
        <v>1</v>
      </c>
      <c r="K60" s="63">
        <f t="shared" si="8"/>
        <v>0</v>
      </c>
      <c r="L60" s="63">
        <f t="shared" si="8"/>
        <v>0</v>
      </c>
      <c r="M60" s="63">
        <f t="shared" si="8"/>
        <v>20</v>
      </c>
      <c r="N60" s="63">
        <f t="shared" si="8"/>
        <v>0</v>
      </c>
      <c r="O60" s="63">
        <f t="shared" si="8"/>
        <v>0</v>
      </c>
      <c r="P60" s="63"/>
      <c r="Q60" s="63">
        <f t="shared" si="9"/>
        <v>0</v>
      </c>
      <c r="R60" s="63">
        <f t="shared" si="9"/>
        <v>0</v>
      </c>
      <c r="S60" s="63" t="str">
        <f t="shared" si="9"/>
        <v/>
      </c>
      <c r="T60" s="63">
        <f t="shared" si="9"/>
        <v>0</v>
      </c>
      <c r="U60" s="63">
        <f t="shared" si="9"/>
        <v>0</v>
      </c>
    </row>
    <row r="61" spans="1:21" ht="45" x14ac:dyDescent="0.25">
      <c r="A61" s="24" t="s">
        <v>173</v>
      </c>
      <c r="B61" s="25" t="s">
        <v>68</v>
      </c>
      <c r="C61" s="26">
        <v>20</v>
      </c>
      <c r="D61" s="27" t="s">
        <v>174</v>
      </c>
      <c r="E61" s="21" t="s">
        <v>70</v>
      </c>
      <c r="F61" s="20"/>
      <c r="G61" s="21" t="str">
        <f t="shared" si="2"/>
        <v/>
      </c>
      <c r="H61" s="21" t="str">
        <f t="shared" si="0"/>
        <v/>
      </c>
      <c r="J61" s="15">
        <f t="shared" si="3"/>
        <v>1</v>
      </c>
      <c r="K61" s="63">
        <f t="shared" si="8"/>
        <v>0</v>
      </c>
      <c r="L61" s="63">
        <f t="shared" si="8"/>
        <v>0</v>
      </c>
      <c r="M61" s="63">
        <f t="shared" si="8"/>
        <v>20</v>
      </c>
      <c r="N61" s="63">
        <f t="shared" si="8"/>
        <v>0</v>
      </c>
      <c r="O61" s="63">
        <f t="shared" si="8"/>
        <v>0</v>
      </c>
      <c r="P61" s="63"/>
      <c r="Q61" s="63">
        <f t="shared" si="9"/>
        <v>0</v>
      </c>
      <c r="R61" s="63">
        <f t="shared" si="9"/>
        <v>0</v>
      </c>
      <c r="S61" s="63" t="str">
        <f t="shared" si="9"/>
        <v/>
      </c>
      <c r="T61" s="63">
        <f t="shared" si="9"/>
        <v>0</v>
      </c>
      <c r="U61" s="63">
        <f t="shared" si="9"/>
        <v>0</v>
      </c>
    </row>
    <row r="62" spans="1:21" ht="45" x14ac:dyDescent="0.25">
      <c r="A62" s="24" t="s">
        <v>175</v>
      </c>
      <c r="B62" s="25" t="s">
        <v>68</v>
      </c>
      <c r="C62" s="26">
        <v>10</v>
      </c>
      <c r="D62" s="27" t="s">
        <v>176</v>
      </c>
      <c r="E62" s="21" t="s">
        <v>70</v>
      </c>
      <c r="F62" s="20"/>
      <c r="G62" s="21" t="str">
        <f t="shared" si="2"/>
        <v/>
      </c>
      <c r="H62" s="21" t="str">
        <f t="shared" si="0"/>
        <v/>
      </c>
      <c r="J62" s="15">
        <f t="shared" si="3"/>
        <v>1</v>
      </c>
      <c r="K62" s="63">
        <f t="shared" si="8"/>
        <v>0</v>
      </c>
      <c r="L62" s="63">
        <f t="shared" si="8"/>
        <v>0</v>
      </c>
      <c r="M62" s="63">
        <f t="shared" si="8"/>
        <v>10</v>
      </c>
      <c r="N62" s="63">
        <f t="shared" si="8"/>
        <v>0</v>
      </c>
      <c r="O62" s="63">
        <f t="shared" si="8"/>
        <v>0</v>
      </c>
      <c r="P62" s="63"/>
      <c r="Q62" s="63">
        <f t="shared" si="9"/>
        <v>0</v>
      </c>
      <c r="R62" s="63">
        <f t="shared" si="9"/>
        <v>0</v>
      </c>
      <c r="S62" s="63" t="str">
        <f t="shared" si="9"/>
        <v/>
      </c>
      <c r="T62" s="63">
        <f t="shared" si="9"/>
        <v>0</v>
      </c>
      <c r="U62" s="63">
        <f t="shared" si="9"/>
        <v>0</v>
      </c>
    </row>
    <row r="63" spans="1:21" ht="45" x14ac:dyDescent="0.25">
      <c r="A63" s="24" t="s">
        <v>177</v>
      </c>
      <c r="B63" s="25" t="s">
        <v>68</v>
      </c>
      <c r="C63" s="26">
        <v>10</v>
      </c>
      <c r="D63" s="27" t="s">
        <v>178</v>
      </c>
      <c r="E63" s="21" t="s">
        <v>70</v>
      </c>
      <c r="F63" s="20"/>
      <c r="G63" s="21" t="str">
        <f t="shared" si="2"/>
        <v/>
      </c>
      <c r="H63" s="28" t="s">
        <v>70</v>
      </c>
      <c r="J63" s="15">
        <f t="shared" si="3"/>
        <v>1</v>
      </c>
      <c r="K63" s="63">
        <f t="shared" si="8"/>
        <v>0</v>
      </c>
      <c r="L63" s="63">
        <f t="shared" si="8"/>
        <v>0</v>
      </c>
      <c r="M63" s="63">
        <f t="shared" si="8"/>
        <v>10</v>
      </c>
      <c r="N63" s="63">
        <f t="shared" si="8"/>
        <v>0</v>
      </c>
      <c r="O63" s="63">
        <f t="shared" si="8"/>
        <v>0</v>
      </c>
      <c r="P63" s="63"/>
      <c r="Q63" s="63">
        <f t="shared" si="9"/>
        <v>0</v>
      </c>
      <c r="R63" s="63">
        <f t="shared" si="9"/>
        <v>0</v>
      </c>
      <c r="S63" s="63" t="str">
        <f t="shared" si="9"/>
        <v/>
      </c>
      <c r="T63" s="63">
        <f t="shared" si="9"/>
        <v>0</v>
      </c>
      <c r="U63" s="63">
        <f t="shared" si="9"/>
        <v>0</v>
      </c>
    </row>
    <row r="64" spans="1:21" ht="30" x14ac:dyDescent="0.25">
      <c r="A64" s="24" t="s">
        <v>179</v>
      </c>
      <c r="B64" s="25" t="s">
        <v>54</v>
      </c>
      <c r="C64" s="26">
        <v>60</v>
      </c>
      <c r="D64" s="27" t="s">
        <v>180</v>
      </c>
      <c r="E64" s="21" t="s">
        <v>70</v>
      </c>
      <c r="F64" s="20"/>
      <c r="G64" s="21" t="str">
        <f t="shared" si="2"/>
        <v/>
      </c>
      <c r="H64" s="21" t="str">
        <f t="shared" si="0"/>
        <v/>
      </c>
      <c r="J64" s="15">
        <f t="shared" si="3"/>
        <v>1</v>
      </c>
      <c r="K64" s="63">
        <f t="shared" si="8"/>
        <v>0</v>
      </c>
      <c r="L64" s="63">
        <f t="shared" si="8"/>
        <v>0</v>
      </c>
      <c r="M64" s="63">
        <f t="shared" si="8"/>
        <v>0</v>
      </c>
      <c r="N64" s="63">
        <f t="shared" si="8"/>
        <v>60</v>
      </c>
      <c r="O64" s="63">
        <f t="shared" si="8"/>
        <v>0</v>
      </c>
      <c r="P64" s="63"/>
      <c r="Q64" s="63">
        <f t="shared" si="9"/>
        <v>0</v>
      </c>
      <c r="R64" s="63">
        <f t="shared" si="9"/>
        <v>0</v>
      </c>
      <c r="S64" s="63">
        <f t="shared" si="9"/>
        <v>0</v>
      </c>
      <c r="T64" s="63" t="str">
        <f t="shared" si="9"/>
        <v/>
      </c>
      <c r="U64" s="63">
        <f t="shared" si="9"/>
        <v>0</v>
      </c>
    </row>
    <row r="65" spans="1:21" ht="210" x14ac:dyDescent="0.25">
      <c r="A65" s="24" t="s">
        <v>181</v>
      </c>
      <c r="B65" s="25" t="s">
        <v>54</v>
      </c>
      <c r="C65" s="26">
        <v>60</v>
      </c>
      <c r="D65" s="27" t="s">
        <v>182</v>
      </c>
      <c r="E65" s="21" t="s">
        <v>70</v>
      </c>
      <c r="F65" s="20"/>
      <c r="G65" s="21" t="str">
        <f t="shared" si="2"/>
        <v/>
      </c>
      <c r="H65" s="21" t="str">
        <f t="shared" si="0"/>
        <v/>
      </c>
      <c r="J65" s="15">
        <f t="shared" si="3"/>
        <v>1</v>
      </c>
      <c r="K65" s="63">
        <f t="shared" si="8"/>
        <v>0</v>
      </c>
      <c r="L65" s="63">
        <f t="shared" si="8"/>
        <v>0</v>
      </c>
      <c r="M65" s="63">
        <f t="shared" si="8"/>
        <v>0</v>
      </c>
      <c r="N65" s="63">
        <f t="shared" si="8"/>
        <v>60</v>
      </c>
      <c r="O65" s="63">
        <f t="shared" si="8"/>
        <v>0</v>
      </c>
      <c r="P65" s="63"/>
      <c r="Q65" s="63">
        <f t="shared" si="9"/>
        <v>0</v>
      </c>
      <c r="R65" s="63">
        <f t="shared" si="9"/>
        <v>0</v>
      </c>
      <c r="S65" s="63">
        <f t="shared" si="9"/>
        <v>0</v>
      </c>
      <c r="T65" s="63" t="str">
        <f t="shared" si="9"/>
        <v/>
      </c>
      <c r="U65" s="63">
        <f t="shared" si="9"/>
        <v>0</v>
      </c>
    </row>
    <row r="66" spans="1:21" ht="165" x14ac:dyDescent="0.25">
      <c r="A66" s="24" t="s">
        <v>183</v>
      </c>
      <c r="B66" s="25" t="s">
        <v>54</v>
      </c>
      <c r="C66" s="26">
        <v>60</v>
      </c>
      <c r="D66" s="27" t="s">
        <v>184</v>
      </c>
      <c r="E66" s="21" t="s">
        <v>70</v>
      </c>
      <c r="F66" s="20"/>
      <c r="G66" s="21" t="str">
        <f t="shared" si="2"/>
        <v/>
      </c>
      <c r="H66" s="21" t="str">
        <f t="shared" ref="H66:H107" si="10">IF(F66="","",IF(F66="Bij inschrijving","Ja","Nee"))</f>
        <v/>
      </c>
      <c r="J66" s="15">
        <f t="shared" si="3"/>
        <v>1</v>
      </c>
      <c r="K66" s="63">
        <f t="shared" si="8"/>
        <v>0</v>
      </c>
      <c r="L66" s="63">
        <f t="shared" si="8"/>
        <v>0</v>
      </c>
      <c r="M66" s="63">
        <f t="shared" si="8"/>
        <v>0</v>
      </c>
      <c r="N66" s="63">
        <f t="shared" si="8"/>
        <v>60</v>
      </c>
      <c r="O66" s="63">
        <f t="shared" si="8"/>
        <v>0</v>
      </c>
      <c r="P66" s="63"/>
      <c r="Q66" s="63">
        <f t="shared" si="9"/>
        <v>0</v>
      </c>
      <c r="R66" s="63">
        <f t="shared" si="9"/>
        <v>0</v>
      </c>
      <c r="S66" s="63">
        <f t="shared" si="9"/>
        <v>0</v>
      </c>
      <c r="T66" s="63" t="str">
        <f t="shared" si="9"/>
        <v/>
      </c>
      <c r="U66" s="63">
        <f t="shared" si="9"/>
        <v>0</v>
      </c>
    </row>
    <row r="67" spans="1:21" ht="300" x14ac:dyDescent="0.25">
      <c r="A67" s="24" t="s">
        <v>185</v>
      </c>
      <c r="B67" s="25" t="s">
        <v>54</v>
      </c>
      <c r="C67" s="29">
        <v>60</v>
      </c>
      <c r="D67" s="27" t="s">
        <v>186</v>
      </c>
      <c r="E67" s="21" t="s">
        <v>70</v>
      </c>
      <c r="F67" s="20"/>
      <c r="G67" s="21" t="str">
        <f t="shared" ref="G67:G110" si="11">IF(F67="Bij inschrijving",C67,IF(F67="Bij livegang",0.4*C67,IF(F67="Niet",0,"")))</f>
        <v/>
      </c>
      <c r="H67" s="21" t="str">
        <f t="shared" si="10"/>
        <v/>
      </c>
      <c r="J67" s="15">
        <f t="shared" ref="J67:J110" si="12">IF(F67="",1,0)</f>
        <v>1</v>
      </c>
      <c r="K67" s="63">
        <f t="shared" si="8"/>
        <v>0</v>
      </c>
      <c r="L67" s="63">
        <f t="shared" si="8"/>
        <v>0</v>
      </c>
      <c r="M67" s="63">
        <f t="shared" si="8"/>
        <v>0</v>
      </c>
      <c r="N67" s="63">
        <f t="shared" si="8"/>
        <v>60</v>
      </c>
      <c r="O67" s="63">
        <f t="shared" si="8"/>
        <v>0</v>
      </c>
      <c r="P67" s="63"/>
      <c r="Q67" s="63">
        <f t="shared" si="9"/>
        <v>0</v>
      </c>
      <c r="R67" s="63">
        <f t="shared" si="9"/>
        <v>0</v>
      </c>
      <c r="S67" s="63">
        <f t="shared" si="9"/>
        <v>0</v>
      </c>
      <c r="T67" s="63" t="str">
        <f t="shared" si="9"/>
        <v/>
      </c>
      <c r="U67" s="63">
        <f t="shared" si="9"/>
        <v>0</v>
      </c>
    </row>
    <row r="68" spans="1:21" ht="30" x14ac:dyDescent="0.25">
      <c r="A68" s="24" t="s">
        <v>187</v>
      </c>
      <c r="B68" s="25" t="s">
        <v>54</v>
      </c>
      <c r="C68" s="26">
        <v>40</v>
      </c>
      <c r="D68" s="27" t="s">
        <v>188</v>
      </c>
      <c r="E68" s="21" t="s">
        <v>70</v>
      </c>
      <c r="F68" s="20"/>
      <c r="G68" s="21" t="str">
        <f t="shared" si="11"/>
        <v/>
      </c>
      <c r="H68" s="21" t="str">
        <f t="shared" si="10"/>
        <v/>
      </c>
      <c r="J68" s="15">
        <f t="shared" si="12"/>
        <v>1</v>
      </c>
      <c r="K68" s="63">
        <f t="shared" si="8"/>
        <v>0</v>
      </c>
      <c r="L68" s="63">
        <f t="shared" si="8"/>
        <v>0</v>
      </c>
      <c r="M68" s="63">
        <f t="shared" si="8"/>
        <v>0</v>
      </c>
      <c r="N68" s="63">
        <f t="shared" si="8"/>
        <v>40</v>
      </c>
      <c r="O68" s="63">
        <f t="shared" si="8"/>
        <v>0</v>
      </c>
      <c r="P68" s="63"/>
      <c r="Q68" s="63">
        <f t="shared" si="9"/>
        <v>0</v>
      </c>
      <c r="R68" s="63">
        <f t="shared" si="9"/>
        <v>0</v>
      </c>
      <c r="S68" s="63">
        <f t="shared" si="9"/>
        <v>0</v>
      </c>
      <c r="T68" s="63" t="str">
        <f t="shared" si="9"/>
        <v/>
      </c>
      <c r="U68" s="63">
        <f t="shared" si="9"/>
        <v>0</v>
      </c>
    </row>
    <row r="69" spans="1:21" ht="45" x14ac:dyDescent="0.25">
      <c r="A69" s="24" t="s">
        <v>189</v>
      </c>
      <c r="B69" s="25" t="s">
        <v>54</v>
      </c>
      <c r="C69" s="26">
        <v>40</v>
      </c>
      <c r="D69" s="27" t="s">
        <v>190</v>
      </c>
      <c r="E69" s="21" t="s">
        <v>70</v>
      </c>
      <c r="F69" s="20"/>
      <c r="G69" s="21" t="str">
        <f t="shared" si="11"/>
        <v/>
      </c>
      <c r="H69" s="21" t="str">
        <f t="shared" si="10"/>
        <v/>
      </c>
      <c r="J69" s="15">
        <f t="shared" si="12"/>
        <v>1</v>
      </c>
      <c r="K69" s="63">
        <f t="shared" si="8"/>
        <v>0</v>
      </c>
      <c r="L69" s="63">
        <f t="shared" si="8"/>
        <v>0</v>
      </c>
      <c r="M69" s="63">
        <f t="shared" si="8"/>
        <v>0</v>
      </c>
      <c r="N69" s="63">
        <f t="shared" si="8"/>
        <v>40</v>
      </c>
      <c r="O69" s="63">
        <f t="shared" si="8"/>
        <v>0</v>
      </c>
      <c r="P69" s="63"/>
      <c r="Q69" s="63">
        <f t="shared" si="9"/>
        <v>0</v>
      </c>
      <c r="R69" s="63">
        <f t="shared" si="9"/>
        <v>0</v>
      </c>
      <c r="S69" s="63">
        <f t="shared" si="9"/>
        <v>0</v>
      </c>
      <c r="T69" s="63" t="str">
        <f t="shared" si="9"/>
        <v/>
      </c>
      <c r="U69" s="63">
        <f t="shared" si="9"/>
        <v>0</v>
      </c>
    </row>
    <row r="70" spans="1:21" ht="30" x14ac:dyDescent="0.25">
      <c r="A70" s="24" t="s">
        <v>191</v>
      </c>
      <c r="B70" s="25" t="s">
        <v>54</v>
      </c>
      <c r="C70" s="26">
        <v>40</v>
      </c>
      <c r="D70" s="27" t="s">
        <v>192</v>
      </c>
      <c r="E70" s="21" t="s">
        <v>70</v>
      </c>
      <c r="F70" s="20"/>
      <c r="G70" s="21" t="str">
        <f t="shared" si="11"/>
        <v/>
      </c>
      <c r="H70" s="21" t="str">
        <f t="shared" si="10"/>
        <v/>
      </c>
      <c r="J70" s="15">
        <f t="shared" si="12"/>
        <v>1</v>
      </c>
      <c r="K70" s="63">
        <f t="shared" si="8"/>
        <v>0</v>
      </c>
      <c r="L70" s="63">
        <f t="shared" si="8"/>
        <v>0</v>
      </c>
      <c r="M70" s="63">
        <f t="shared" si="8"/>
        <v>0</v>
      </c>
      <c r="N70" s="63">
        <f t="shared" si="8"/>
        <v>40</v>
      </c>
      <c r="O70" s="63">
        <f t="shared" si="8"/>
        <v>0</v>
      </c>
      <c r="P70" s="63"/>
      <c r="Q70" s="63">
        <f t="shared" si="9"/>
        <v>0</v>
      </c>
      <c r="R70" s="63">
        <f t="shared" si="9"/>
        <v>0</v>
      </c>
      <c r="S70" s="63">
        <f t="shared" si="9"/>
        <v>0</v>
      </c>
      <c r="T70" s="63" t="str">
        <f t="shared" si="9"/>
        <v/>
      </c>
      <c r="U70" s="63">
        <f t="shared" si="9"/>
        <v>0</v>
      </c>
    </row>
    <row r="71" spans="1:21" ht="105" x14ac:dyDescent="0.25">
      <c r="A71" s="24" t="s">
        <v>193</v>
      </c>
      <c r="B71" s="25" t="s">
        <v>54</v>
      </c>
      <c r="C71" s="26">
        <v>40</v>
      </c>
      <c r="D71" s="27" t="s">
        <v>194</v>
      </c>
      <c r="E71" s="21" t="s">
        <v>70</v>
      </c>
      <c r="F71" s="20"/>
      <c r="G71" s="21" t="str">
        <f t="shared" si="11"/>
        <v/>
      </c>
      <c r="H71" s="21" t="str">
        <f t="shared" si="10"/>
        <v/>
      </c>
      <c r="J71" s="15">
        <f t="shared" si="12"/>
        <v>1</v>
      </c>
      <c r="K71" s="63">
        <f t="shared" si="8"/>
        <v>0</v>
      </c>
      <c r="L71" s="63">
        <f t="shared" si="8"/>
        <v>0</v>
      </c>
      <c r="M71" s="63">
        <f t="shared" si="8"/>
        <v>0</v>
      </c>
      <c r="N71" s="63">
        <f t="shared" si="8"/>
        <v>40</v>
      </c>
      <c r="O71" s="63">
        <f t="shared" si="8"/>
        <v>0</v>
      </c>
      <c r="P71" s="63"/>
      <c r="Q71" s="63">
        <f t="shared" si="9"/>
        <v>0</v>
      </c>
      <c r="R71" s="63">
        <f t="shared" si="9"/>
        <v>0</v>
      </c>
      <c r="S71" s="63">
        <f t="shared" si="9"/>
        <v>0</v>
      </c>
      <c r="T71" s="63" t="str">
        <f t="shared" si="9"/>
        <v/>
      </c>
      <c r="U71" s="63">
        <f t="shared" si="9"/>
        <v>0</v>
      </c>
    </row>
    <row r="72" spans="1:21" x14ac:dyDescent="0.25">
      <c r="A72" s="30" t="s">
        <v>195</v>
      </c>
      <c r="B72" s="31"/>
      <c r="C72" s="32"/>
      <c r="D72" s="33" t="s">
        <v>113</v>
      </c>
      <c r="E72" s="32"/>
      <c r="F72" s="32"/>
      <c r="G72" s="32"/>
      <c r="H72" s="32"/>
      <c r="K72" s="63"/>
      <c r="L72" s="63"/>
      <c r="M72" s="63"/>
      <c r="N72" s="63"/>
      <c r="O72" s="63"/>
      <c r="P72" s="63"/>
      <c r="Q72" s="63"/>
      <c r="R72" s="63"/>
      <c r="S72" s="63"/>
      <c r="T72" s="63"/>
      <c r="U72" s="63"/>
    </row>
    <row r="73" spans="1:21" ht="30" x14ac:dyDescent="0.25">
      <c r="A73" s="24" t="s">
        <v>196</v>
      </c>
      <c r="B73" s="25" t="s">
        <v>54</v>
      </c>
      <c r="C73" s="26">
        <v>30</v>
      </c>
      <c r="D73" s="27" t="s">
        <v>197</v>
      </c>
      <c r="E73" s="21" t="s">
        <v>70</v>
      </c>
      <c r="F73" s="20"/>
      <c r="G73" s="21" t="str">
        <f t="shared" si="11"/>
        <v/>
      </c>
      <c r="H73" s="28" t="s">
        <v>70</v>
      </c>
      <c r="J73" s="15">
        <f t="shared" si="12"/>
        <v>1</v>
      </c>
      <c r="K73" s="63">
        <f t="shared" si="8"/>
        <v>0</v>
      </c>
      <c r="L73" s="63">
        <f t="shared" si="8"/>
        <v>0</v>
      </c>
      <c r="M73" s="63">
        <f t="shared" si="8"/>
        <v>0</v>
      </c>
      <c r="N73" s="63">
        <f t="shared" si="8"/>
        <v>30</v>
      </c>
      <c r="O73" s="63">
        <f t="shared" si="8"/>
        <v>0</v>
      </c>
      <c r="P73" s="63"/>
      <c r="Q73" s="63">
        <f t="shared" si="9"/>
        <v>0</v>
      </c>
      <c r="R73" s="63">
        <f t="shared" si="9"/>
        <v>0</v>
      </c>
      <c r="S73" s="63">
        <f t="shared" si="9"/>
        <v>0</v>
      </c>
      <c r="T73" s="63" t="str">
        <f t="shared" si="9"/>
        <v/>
      </c>
      <c r="U73" s="63">
        <f t="shared" si="9"/>
        <v>0</v>
      </c>
    </row>
    <row r="74" spans="1:21" ht="165" x14ac:dyDescent="0.25">
      <c r="A74" s="24" t="s">
        <v>198</v>
      </c>
      <c r="B74" s="25" t="s">
        <v>54</v>
      </c>
      <c r="C74" s="29">
        <v>20</v>
      </c>
      <c r="D74" s="27" t="s">
        <v>199</v>
      </c>
      <c r="E74" s="21" t="s">
        <v>70</v>
      </c>
      <c r="F74" s="20"/>
      <c r="G74" s="21" t="str">
        <f t="shared" si="11"/>
        <v/>
      </c>
      <c r="H74" s="21" t="str">
        <f t="shared" si="10"/>
        <v/>
      </c>
      <c r="J74" s="15">
        <f t="shared" si="12"/>
        <v>1</v>
      </c>
      <c r="K74" s="63">
        <f t="shared" si="8"/>
        <v>0</v>
      </c>
      <c r="L74" s="63">
        <f t="shared" si="8"/>
        <v>0</v>
      </c>
      <c r="M74" s="63">
        <f t="shared" si="8"/>
        <v>0</v>
      </c>
      <c r="N74" s="63">
        <f t="shared" si="8"/>
        <v>20</v>
      </c>
      <c r="O74" s="63">
        <f t="shared" si="8"/>
        <v>0</v>
      </c>
      <c r="P74" s="63"/>
      <c r="Q74" s="63">
        <f t="shared" si="9"/>
        <v>0</v>
      </c>
      <c r="R74" s="63">
        <f t="shared" si="9"/>
        <v>0</v>
      </c>
      <c r="S74" s="63">
        <f t="shared" si="9"/>
        <v>0</v>
      </c>
      <c r="T74" s="63" t="str">
        <f t="shared" si="9"/>
        <v/>
      </c>
      <c r="U74" s="63">
        <f t="shared" si="9"/>
        <v>0</v>
      </c>
    </row>
    <row r="75" spans="1:21" ht="75" x14ac:dyDescent="0.25">
      <c r="A75" s="24" t="s">
        <v>200</v>
      </c>
      <c r="B75" s="25" t="s">
        <v>54</v>
      </c>
      <c r="C75" s="26">
        <v>20</v>
      </c>
      <c r="D75" s="27" t="s">
        <v>201</v>
      </c>
      <c r="E75" s="34" t="s">
        <v>146</v>
      </c>
      <c r="F75" s="20"/>
      <c r="G75" s="21" t="str">
        <f t="shared" si="11"/>
        <v/>
      </c>
      <c r="H75" s="21" t="str">
        <f t="shared" si="10"/>
        <v/>
      </c>
      <c r="J75" s="15">
        <f t="shared" si="12"/>
        <v>1</v>
      </c>
      <c r="K75" s="63">
        <f t="shared" si="8"/>
        <v>0</v>
      </c>
      <c r="L75" s="63">
        <f t="shared" si="8"/>
        <v>0</v>
      </c>
      <c r="M75" s="63">
        <f t="shared" si="8"/>
        <v>0</v>
      </c>
      <c r="N75" s="63">
        <f t="shared" si="8"/>
        <v>20</v>
      </c>
      <c r="O75" s="63">
        <f t="shared" si="8"/>
        <v>0</v>
      </c>
      <c r="P75" s="63"/>
      <c r="Q75" s="63">
        <f t="shared" si="9"/>
        <v>0</v>
      </c>
      <c r="R75" s="63">
        <f t="shared" si="9"/>
        <v>0</v>
      </c>
      <c r="S75" s="63">
        <f t="shared" si="9"/>
        <v>0</v>
      </c>
      <c r="T75" s="63" t="str">
        <f t="shared" si="9"/>
        <v/>
      </c>
      <c r="U75" s="63">
        <f t="shared" si="9"/>
        <v>0</v>
      </c>
    </row>
    <row r="76" spans="1:21" ht="45" x14ac:dyDescent="0.25">
      <c r="A76" s="24" t="s">
        <v>202</v>
      </c>
      <c r="B76" s="25" t="s">
        <v>54</v>
      </c>
      <c r="C76" s="26">
        <v>20</v>
      </c>
      <c r="D76" s="27" t="s">
        <v>203</v>
      </c>
      <c r="E76" s="21" t="s">
        <v>70</v>
      </c>
      <c r="F76" s="20"/>
      <c r="G76" s="21" t="str">
        <f t="shared" si="11"/>
        <v/>
      </c>
      <c r="H76" s="21" t="str">
        <f t="shared" si="10"/>
        <v/>
      </c>
      <c r="J76" s="15">
        <f t="shared" si="12"/>
        <v>1</v>
      </c>
      <c r="K76" s="63">
        <f t="shared" si="8"/>
        <v>0</v>
      </c>
      <c r="L76" s="63">
        <f t="shared" si="8"/>
        <v>0</v>
      </c>
      <c r="M76" s="63">
        <f t="shared" si="8"/>
        <v>0</v>
      </c>
      <c r="N76" s="63">
        <f t="shared" si="8"/>
        <v>20</v>
      </c>
      <c r="O76" s="63">
        <f t="shared" si="8"/>
        <v>0</v>
      </c>
      <c r="P76" s="63"/>
      <c r="Q76" s="63">
        <f t="shared" si="9"/>
        <v>0</v>
      </c>
      <c r="R76" s="63">
        <f t="shared" si="9"/>
        <v>0</v>
      </c>
      <c r="S76" s="63">
        <f t="shared" si="9"/>
        <v>0</v>
      </c>
      <c r="T76" s="63" t="str">
        <f t="shared" si="9"/>
        <v/>
      </c>
      <c r="U76" s="63">
        <f t="shared" si="9"/>
        <v>0</v>
      </c>
    </row>
    <row r="77" spans="1:21" ht="60" x14ac:dyDescent="0.25">
      <c r="A77" s="24" t="s">
        <v>204</v>
      </c>
      <c r="B77" s="25" t="s">
        <v>54</v>
      </c>
      <c r="C77" s="26">
        <v>20</v>
      </c>
      <c r="D77" s="27" t="s">
        <v>205</v>
      </c>
      <c r="E77" s="21" t="s">
        <v>70</v>
      </c>
      <c r="F77" s="20"/>
      <c r="G77" s="21" t="str">
        <f t="shared" si="11"/>
        <v/>
      </c>
      <c r="H77" s="21" t="str">
        <f t="shared" si="10"/>
        <v/>
      </c>
      <c r="J77" s="15">
        <f t="shared" si="12"/>
        <v>1</v>
      </c>
      <c r="K77" s="63">
        <f t="shared" si="8"/>
        <v>0</v>
      </c>
      <c r="L77" s="63">
        <f t="shared" si="8"/>
        <v>0</v>
      </c>
      <c r="M77" s="63">
        <f t="shared" si="8"/>
        <v>0</v>
      </c>
      <c r="N77" s="63">
        <f t="shared" si="8"/>
        <v>20</v>
      </c>
      <c r="O77" s="63">
        <f t="shared" si="8"/>
        <v>0</v>
      </c>
      <c r="P77" s="63"/>
      <c r="Q77" s="63">
        <f t="shared" si="9"/>
        <v>0</v>
      </c>
      <c r="R77" s="63">
        <f t="shared" si="9"/>
        <v>0</v>
      </c>
      <c r="S77" s="63">
        <f t="shared" si="9"/>
        <v>0</v>
      </c>
      <c r="T77" s="63" t="str">
        <f t="shared" si="9"/>
        <v/>
      </c>
      <c r="U77" s="63">
        <f t="shared" si="9"/>
        <v>0</v>
      </c>
    </row>
    <row r="78" spans="1:21" x14ac:dyDescent="0.25">
      <c r="A78" s="30" t="s">
        <v>206</v>
      </c>
      <c r="B78" s="31"/>
      <c r="C78" s="32"/>
      <c r="D78" s="33" t="s">
        <v>113</v>
      </c>
      <c r="E78" s="32"/>
      <c r="F78" s="32"/>
      <c r="G78" s="32"/>
      <c r="H78" s="32"/>
      <c r="K78" s="63"/>
      <c r="L78" s="63"/>
      <c r="M78" s="63"/>
      <c r="N78" s="63"/>
      <c r="O78" s="63"/>
      <c r="P78" s="63"/>
      <c r="Q78" s="63"/>
      <c r="R78" s="63"/>
      <c r="S78" s="63"/>
      <c r="T78" s="63"/>
      <c r="U78" s="63"/>
    </row>
    <row r="79" spans="1:21" ht="60" x14ac:dyDescent="0.25">
      <c r="A79" s="24" t="s">
        <v>207</v>
      </c>
      <c r="B79" s="25" t="s">
        <v>54</v>
      </c>
      <c r="C79" s="26">
        <v>20</v>
      </c>
      <c r="D79" s="27" t="s">
        <v>208</v>
      </c>
      <c r="E79" s="34" t="s">
        <v>146</v>
      </c>
      <c r="F79" s="20"/>
      <c r="G79" s="21" t="str">
        <f t="shared" si="11"/>
        <v/>
      </c>
      <c r="H79" s="21" t="str">
        <f t="shared" si="10"/>
        <v/>
      </c>
      <c r="J79" s="15">
        <f t="shared" si="12"/>
        <v>1</v>
      </c>
      <c r="K79" s="63">
        <f t="shared" si="8"/>
        <v>0</v>
      </c>
      <c r="L79" s="63">
        <f t="shared" si="8"/>
        <v>0</v>
      </c>
      <c r="M79" s="63">
        <f t="shared" si="8"/>
        <v>0</v>
      </c>
      <c r="N79" s="63">
        <f t="shared" si="8"/>
        <v>20</v>
      </c>
      <c r="O79" s="63">
        <f t="shared" si="8"/>
        <v>0</v>
      </c>
      <c r="P79" s="63"/>
      <c r="Q79" s="63">
        <f t="shared" si="9"/>
        <v>0</v>
      </c>
      <c r="R79" s="63">
        <f t="shared" si="9"/>
        <v>0</v>
      </c>
      <c r="S79" s="63">
        <f t="shared" si="9"/>
        <v>0</v>
      </c>
      <c r="T79" s="63" t="str">
        <f t="shared" si="9"/>
        <v/>
      </c>
      <c r="U79" s="63">
        <f t="shared" si="9"/>
        <v>0</v>
      </c>
    </row>
    <row r="80" spans="1:21" ht="45" x14ac:dyDescent="0.25">
      <c r="A80" s="24" t="s">
        <v>209</v>
      </c>
      <c r="B80" s="25" t="s">
        <v>54</v>
      </c>
      <c r="C80" s="26">
        <v>20</v>
      </c>
      <c r="D80" s="27" t="s">
        <v>210</v>
      </c>
      <c r="E80" s="21" t="s">
        <v>70</v>
      </c>
      <c r="F80" s="20"/>
      <c r="G80" s="21" t="str">
        <f t="shared" si="11"/>
        <v/>
      </c>
      <c r="H80" s="21" t="str">
        <f t="shared" si="10"/>
        <v/>
      </c>
      <c r="J80" s="15">
        <f t="shared" si="12"/>
        <v>1</v>
      </c>
      <c r="K80" s="63">
        <f t="shared" si="8"/>
        <v>0</v>
      </c>
      <c r="L80" s="63">
        <f t="shared" si="8"/>
        <v>0</v>
      </c>
      <c r="M80" s="63">
        <f t="shared" si="8"/>
        <v>0</v>
      </c>
      <c r="N80" s="63">
        <f t="shared" si="8"/>
        <v>20</v>
      </c>
      <c r="O80" s="63">
        <f t="shared" si="8"/>
        <v>0</v>
      </c>
      <c r="P80" s="63"/>
      <c r="Q80" s="63">
        <f t="shared" si="9"/>
        <v>0</v>
      </c>
      <c r="R80" s="63">
        <f t="shared" si="9"/>
        <v>0</v>
      </c>
      <c r="S80" s="63">
        <f t="shared" si="9"/>
        <v>0</v>
      </c>
      <c r="T80" s="63" t="str">
        <f t="shared" si="9"/>
        <v/>
      </c>
      <c r="U80" s="63">
        <f t="shared" si="9"/>
        <v>0</v>
      </c>
    </row>
    <row r="81" spans="1:21" ht="45" x14ac:dyDescent="0.25">
      <c r="A81" s="24" t="s">
        <v>211</v>
      </c>
      <c r="B81" s="25" t="s">
        <v>54</v>
      </c>
      <c r="C81" s="26">
        <v>20</v>
      </c>
      <c r="D81" s="27" t="s">
        <v>212</v>
      </c>
      <c r="E81" s="21" t="s">
        <v>70</v>
      </c>
      <c r="F81" s="20"/>
      <c r="G81" s="21" t="str">
        <f t="shared" si="11"/>
        <v/>
      </c>
      <c r="H81" s="21" t="str">
        <f t="shared" si="10"/>
        <v/>
      </c>
      <c r="J81" s="15">
        <f t="shared" si="12"/>
        <v>1</v>
      </c>
      <c r="K81" s="63">
        <f t="shared" si="8"/>
        <v>0</v>
      </c>
      <c r="L81" s="63">
        <f t="shared" si="8"/>
        <v>0</v>
      </c>
      <c r="M81" s="63">
        <f t="shared" si="8"/>
        <v>0</v>
      </c>
      <c r="N81" s="63">
        <f t="shared" si="8"/>
        <v>20</v>
      </c>
      <c r="O81" s="63">
        <f t="shared" si="8"/>
        <v>0</v>
      </c>
      <c r="P81" s="63"/>
      <c r="Q81" s="63">
        <f t="shared" si="9"/>
        <v>0</v>
      </c>
      <c r="R81" s="63">
        <f t="shared" si="9"/>
        <v>0</v>
      </c>
      <c r="S81" s="63">
        <f t="shared" si="9"/>
        <v>0</v>
      </c>
      <c r="T81" s="63" t="str">
        <f t="shared" si="9"/>
        <v/>
      </c>
      <c r="U81" s="63">
        <f t="shared" si="9"/>
        <v>0</v>
      </c>
    </row>
    <row r="82" spans="1:21" ht="30" x14ac:dyDescent="0.25">
      <c r="A82" s="24" t="s">
        <v>213</v>
      </c>
      <c r="B82" s="25" t="s">
        <v>54</v>
      </c>
      <c r="C82" s="26">
        <v>20</v>
      </c>
      <c r="D82" s="27" t="s">
        <v>214</v>
      </c>
      <c r="E82" s="21" t="s">
        <v>70</v>
      </c>
      <c r="F82" s="20"/>
      <c r="G82" s="21" t="str">
        <f t="shared" si="11"/>
        <v/>
      </c>
      <c r="H82" s="21" t="str">
        <f t="shared" si="10"/>
        <v/>
      </c>
      <c r="J82" s="15">
        <f t="shared" si="12"/>
        <v>1</v>
      </c>
      <c r="K82" s="63">
        <f t="shared" si="8"/>
        <v>0</v>
      </c>
      <c r="L82" s="63">
        <f t="shared" si="8"/>
        <v>0</v>
      </c>
      <c r="M82" s="63">
        <f t="shared" si="8"/>
        <v>0</v>
      </c>
      <c r="N82" s="63">
        <f t="shared" si="8"/>
        <v>20</v>
      </c>
      <c r="O82" s="63">
        <f t="shared" si="8"/>
        <v>0</v>
      </c>
      <c r="P82" s="63"/>
      <c r="Q82" s="63">
        <f t="shared" si="9"/>
        <v>0</v>
      </c>
      <c r="R82" s="63">
        <f t="shared" si="9"/>
        <v>0</v>
      </c>
      <c r="S82" s="63">
        <f t="shared" si="9"/>
        <v>0</v>
      </c>
      <c r="T82" s="63" t="str">
        <f t="shared" si="9"/>
        <v/>
      </c>
      <c r="U82" s="63">
        <f t="shared" si="9"/>
        <v>0</v>
      </c>
    </row>
    <row r="83" spans="1:21" ht="30" x14ac:dyDescent="0.25">
      <c r="A83" s="24" t="s">
        <v>215</v>
      </c>
      <c r="B83" s="25" t="s">
        <v>54</v>
      </c>
      <c r="C83" s="26">
        <v>20</v>
      </c>
      <c r="D83" s="27" t="s">
        <v>216</v>
      </c>
      <c r="E83" s="21" t="s">
        <v>70</v>
      </c>
      <c r="F83" s="20"/>
      <c r="G83" s="21" t="str">
        <f t="shared" si="11"/>
        <v/>
      </c>
      <c r="H83" s="21" t="str">
        <f t="shared" si="10"/>
        <v/>
      </c>
      <c r="J83" s="15">
        <f t="shared" si="12"/>
        <v>1</v>
      </c>
      <c r="K83" s="63">
        <f t="shared" si="8"/>
        <v>0</v>
      </c>
      <c r="L83" s="63">
        <f t="shared" si="8"/>
        <v>0</v>
      </c>
      <c r="M83" s="63">
        <f t="shared" si="8"/>
        <v>0</v>
      </c>
      <c r="N83" s="63">
        <f t="shared" si="8"/>
        <v>20</v>
      </c>
      <c r="O83" s="63">
        <f t="shared" si="8"/>
        <v>0</v>
      </c>
      <c r="P83" s="63"/>
      <c r="Q83" s="63">
        <f t="shared" si="9"/>
        <v>0</v>
      </c>
      <c r="R83" s="63">
        <f t="shared" si="9"/>
        <v>0</v>
      </c>
      <c r="S83" s="63">
        <f t="shared" si="9"/>
        <v>0</v>
      </c>
      <c r="T83" s="63" t="str">
        <f t="shared" si="9"/>
        <v/>
      </c>
      <c r="U83" s="63">
        <f t="shared" si="9"/>
        <v>0</v>
      </c>
    </row>
    <row r="84" spans="1:21" ht="75" x14ac:dyDescent="0.25">
      <c r="A84" s="24" t="s">
        <v>217</v>
      </c>
      <c r="B84" s="25" t="s">
        <v>54</v>
      </c>
      <c r="C84" s="26">
        <v>20</v>
      </c>
      <c r="D84" s="27" t="s">
        <v>218</v>
      </c>
      <c r="E84" s="21" t="s">
        <v>70</v>
      </c>
      <c r="F84" s="20"/>
      <c r="G84" s="21" t="str">
        <f t="shared" si="11"/>
        <v/>
      </c>
      <c r="H84" s="21" t="str">
        <f t="shared" si="10"/>
        <v/>
      </c>
      <c r="J84" s="15">
        <f t="shared" si="12"/>
        <v>1</v>
      </c>
      <c r="K84" s="63">
        <f t="shared" si="8"/>
        <v>0</v>
      </c>
      <c r="L84" s="63">
        <f t="shared" si="8"/>
        <v>0</v>
      </c>
      <c r="M84" s="63">
        <f t="shared" si="8"/>
        <v>0</v>
      </c>
      <c r="N84" s="63">
        <f t="shared" si="8"/>
        <v>20</v>
      </c>
      <c r="O84" s="63">
        <f t="shared" si="8"/>
        <v>0</v>
      </c>
      <c r="P84" s="63"/>
      <c r="Q84" s="63">
        <f t="shared" si="9"/>
        <v>0</v>
      </c>
      <c r="R84" s="63">
        <f t="shared" si="9"/>
        <v>0</v>
      </c>
      <c r="S84" s="63">
        <f t="shared" si="9"/>
        <v>0</v>
      </c>
      <c r="T84" s="63" t="str">
        <f t="shared" si="9"/>
        <v/>
      </c>
      <c r="U84" s="63">
        <f t="shared" si="9"/>
        <v>0</v>
      </c>
    </row>
    <row r="85" spans="1:21" ht="60" x14ac:dyDescent="0.25">
      <c r="A85" s="24" t="s">
        <v>219</v>
      </c>
      <c r="B85" s="25" t="s">
        <v>54</v>
      </c>
      <c r="C85" s="26">
        <v>20</v>
      </c>
      <c r="D85" s="27" t="s">
        <v>420</v>
      </c>
      <c r="E85" s="21" t="s">
        <v>70</v>
      </c>
      <c r="F85" s="20"/>
      <c r="G85" s="21" t="str">
        <f t="shared" si="11"/>
        <v/>
      </c>
      <c r="H85" s="21" t="str">
        <f t="shared" si="10"/>
        <v/>
      </c>
      <c r="J85" s="15">
        <f t="shared" si="12"/>
        <v>1</v>
      </c>
      <c r="K85" s="63">
        <f t="shared" si="8"/>
        <v>0</v>
      </c>
      <c r="L85" s="63">
        <f t="shared" si="8"/>
        <v>0</v>
      </c>
      <c r="M85" s="63">
        <f t="shared" si="8"/>
        <v>0</v>
      </c>
      <c r="N85" s="63">
        <f t="shared" si="8"/>
        <v>20</v>
      </c>
      <c r="O85" s="63">
        <f t="shared" si="8"/>
        <v>0</v>
      </c>
      <c r="P85" s="63"/>
      <c r="Q85" s="63">
        <f t="shared" si="9"/>
        <v>0</v>
      </c>
      <c r="R85" s="63">
        <f t="shared" si="9"/>
        <v>0</v>
      </c>
      <c r="S85" s="63">
        <f t="shared" si="9"/>
        <v>0</v>
      </c>
      <c r="T85" s="63" t="str">
        <f t="shared" si="9"/>
        <v/>
      </c>
      <c r="U85" s="63">
        <f t="shared" si="9"/>
        <v>0</v>
      </c>
    </row>
    <row r="86" spans="1:21" ht="120" x14ac:dyDescent="0.25">
      <c r="A86" s="24" t="s">
        <v>220</v>
      </c>
      <c r="B86" s="25" t="s">
        <v>54</v>
      </c>
      <c r="C86" s="26">
        <v>20</v>
      </c>
      <c r="D86" s="27" t="s">
        <v>221</v>
      </c>
      <c r="E86" s="21" t="s">
        <v>70</v>
      </c>
      <c r="F86" s="20"/>
      <c r="G86" s="21" t="str">
        <f t="shared" si="11"/>
        <v/>
      </c>
      <c r="H86" s="21" t="str">
        <f t="shared" si="10"/>
        <v/>
      </c>
      <c r="J86" s="15">
        <f t="shared" si="12"/>
        <v>1</v>
      </c>
      <c r="K86" s="63">
        <f t="shared" si="8"/>
        <v>0</v>
      </c>
      <c r="L86" s="63">
        <f t="shared" si="8"/>
        <v>0</v>
      </c>
      <c r="M86" s="63">
        <f t="shared" si="8"/>
        <v>0</v>
      </c>
      <c r="N86" s="63">
        <f t="shared" si="8"/>
        <v>20</v>
      </c>
      <c r="O86" s="63">
        <f t="shared" si="8"/>
        <v>0</v>
      </c>
      <c r="P86" s="63"/>
      <c r="Q86" s="63">
        <f t="shared" si="9"/>
        <v>0</v>
      </c>
      <c r="R86" s="63">
        <f t="shared" si="9"/>
        <v>0</v>
      </c>
      <c r="S86" s="63">
        <f t="shared" si="9"/>
        <v>0</v>
      </c>
      <c r="T86" s="63" t="str">
        <f t="shared" si="9"/>
        <v/>
      </c>
      <c r="U86" s="63">
        <f t="shared" si="9"/>
        <v>0</v>
      </c>
    </row>
    <row r="87" spans="1:21" ht="60" x14ac:dyDescent="0.25">
      <c r="A87" s="24" t="s">
        <v>222</v>
      </c>
      <c r="B87" s="25" t="s">
        <v>54</v>
      </c>
      <c r="C87" s="26">
        <v>20</v>
      </c>
      <c r="D87" s="27" t="s">
        <v>223</v>
      </c>
      <c r="E87" s="21" t="s">
        <v>70</v>
      </c>
      <c r="F87" s="20"/>
      <c r="G87" s="21" t="str">
        <f t="shared" si="11"/>
        <v/>
      </c>
      <c r="H87" s="28" t="s">
        <v>70</v>
      </c>
      <c r="J87" s="15">
        <f t="shared" si="12"/>
        <v>1</v>
      </c>
      <c r="K87" s="63">
        <f t="shared" ref="K87:O110" si="13">IF($B87=K$1,$C87,0)</f>
        <v>0</v>
      </c>
      <c r="L87" s="63">
        <f t="shared" si="13"/>
        <v>0</v>
      </c>
      <c r="M87" s="63">
        <f t="shared" si="13"/>
        <v>0</v>
      </c>
      <c r="N87" s="63">
        <f t="shared" si="13"/>
        <v>20</v>
      </c>
      <c r="O87" s="63">
        <f t="shared" si="13"/>
        <v>0</v>
      </c>
      <c r="P87" s="63"/>
      <c r="Q87" s="63">
        <f t="shared" ref="Q87:U110" si="14">IF($B87=Q$1,$G87,0)</f>
        <v>0</v>
      </c>
      <c r="R87" s="63">
        <f t="shared" si="14"/>
        <v>0</v>
      </c>
      <c r="S87" s="63">
        <f t="shared" si="14"/>
        <v>0</v>
      </c>
      <c r="T87" s="63" t="str">
        <f t="shared" si="14"/>
        <v/>
      </c>
      <c r="U87" s="63">
        <f t="shared" si="14"/>
        <v>0</v>
      </c>
    </row>
    <row r="88" spans="1:21" x14ac:dyDescent="0.25">
      <c r="A88" s="30" t="s">
        <v>224</v>
      </c>
      <c r="B88" s="31"/>
      <c r="C88" s="32"/>
      <c r="D88" s="33" t="s">
        <v>113</v>
      </c>
      <c r="E88" s="32"/>
      <c r="F88" s="20"/>
      <c r="G88" s="32"/>
      <c r="H88" s="32"/>
      <c r="K88" s="63"/>
      <c r="L88" s="63"/>
      <c r="M88" s="63"/>
      <c r="N88" s="63"/>
      <c r="O88" s="63"/>
      <c r="P88" s="63"/>
      <c r="Q88" s="63"/>
      <c r="R88" s="63"/>
      <c r="S88" s="63"/>
      <c r="T88" s="63"/>
      <c r="U88" s="63"/>
    </row>
    <row r="89" spans="1:21" ht="60" x14ac:dyDescent="0.25">
      <c r="A89" s="24" t="s">
        <v>225</v>
      </c>
      <c r="B89" s="25" t="s">
        <v>54</v>
      </c>
      <c r="C89" s="26">
        <v>20</v>
      </c>
      <c r="D89" s="27" t="s">
        <v>226</v>
      </c>
      <c r="E89" s="21" t="s">
        <v>70</v>
      </c>
      <c r="F89" s="20"/>
      <c r="G89" s="21" t="str">
        <f t="shared" si="11"/>
        <v/>
      </c>
      <c r="H89" s="28" t="s">
        <v>70</v>
      </c>
      <c r="J89" s="15">
        <f t="shared" si="12"/>
        <v>1</v>
      </c>
      <c r="K89" s="63">
        <f t="shared" si="13"/>
        <v>0</v>
      </c>
      <c r="L89" s="63">
        <f t="shared" si="13"/>
        <v>0</v>
      </c>
      <c r="M89" s="63">
        <f t="shared" si="13"/>
        <v>0</v>
      </c>
      <c r="N89" s="63">
        <f t="shared" si="13"/>
        <v>20</v>
      </c>
      <c r="O89" s="63">
        <f t="shared" si="13"/>
        <v>0</v>
      </c>
      <c r="P89" s="63"/>
      <c r="Q89" s="63">
        <f t="shared" si="14"/>
        <v>0</v>
      </c>
      <c r="R89" s="63">
        <f t="shared" si="14"/>
        <v>0</v>
      </c>
      <c r="S89" s="63">
        <f t="shared" si="14"/>
        <v>0</v>
      </c>
      <c r="T89" s="63" t="str">
        <f t="shared" si="14"/>
        <v/>
      </c>
      <c r="U89" s="63">
        <f t="shared" si="14"/>
        <v>0</v>
      </c>
    </row>
    <row r="90" spans="1:21" ht="60" x14ac:dyDescent="0.25">
      <c r="A90" s="24" t="s">
        <v>227</v>
      </c>
      <c r="B90" s="25" t="s">
        <v>54</v>
      </c>
      <c r="C90" s="26">
        <v>20</v>
      </c>
      <c r="D90" s="27" t="s">
        <v>228</v>
      </c>
      <c r="E90" s="21" t="s">
        <v>70</v>
      </c>
      <c r="F90" s="20"/>
      <c r="G90" s="21" t="str">
        <f t="shared" si="11"/>
        <v/>
      </c>
      <c r="H90" s="21" t="str">
        <f t="shared" si="10"/>
        <v/>
      </c>
      <c r="J90" s="15">
        <f t="shared" si="12"/>
        <v>1</v>
      </c>
      <c r="K90" s="63">
        <f t="shared" si="13"/>
        <v>0</v>
      </c>
      <c r="L90" s="63">
        <f t="shared" si="13"/>
        <v>0</v>
      </c>
      <c r="M90" s="63">
        <f t="shared" si="13"/>
        <v>0</v>
      </c>
      <c r="N90" s="63">
        <f t="shared" si="13"/>
        <v>20</v>
      </c>
      <c r="O90" s="63">
        <f t="shared" si="13"/>
        <v>0</v>
      </c>
      <c r="P90" s="63"/>
      <c r="Q90" s="63">
        <f t="shared" si="14"/>
        <v>0</v>
      </c>
      <c r="R90" s="63">
        <f t="shared" si="14"/>
        <v>0</v>
      </c>
      <c r="S90" s="63">
        <f t="shared" si="14"/>
        <v>0</v>
      </c>
      <c r="T90" s="63" t="str">
        <f t="shared" si="14"/>
        <v/>
      </c>
      <c r="U90" s="63">
        <f t="shared" si="14"/>
        <v>0</v>
      </c>
    </row>
    <row r="91" spans="1:21" ht="45" x14ac:dyDescent="0.25">
      <c r="A91" s="24" t="s">
        <v>229</v>
      </c>
      <c r="B91" s="25" t="s">
        <v>54</v>
      </c>
      <c r="C91" s="26">
        <v>20</v>
      </c>
      <c r="D91" s="27" t="s">
        <v>230</v>
      </c>
      <c r="E91" s="21" t="s">
        <v>70</v>
      </c>
      <c r="F91" s="20"/>
      <c r="G91" s="21" t="str">
        <f t="shared" si="11"/>
        <v/>
      </c>
      <c r="H91" s="21" t="str">
        <f t="shared" si="10"/>
        <v/>
      </c>
      <c r="J91" s="15">
        <f t="shared" si="12"/>
        <v>1</v>
      </c>
      <c r="K91" s="63">
        <f t="shared" si="13"/>
        <v>0</v>
      </c>
      <c r="L91" s="63">
        <f t="shared" si="13"/>
        <v>0</v>
      </c>
      <c r="M91" s="63">
        <f t="shared" si="13"/>
        <v>0</v>
      </c>
      <c r="N91" s="63">
        <f t="shared" si="13"/>
        <v>20</v>
      </c>
      <c r="O91" s="63">
        <f t="shared" si="13"/>
        <v>0</v>
      </c>
      <c r="P91" s="63"/>
      <c r="Q91" s="63">
        <f t="shared" si="14"/>
        <v>0</v>
      </c>
      <c r="R91" s="63">
        <f t="shared" si="14"/>
        <v>0</v>
      </c>
      <c r="S91" s="63">
        <f t="shared" si="14"/>
        <v>0</v>
      </c>
      <c r="T91" s="63" t="str">
        <f t="shared" si="14"/>
        <v/>
      </c>
      <c r="U91" s="63">
        <f t="shared" si="14"/>
        <v>0</v>
      </c>
    </row>
    <row r="92" spans="1:21" ht="60" x14ac:dyDescent="0.25">
      <c r="A92" s="24" t="s">
        <v>231</v>
      </c>
      <c r="B92" s="25" t="s">
        <v>54</v>
      </c>
      <c r="C92" s="26">
        <v>20</v>
      </c>
      <c r="D92" s="27" t="s">
        <v>232</v>
      </c>
      <c r="E92" s="34" t="s">
        <v>146</v>
      </c>
      <c r="F92" s="20"/>
      <c r="G92" s="21" t="str">
        <f t="shared" si="11"/>
        <v/>
      </c>
      <c r="H92" s="21" t="str">
        <f t="shared" si="10"/>
        <v/>
      </c>
      <c r="J92" s="15">
        <f t="shared" si="12"/>
        <v>1</v>
      </c>
      <c r="K92" s="63">
        <f t="shared" si="13"/>
        <v>0</v>
      </c>
      <c r="L92" s="63">
        <f t="shared" si="13"/>
        <v>0</v>
      </c>
      <c r="M92" s="63">
        <f t="shared" si="13"/>
        <v>0</v>
      </c>
      <c r="N92" s="63">
        <f t="shared" si="13"/>
        <v>20</v>
      </c>
      <c r="O92" s="63">
        <f t="shared" si="13"/>
        <v>0</v>
      </c>
      <c r="P92" s="63"/>
      <c r="Q92" s="63">
        <f t="shared" si="14"/>
        <v>0</v>
      </c>
      <c r="R92" s="63">
        <f t="shared" si="14"/>
        <v>0</v>
      </c>
      <c r="S92" s="63">
        <f t="shared" si="14"/>
        <v>0</v>
      </c>
      <c r="T92" s="63" t="str">
        <f t="shared" si="14"/>
        <v/>
      </c>
      <c r="U92" s="63">
        <f t="shared" si="14"/>
        <v>0</v>
      </c>
    </row>
    <row r="93" spans="1:21" ht="30" x14ac:dyDescent="0.25">
      <c r="A93" s="24" t="s">
        <v>233</v>
      </c>
      <c r="B93" s="25" t="s">
        <v>54</v>
      </c>
      <c r="C93" s="26">
        <v>20</v>
      </c>
      <c r="D93" s="27" t="s">
        <v>234</v>
      </c>
      <c r="E93" s="21" t="s">
        <v>70</v>
      </c>
      <c r="F93" s="20"/>
      <c r="G93" s="21" t="str">
        <f t="shared" si="11"/>
        <v/>
      </c>
      <c r="H93" s="21" t="str">
        <f t="shared" si="10"/>
        <v/>
      </c>
      <c r="J93" s="15">
        <f t="shared" si="12"/>
        <v>1</v>
      </c>
      <c r="K93" s="63">
        <f t="shared" si="13"/>
        <v>0</v>
      </c>
      <c r="L93" s="63">
        <f t="shared" si="13"/>
        <v>0</v>
      </c>
      <c r="M93" s="63">
        <f t="shared" si="13"/>
        <v>0</v>
      </c>
      <c r="N93" s="63">
        <f t="shared" si="13"/>
        <v>20</v>
      </c>
      <c r="O93" s="63">
        <f t="shared" si="13"/>
        <v>0</v>
      </c>
      <c r="P93" s="63"/>
      <c r="Q93" s="63">
        <f t="shared" si="14"/>
        <v>0</v>
      </c>
      <c r="R93" s="63">
        <f t="shared" si="14"/>
        <v>0</v>
      </c>
      <c r="S93" s="63">
        <f t="shared" si="14"/>
        <v>0</v>
      </c>
      <c r="T93" s="63" t="str">
        <f t="shared" si="14"/>
        <v/>
      </c>
      <c r="U93" s="63">
        <f t="shared" si="14"/>
        <v>0</v>
      </c>
    </row>
    <row r="94" spans="1:21" ht="105" x14ac:dyDescent="0.25">
      <c r="A94" s="24" t="s">
        <v>235</v>
      </c>
      <c r="B94" s="25" t="s">
        <v>54</v>
      </c>
      <c r="C94" s="26">
        <v>60</v>
      </c>
      <c r="D94" s="27" t="s">
        <v>236</v>
      </c>
      <c r="E94" s="21" t="s">
        <v>70</v>
      </c>
      <c r="F94" s="20"/>
      <c r="G94" s="21" t="str">
        <f t="shared" si="11"/>
        <v/>
      </c>
      <c r="H94" s="21" t="str">
        <f t="shared" si="10"/>
        <v/>
      </c>
      <c r="J94" s="15">
        <f t="shared" si="12"/>
        <v>1</v>
      </c>
      <c r="K94" s="63">
        <f t="shared" si="13"/>
        <v>0</v>
      </c>
      <c r="L94" s="63">
        <f t="shared" si="13"/>
        <v>0</v>
      </c>
      <c r="M94" s="63">
        <f t="shared" si="13"/>
        <v>0</v>
      </c>
      <c r="N94" s="63">
        <f t="shared" si="13"/>
        <v>60</v>
      </c>
      <c r="O94" s="63">
        <f t="shared" si="13"/>
        <v>0</v>
      </c>
      <c r="P94" s="63"/>
      <c r="Q94" s="63">
        <f t="shared" si="14"/>
        <v>0</v>
      </c>
      <c r="R94" s="63">
        <f t="shared" si="14"/>
        <v>0</v>
      </c>
      <c r="S94" s="63">
        <f t="shared" si="14"/>
        <v>0</v>
      </c>
      <c r="T94" s="63" t="str">
        <f t="shared" si="14"/>
        <v/>
      </c>
      <c r="U94" s="63">
        <f t="shared" si="14"/>
        <v>0</v>
      </c>
    </row>
    <row r="95" spans="1:21" ht="60" x14ac:dyDescent="0.25">
      <c r="A95" s="24" t="s">
        <v>237</v>
      </c>
      <c r="B95" s="25" t="s">
        <v>54</v>
      </c>
      <c r="C95" s="26">
        <v>20</v>
      </c>
      <c r="D95" s="27" t="s">
        <v>238</v>
      </c>
      <c r="E95" s="21" t="s">
        <v>70</v>
      </c>
      <c r="F95" s="20"/>
      <c r="G95" s="21" t="str">
        <f t="shared" si="11"/>
        <v/>
      </c>
      <c r="H95" s="28" t="s">
        <v>70</v>
      </c>
      <c r="J95" s="15">
        <f t="shared" si="12"/>
        <v>1</v>
      </c>
      <c r="K95" s="63">
        <f t="shared" si="13"/>
        <v>0</v>
      </c>
      <c r="L95" s="63">
        <f t="shared" si="13"/>
        <v>0</v>
      </c>
      <c r="M95" s="63">
        <f t="shared" si="13"/>
        <v>0</v>
      </c>
      <c r="N95" s="63">
        <f t="shared" si="13"/>
        <v>20</v>
      </c>
      <c r="O95" s="63">
        <f t="shared" si="13"/>
        <v>0</v>
      </c>
      <c r="P95" s="63"/>
      <c r="Q95" s="63">
        <f t="shared" si="14"/>
        <v>0</v>
      </c>
      <c r="R95" s="63">
        <f t="shared" si="14"/>
        <v>0</v>
      </c>
      <c r="S95" s="63">
        <f t="shared" si="14"/>
        <v>0</v>
      </c>
      <c r="T95" s="63" t="str">
        <f t="shared" si="14"/>
        <v/>
      </c>
      <c r="U95" s="63">
        <f t="shared" si="14"/>
        <v>0</v>
      </c>
    </row>
    <row r="96" spans="1:21" ht="45" x14ac:dyDescent="0.25">
      <c r="A96" s="24" t="s">
        <v>239</v>
      </c>
      <c r="B96" s="25" t="s">
        <v>54</v>
      </c>
      <c r="C96" s="26">
        <v>20</v>
      </c>
      <c r="D96" s="27" t="s">
        <v>240</v>
      </c>
      <c r="E96" s="21" t="s">
        <v>70</v>
      </c>
      <c r="F96" s="20"/>
      <c r="G96" s="21" t="str">
        <f t="shared" si="11"/>
        <v/>
      </c>
      <c r="H96" s="21" t="str">
        <f t="shared" si="10"/>
        <v/>
      </c>
      <c r="J96" s="15">
        <f t="shared" si="12"/>
        <v>1</v>
      </c>
      <c r="K96" s="63">
        <f t="shared" si="13"/>
        <v>0</v>
      </c>
      <c r="L96" s="63">
        <f t="shared" si="13"/>
        <v>0</v>
      </c>
      <c r="M96" s="63">
        <f t="shared" si="13"/>
        <v>0</v>
      </c>
      <c r="N96" s="63">
        <f t="shared" si="13"/>
        <v>20</v>
      </c>
      <c r="O96" s="63">
        <f t="shared" si="13"/>
        <v>0</v>
      </c>
      <c r="P96" s="63"/>
      <c r="Q96" s="63">
        <f t="shared" si="14"/>
        <v>0</v>
      </c>
      <c r="R96" s="63">
        <f t="shared" si="14"/>
        <v>0</v>
      </c>
      <c r="S96" s="63">
        <f t="shared" si="14"/>
        <v>0</v>
      </c>
      <c r="T96" s="63" t="str">
        <f t="shared" si="14"/>
        <v/>
      </c>
      <c r="U96" s="63">
        <f t="shared" si="14"/>
        <v>0</v>
      </c>
    </row>
    <row r="97" spans="1:21" x14ac:dyDescent="0.25">
      <c r="A97" s="30" t="s">
        <v>241</v>
      </c>
      <c r="B97" s="31"/>
      <c r="C97" s="32"/>
      <c r="D97" s="33" t="s">
        <v>113</v>
      </c>
      <c r="E97" s="32"/>
      <c r="F97" s="32"/>
      <c r="G97" s="32"/>
      <c r="H97" s="32"/>
      <c r="K97" s="63"/>
      <c r="L97" s="63"/>
      <c r="M97" s="63"/>
      <c r="N97" s="63"/>
      <c r="O97" s="63"/>
      <c r="P97" s="63"/>
      <c r="Q97" s="63"/>
      <c r="R97" s="63"/>
      <c r="S97" s="63"/>
      <c r="T97" s="63"/>
      <c r="U97" s="63"/>
    </row>
    <row r="98" spans="1:21" ht="120" x14ac:dyDescent="0.25">
      <c r="A98" s="24" t="s">
        <v>242</v>
      </c>
      <c r="B98" s="25" t="s">
        <v>54</v>
      </c>
      <c r="C98" s="26">
        <v>20</v>
      </c>
      <c r="D98" s="27" t="s">
        <v>243</v>
      </c>
      <c r="E98" s="21" t="s">
        <v>70</v>
      </c>
      <c r="F98" s="20"/>
      <c r="G98" s="21" t="str">
        <f t="shared" si="11"/>
        <v/>
      </c>
      <c r="H98" s="28" t="s">
        <v>70</v>
      </c>
      <c r="J98" s="15">
        <f t="shared" si="12"/>
        <v>1</v>
      </c>
      <c r="K98" s="63">
        <f t="shared" si="13"/>
        <v>0</v>
      </c>
      <c r="L98" s="63">
        <f t="shared" si="13"/>
        <v>0</v>
      </c>
      <c r="M98" s="63">
        <f t="shared" si="13"/>
        <v>0</v>
      </c>
      <c r="N98" s="63">
        <f t="shared" si="13"/>
        <v>20</v>
      </c>
      <c r="O98" s="63">
        <f t="shared" si="13"/>
        <v>0</v>
      </c>
      <c r="P98" s="63"/>
      <c r="Q98" s="63">
        <f t="shared" si="14"/>
        <v>0</v>
      </c>
      <c r="R98" s="63">
        <f t="shared" si="14"/>
        <v>0</v>
      </c>
      <c r="S98" s="63">
        <f t="shared" si="14"/>
        <v>0</v>
      </c>
      <c r="T98" s="63" t="str">
        <f t="shared" si="14"/>
        <v/>
      </c>
      <c r="U98" s="63">
        <f t="shared" si="14"/>
        <v>0</v>
      </c>
    </row>
    <row r="99" spans="1:21" ht="60" x14ac:dyDescent="0.25">
      <c r="A99" s="24" t="s">
        <v>244</v>
      </c>
      <c r="B99" s="25" t="s">
        <v>54</v>
      </c>
      <c r="C99" s="26">
        <v>20</v>
      </c>
      <c r="D99" s="27" t="s">
        <v>245</v>
      </c>
      <c r="E99" s="21" t="s">
        <v>70</v>
      </c>
      <c r="F99" s="20"/>
      <c r="G99" s="21" t="str">
        <f t="shared" si="11"/>
        <v/>
      </c>
      <c r="H99" s="28" t="s">
        <v>70</v>
      </c>
      <c r="J99" s="15">
        <f t="shared" si="12"/>
        <v>1</v>
      </c>
      <c r="K99" s="63">
        <f t="shared" si="13"/>
        <v>0</v>
      </c>
      <c r="L99" s="63">
        <f t="shared" si="13"/>
        <v>0</v>
      </c>
      <c r="M99" s="63">
        <f t="shared" si="13"/>
        <v>0</v>
      </c>
      <c r="N99" s="63">
        <f t="shared" si="13"/>
        <v>20</v>
      </c>
      <c r="O99" s="63">
        <f t="shared" si="13"/>
        <v>0</v>
      </c>
      <c r="P99" s="63"/>
      <c r="Q99" s="63">
        <f t="shared" si="14"/>
        <v>0</v>
      </c>
      <c r="R99" s="63">
        <f t="shared" si="14"/>
        <v>0</v>
      </c>
      <c r="S99" s="63">
        <f t="shared" si="14"/>
        <v>0</v>
      </c>
      <c r="T99" s="63" t="str">
        <f t="shared" si="14"/>
        <v/>
      </c>
      <c r="U99" s="63">
        <f t="shared" si="14"/>
        <v>0</v>
      </c>
    </row>
    <row r="100" spans="1:21" ht="30" x14ac:dyDescent="0.25">
      <c r="A100" s="24" t="s">
        <v>246</v>
      </c>
      <c r="B100" s="25" t="s">
        <v>54</v>
      </c>
      <c r="C100" s="26">
        <v>10</v>
      </c>
      <c r="D100" s="27" t="s">
        <v>421</v>
      </c>
      <c r="E100" s="21" t="s">
        <v>70</v>
      </c>
      <c r="F100" s="20"/>
      <c r="G100" s="21" t="str">
        <f t="shared" si="11"/>
        <v/>
      </c>
      <c r="H100" s="28" t="s">
        <v>70</v>
      </c>
      <c r="J100" s="15">
        <f t="shared" si="12"/>
        <v>1</v>
      </c>
      <c r="K100" s="63">
        <f t="shared" si="13"/>
        <v>0</v>
      </c>
      <c r="L100" s="63">
        <f t="shared" si="13"/>
        <v>0</v>
      </c>
      <c r="M100" s="63">
        <f t="shared" si="13"/>
        <v>0</v>
      </c>
      <c r="N100" s="63">
        <f t="shared" si="13"/>
        <v>10</v>
      </c>
      <c r="O100" s="63">
        <f t="shared" si="13"/>
        <v>0</v>
      </c>
      <c r="P100" s="63"/>
      <c r="Q100" s="63">
        <f t="shared" si="14"/>
        <v>0</v>
      </c>
      <c r="R100" s="63">
        <f t="shared" si="14"/>
        <v>0</v>
      </c>
      <c r="S100" s="63">
        <f t="shared" si="14"/>
        <v>0</v>
      </c>
      <c r="T100" s="63" t="str">
        <f t="shared" si="14"/>
        <v/>
      </c>
      <c r="U100" s="63">
        <f t="shared" si="14"/>
        <v>0</v>
      </c>
    </row>
    <row r="101" spans="1:21" ht="30" x14ac:dyDescent="0.25">
      <c r="A101" s="24" t="s">
        <v>247</v>
      </c>
      <c r="B101" s="25" t="s">
        <v>54</v>
      </c>
      <c r="C101" s="26">
        <v>10</v>
      </c>
      <c r="D101" s="27" t="s">
        <v>248</v>
      </c>
      <c r="E101" s="21" t="s">
        <v>70</v>
      </c>
      <c r="F101" s="20"/>
      <c r="G101" s="21" t="str">
        <f t="shared" si="11"/>
        <v/>
      </c>
      <c r="H101" s="28" t="s">
        <v>70</v>
      </c>
      <c r="J101" s="15">
        <f t="shared" si="12"/>
        <v>1</v>
      </c>
      <c r="K101" s="63">
        <f t="shared" si="13"/>
        <v>0</v>
      </c>
      <c r="L101" s="63">
        <f t="shared" si="13"/>
        <v>0</v>
      </c>
      <c r="M101" s="63">
        <f t="shared" si="13"/>
        <v>0</v>
      </c>
      <c r="N101" s="63">
        <f t="shared" si="13"/>
        <v>10</v>
      </c>
      <c r="O101" s="63">
        <f t="shared" si="13"/>
        <v>0</v>
      </c>
      <c r="P101" s="63"/>
      <c r="Q101" s="63">
        <f t="shared" si="14"/>
        <v>0</v>
      </c>
      <c r="R101" s="63">
        <f t="shared" si="14"/>
        <v>0</v>
      </c>
      <c r="S101" s="63">
        <f t="shared" si="14"/>
        <v>0</v>
      </c>
      <c r="T101" s="63" t="str">
        <f t="shared" si="14"/>
        <v/>
      </c>
      <c r="U101" s="63">
        <f t="shared" si="14"/>
        <v>0</v>
      </c>
    </row>
    <row r="102" spans="1:21" ht="30" x14ac:dyDescent="0.25">
      <c r="A102" s="24" t="s">
        <v>249</v>
      </c>
      <c r="B102" s="25" t="s">
        <v>54</v>
      </c>
      <c r="C102" s="26">
        <v>10</v>
      </c>
      <c r="D102" s="27" t="s">
        <v>250</v>
      </c>
      <c r="E102" s="21" t="s">
        <v>70</v>
      </c>
      <c r="F102" s="20"/>
      <c r="G102" s="21" t="str">
        <f t="shared" si="11"/>
        <v/>
      </c>
      <c r="H102" s="28" t="s">
        <v>70</v>
      </c>
      <c r="J102" s="15">
        <f t="shared" si="12"/>
        <v>1</v>
      </c>
      <c r="K102" s="63">
        <f t="shared" si="13"/>
        <v>0</v>
      </c>
      <c r="L102" s="63">
        <f t="shared" si="13"/>
        <v>0</v>
      </c>
      <c r="M102" s="63">
        <f t="shared" si="13"/>
        <v>0</v>
      </c>
      <c r="N102" s="63">
        <f t="shared" si="13"/>
        <v>10</v>
      </c>
      <c r="O102" s="63">
        <f t="shared" si="13"/>
        <v>0</v>
      </c>
      <c r="P102" s="63"/>
      <c r="Q102" s="63">
        <f t="shared" si="14"/>
        <v>0</v>
      </c>
      <c r="R102" s="63">
        <f t="shared" si="14"/>
        <v>0</v>
      </c>
      <c r="S102" s="63">
        <f t="shared" si="14"/>
        <v>0</v>
      </c>
      <c r="T102" s="63" t="str">
        <f t="shared" si="14"/>
        <v/>
      </c>
      <c r="U102" s="63">
        <f t="shared" si="14"/>
        <v>0</v>
      </c>
    </row>
    <row r="103" spans="1:21" ht="45" x14ac:dyDescent="0.25">
      <c r="A103" s="24" t="s">
        <v>251</v>
      </c>
      <c r="B103" s="25" t="s">
        <v>61</v>
      </c>
      <c r="C103" s="26">
        <v>40</v>
      </c>
      <c r="D103" s="27" t="s">
        <v>252</v>
      </c>
      <c r="E103" s="21" t="s">
        <v>70</v>
      </c>
      <c r="F103" s="20"/>
      <c r="G103" s="21" t="str">
        <f t="shared" si="11"/>
        <v/>
      </c>
      <c r="H103" s="28" t="s">
        <v>70</v>
      </c>
      <c r="J103" s="15">
        <f t="shared" si="12"/>
        <v>1</v>
      </c>
      <c r="K103" s="63">
        <f t="shared" si="13"/>
        <v>0</v>
      </c>
      <c r="L103" s="63">
        <f t="shared" si="13"/>
        <v>0</v>
      </c>
      <c r="M103" s="63">
        <f t="shared" si="13"/>
        <v>0</v>
      </c>
      <c r="N103" s="63">
        <f t="shared" si="13"/>
        <v>0</v>
      </c>
      <c r="O103" s="63">
        <f t="shared" si="13"/>
        <v>40</v>
      </c>
      <c r="P103" s="63"/>
      <c r="Q103" s="63">
        <f t="shared" si="14"/>
        <v>0</v>
      </c>
      <c r="R103" s="63">
        <f t="shared" si="14"/>
        <v>0</v>
      </c>
      <c r="S103" s="63">
        <f t="shared" si="14"/>
        <v>0</v>
      </c>
      <c r="T103" s="63">
        <f t="shared" si="14"/>
        <v>0</v>
      </c>
      <c r="U103" s="63" t="str">
        <f t="shared" si="14"/>
        <v/>
      </c>
    </row>
    <row r="104" spans="1:21" ht="30" x14ac:dyDescent="0.25">
      <c r="A104" s="24" t="s">
        <v>253</v>
      </c>
      <c r="B104" s="25" t="s">
        <v>61</v>
      </c>
      <c r="C104" s="26">
        <v>20</v>
      </c>
      <c r="D104" s="27" t="s">
        <v>254</v>
      </c>
      <c r="E104" s="21" t="s">
        <v>70</v>
      </c>
      <c r="F104" s="20"/>
      <c r="G104" s="21" t="str">
        <f t="shared" si="11"/>
        <v/>
      </c>
      <c r="H104" s="21" t="str">
        <f t="shared" si="10"/>
        <v/>
      </c>
      <c r="J104" s="15">
        <f t="shared" si="12"/>
        <v>1</v>
      </c>
      <c r="K104" s="63">
        <f t="shared" si="13"/>
        <v>0</v>
      </c>
      <c r="L104" s="63">
        <f t="shared" si="13"/>
        <v>0</v>
      </c>
      <c r="M104" s="63">
        <f t="shared" si="13"/>
        <v>0</v>
      </c>
      <c r="N104" s="63">
        <f t="shared" si="13"/>
        <v>0</v>
      </c>
      <c r="O104" s="63">
        <f t="shared" si="13"/>
        <v>20</v>
      </c>
      <c r="P104" s="63"/>
      <c r="Q104" s="63">
        <f t="shared" si="14"/>
        <v>0</v>
      </c>
      <c r="R104" s="63">
        <f t="shared" si="14"/>
        <v>0</v>
      </c>
      <c r="S104" s="63">
        <f t="shared" si="14"/>
        <v>0</v>
      </c>
      <c r="T104" s="63">
        <f t="shared" si="14"/>
        <v>0</v>
      </c>
      <c r="U104" s="63" t="str">
        <f t="shared" si="14"/>
        <v/>
      </c>
    </row>
    <row r="105" spans="1:21" ht="30" x14ac:dyDescent="0.25">
      <c r="A105" s="24" t="s">
        <v>255</v>
      </c>
      <c r="B105" s="25" t="s">
        <v>61</v>
      </c>
      <c r="C105" s="26">
        <v>20</v>
      </c>
      <c r="D105" s="27" t="s">
        <v>256</v>
      </c>
      <c r="E105" s="21" t="s">
        <v>70</v>
      </c>
      <c r="F105" s="20"/>
      <c r="G105" s="21" t="str">
        <f t="shared" si="11"/>
        <v/>
      </c>
      <c r="H105" s="28" t="s">
        <v>70</v>
      </c>
      <c r="J105" s="15">
        <f t="shared" si="12"/>
        <v>1</v>
      </c>
      <c r="K105" s="63">
        <f t="shared" si="13"/>
        <v>0</v>
      </c>
      <c r="L105" s="63">
        <f t="shared" si="13"/>
        <v>0</v>
      </c>
      <c r="M105" s="63">
        <f t="shared" si="13"/>
        <v>0</v>
      </c>
      <c r="N105" s="63">
        <f t="shared" si="13"/>
        <v>0</v>
      </c>
      <c r="O105" s="63">
        <f t="shared" si="13"/>
        <v>20</v>
      </c>
      <c r="P105" s="63"/>
      <c r="Q105" s="63">
        <f t="shared" si="14"/>
        <v>0</v>
      </c>
      <c r="R105" s="63">
        <f t="shared" si="14"/>
        <v>0</v>
      </c>
      <c r="S105" s="63">
        <f t="shared" si="14"/>
        <v>0</v>
      </c>
      <c r="T105" s="63">
        <f t="shared" si="14"/>
        <v>0</v>
      </c>
      <c r="U105" s="63" t="str">
        <f t="shared" si="14"/>
        <v/>
      </c>
    </row>
    <row r="106" spans="1:21" ht="60" x14ac:dyDescent="0.25">
      <c r="A106" s="24" t="s">
        <v>257</v>
      </c>
      <c r="B106" s="25" t="s">
        <v>61</v>
      </c>
      <c r="C106" s="26">
        <v>20</v>
      </c>
      <c r="D106" s="27" t="s">
        <v>258</v>
      </c>
      <c r="E106" s="21" t="s">
        <v>70</v>
      </c>
      <c r="F106" s="20"/>
      <c r="G106" s="21" t="str">
        <f t="shared" si="11"/>
        <v/>
      </c>
      <c r="H106" s="28" t="s">
        <v>70</v>
      </c>
      <c r="J106" s="15">
        <f t="shared" si="12"/>
        <v>1</v>
      </c>
      <c r="K106" s="63">
        <f t="shared" si="13"/>
        <v>0</v>
      </c>
      <c r="L106" s="63">
        <f t="shared" si="13"/>
        <v>0</v>
      </c>
      <c r="M106" s="63">
        <f t="shared" si="13"/>
        <v>0</v>
      </c>
      <c r="N106" s="63">
        <f t="shared" si="13"/>
        <v>0</v>
      </c>
      <c r="O106" s="63">
        <f t="shared" si="13"/>
        <v>20</v>
      </c>
      <c r="P106" s="63"/>
      <c r="Q106" s="63">
        <f t="shared" si="14"/>
        <v>0</v>
      </c>
      <c r="R106" s="63">
        <f t="shared" si="14"/>
        <v>0</v>
      </c>
      <c r="S106" s="63">
        <f t="shared" si="14"/>
        <v>0</v>
      </c>
      <c r="T106" s="63">
        <f t="shared" si="14"/>
        <v>0</v>
      </c>
      <c r="U106" s="63" t="str">
        <f t="shared" si="14"/>
        <v/>
      </c>
    </row>
    <row r="107" spans="1:21" ht="30" x14ac:dyDescent="0.25">
      <c r="A107" s="24" t="s">
        <v>259</v>
      </c>
      <c r="B107" s="25" t="s">
        <v>61</v>
      </c>
      <c r="C107" s="26">
        <v>20</v>
      </c>
      <c r="D107" s="27" t="s">
        <v>260</v>
      </c>
      <c r="E107" s="21" t="s">
        <v>70</v>
      </c>
      <c r="F107" s="20"/>
      <c r="G107" s="21" t="str">
        <f t="shared" si="11"/>
        <v/>
      </c>
      <c r="H107" s="21" t="str">
        <f t="shared" si="10"/>
        <v/>
      </c>
      <c r="J107" s="15">
        <f t="shared" si="12"/>
        <v>1</v>
      </c>
      <c r="K107" s="63">
        <f t="shared" si="13"/>
        <v>0</v>
      </c>
      <c r="L107" s="63">
        <f t="shared" si="13"/>
        <v>0</v>
      </c>
      <c r="M107" s="63">
        <f t="shared" si="13"/>
        <v>0</v>
      </c>
      <c r="N107" s="63">
        <f t="shared" si="13"/>
        <v>0</v>
      </c>
      <c r="O107" s="63">
        <f t="shared" si="13"/>
        <v>20</v>
      </c>
      <c r="P107" s="63"/>
      <c r="Q107" s="63">
        <f t="shared" si="14"/>
        <v>0</v>
      </c>
      <c r="R107" s="63">
        <f t="shared" si="14"/>
        <v>0</v>
      </c>
      <c r="S107" s="63">
        <f t="shared" si="14"/>
        <v>0</v>
      </c>
      <c r="T107" s="63">
        <f t="shared" si="14"/>
        <v>0</v>
      </c>
      <c r="U107" s="63" t="str">
        <f t="shared" si="14"/>
        <v/>
      </c>
    </row>
    <row r="108" spans="1:21" ht="45" x14ac:dyDescent="0.25">
      <c r="A108" s="24" t="s">
        <v>261</v>
      </c>
      <c r="B108" s="25" t="s">
        <v>61</v>
      </c>
      <c r="C108" s="26">
        <v>20</v>
      </c>
      <c r="D108" s="27" t="s">
        <v>262</v>
      </c>
      <c r="E108" s="21" t="s">
        <v>70</v>
      </c>
      <c r="F108" s="20"/>
      <c r="G108" s="21" t="str">
        <f t="shared" si="11"/>
        <v/>
      </c>
      <c r="H108" s="28" t="s">
        <v>70</v>
      </c>
      <c r="J108" s="15">
        <f t="shared" si="12"/>
        <v>1</v>
      </c>
      <c r="K108" s="63">
        <f t="shared" si="13"/>
        <v>0</v>
      </c>
      <c r="L108" s="63">
        <f t="shared" si="13"/>
        <v>0</v>
      </c>
      <c r="M108" s="63">
        <f t="shared" si="13"/>
        <v>0</v>
      </c>
      <c r="N108" s="63">
        <f t="shared" si="13"/>
        <v>0</v>
      </c>
      <c r="O108" s="63">
        <f t="shared" si="13"/>
        <v>20</v>
      </c>
      <c r="P108" s="63"/>
      <c r="Q108" s="63">
        <f t="shared" si="14"/>
        <v>0</v>
      </c>
      <c r="R108" s="63">
        <f t="shared" si="14"/>
        <v>0</v>
      </c>
      <c r="S108" s="63">
        <f t="shared" si="14"/>
        <v>0</v>
      </c>
      <c r="T108" s="63">
        <f t="shared" si="14"/>
        <v>0</v>
      </c>
      <c r="U108" s="63" t="str">
        <f t="shared" si="14"/>
        <v/>
      </c>
    </row>
    <row r="109" spans="1:21" ht="75" x14ac:dyDescent="0.25">
      <c r="A109" s="24" t="s">
        <v>263</v>
      </c>
      <c r="B109" s="25" t="s">
        <v>61</v>
      </c>
      <c r="C109" s="26">
        <v>20</v>
      </c>
      <c r="D109" s="27" t="s">
        <v>264</v>
      </c>
      <c r="E109" s="21" t="s">
        <v>70</v>
      </c>
      <c r="F109" s="20"/>
      <c r="G109" s="21" t="str">
        <f t="shared" si="11"/>
        <v/>
      </c>
      <c r="H109" s="28" t="s">
        <v>70</v>
      </c>
      <c r="J109" s="15">
        <f t="shared" si="12"/>
        <v>1</v>
      </c>
      <c r="K109" s="63">
        <f t="shared" si="13"/>
        <v>0</v>
      </c>
      <c r="L109" s="63">
        <f t="shared" si="13"/>
        <v>0</v>
      </c>
      <c r="M109" s="63">
        <f t="shared" si="13"/>
        <v>0</v>
      </c>
      <c r="N109" s="63">
        <f t="shared" si="13"/>
        <v>0</v>
      </c>
      <c r="O109" s="63">
        <f t="shared" si="13"/>
        <v>20</v>
      </c>
      <c r="P109" s="63"/>
      <c r="Q109" s="63">
        <f t="shared" si="14"/>
        <v>0</v>
      </c>
      <c r="R109" s="63">
        <f t="shared" si="14"/>
        <v>0</v>
      </c>
      <c r="S109" s="63">
        <f t="shared" si="14"/>
        <v>0</v>
      </c>
      <c r="T109" s="63">
        <f t="shared" si="14"/>
        <v>0</v>
      </c>
      <c r="U109" s="63" t="str">
        <f t="shared" si="14"/>
        <v/>
      </c>
    </row>
    <row r="110" spans="1:21" ht="30" x14ac:dyDescent="0.25">
      <c r="A110" s="24" t="s">
        <v>265</v>
      </c>
      <c r="B110" s="25" t="s">
        <v>61</v>
      </c>
      <c r="C110" s="26">
        <v>20</v>
      </c>
      <c r="D110" s="27" t="s">
        <v>266</v>
      </c>
      <c r="E110" s="21" t="s">
        <v>70</v>
      </c>
      <c r="F110" s="20"/>
      <c r="G110" s="21" t="str">
        <f t="shared" si="11"/>
        <v/>
      </c>
      <c r="H110" s="28" t="s">
        <v>70</v>
      </c>
      <c r="J110" s="15">
        <f t="shared" si="12"/>
        <v>1</v>
      </c>
      <c r="K110" s="63">
        <f t="shared" si="13"/>
        <v>0</v>
      </c>
      <c r="L110" s="63">
        <f t="shared" si="13"/>
        <v>0</v>
      </c>
      <c r="M110" s="63">
        <f t="shared" si="13"/>
        <v>0</v>
      </c>
      <c r="N110" s="63">
        <f t="shared" si="13"/>
        <v>0</v>
      </c>
      <c r="O110" s="63">
        <f t="shared" si="13"/>
        <v>20</v>
      </c>
      <c r="P110" s="63"/>
      <c r="Q110" s="63">
        <f t="shared" si="14"/>
        <v>0</v>
      </c>
      <c r="R110" s="63">
        <f t="shared" si="14"/>
        <v>0</v>
      </c>
      <c r="S110" s="63">
        <f t="shared" si="14"/>
        <v>0</v>
      </c>
      <c r="T110" s="63">
        <f t="shared" si="14"/>
        <v>0</v>
      </c>
      <c r="U110" s="63" t="str">
        <f t="shared" si="14"/>
        <v/>
      </c>
    </row>
    <row r="111" spans="1:21" ht="45.75" customHeight="1" x14ac:dyDescent="0.25">
      <c r="A111" s="77" t="s">
        <v>428</v>
      </c>
      <c r="B111" s="77"/>
      <c r="C111" s="77"/>
      <c r="D111" s="77"/>
      <c r="E111" s="77"/>
      <c r="F111" s="77"/>
      <c r="G111" s="77"/>
      <c r="H111" s="77"/>
    </row>
    <row r="112" spans="1:21" x14ac:dyDescent="0.25">
      <c r="J112" s="61">
        <f>SUM(J2:J110)</f>
        <v>102</v>
      </c>
      <c r="K112" s="61">
        <f>SUM(K2:K110)</f>
        <v>1000</v>
      </c>
      <c r="L112" s="61">
        <f t="shared" ref="L112:U112" si="15">SUM(L2:L110)</f>
        <v>380</v>
      </c>
      <c r="M112" s="61">
        <f t="shared" si="15"/>
        <v>210</v>
      </c>
      <c r="N112" s="61">
        <f t="shared" si="15"/>
        <v>960</v>
      </c>
      <c r="O112" s="61">
        <f t="shared" si="15"/>
        <v>180</v>
      </c>
      <c r="P112" s="61"/>
      <c r="Q112" s="61">
        <f t="shared" si="15"/>
        <v>0</v>
      </c>
      <c r="R112" s="61">
        <f t="shared" si="15"/>
        <v>0</v>
      </c>
      <c r="S112" s="61">
        <f t="shared" si="15"/>
        <v>0</v>
      </c>
      <c r="T112" s="61">
        <f t="shared" si="15"/>
        <v>0</v>
      </c>
      <c r="U112" s="61">
        <f t="shared" si="15"/>
        <v>0</v>
      </c>
    </row>
  </sheetData>
  <sheetProtection algorithmName="SHA-512" hashValue="PtVjze+NhaujsJGBi1qiH0he7O4BW1svK4ebhOWqBkKsBqqC1q43FzmEzDZHbbsQ8DaCXtjJivgOY6YKzN1gZA==" saltValue="Ud6lEJkSQ/dwvjHo5rz3Iw==" spinCount="100000" sheet="1" objects="1" scenarios="1" autoFilter="0"/>
  <autoFilter ref="E1:H1" xr:uid="{0F6536FF-B630-4F5D-8A90-38498C3C1CE9}"/>
  <mergeCells count="1">
    <mergeCell ref="A111:H111"/>
  </mergeCells>
  <conditionalFormatting sqref="H2">
    <cfRule type="cellIs" dxfId="67" priority="67" operator="equal">
      <formula>"-"</formula>
    </cfRule>
    <cfRule type="cellIs" dxfId="66" priority="68" operator="equal">
      <formula>"x"</formula>
    </cfRule>
  </conditionalFormatting>
  <conditionalFormatting sqref="H3:H7 H9:H12 H14:H20 H22 H24:H27 H32 H34 H37:H38 H45:H50 H54:H56 H58 H61:H62 H64:H71 H74:H77 H90:H94 H96 H104 H107 H40:H43 H79:H86">
    <cfRule type="cellIs" dxfId="65" priority="65" operator="equal">
      <formula>"-"</formula>
    </cfRule>
    <cfRule type="cellIs" dxfId="64" priority="66" operator="equal">
      <formula>"x"</formula>
    </cfRule>
  </conditionalFormatting>
  <conditionalFormatting sqref="H8">
    <cfRule type="cellIs" dxfId="63" priority="63" operator="equal">
      <formula>"-"</formula>
    </cfRule>
    <cfRule type="cellIs" dxfId="62" priority="64" operator="equal">
      <formula>"x"</formula>
    </cfRule>
  </conditionalFormatting>
  <conditionalFormatting sqref="H13">
    <cfRule type="cellIs" dxfId="61" priority="61" operator="equal">
      <formula>"-"</formula>
    </cfRule>
    <cfRule type="cellIs" dxfId="60" priority="62" operator="equal">
      <formula>"x"</formula>
    </cfRule>
  </conditionalFormatting>
  <conditionalFormatting sqref="H21">
    <cfRule type="cellIs" dxfId="59" priority="59" operator="equal">
      <formula>"-"</formula>
    </cfRule>
    <cfRule type="cellIs" dxfId="58" priority="60" operator="equal">
      <formula>"x"</formula>
    </cfRule>
  </conditionalFormatting>
  <conditionalFormatting sqref="H23">
    <cfRule type="cellIs" dxfId="57" priority="57" operator="equal">
      <formula>"-"</formula>
    </cfRule>
    <cfRule type="cellIs" dxfId="56" priority="58" operator="equal">
      <formula>"x"</formula>
    </cfRule>
  </conditionalFormatting>
  <conditionalFormatting sqref="H29">
    <cfRule type="cellIs" dxfId="55" priority="55" operator="equal">
      <formula>"-"</formula>
    </cfRule>
    <cfRule type="cellIs" dxfId="54" priority="56" operator="equal">
      <formula>"x"</formula>
    </cfRule>
  </conditionalFormatting>
  <conditionalFormatting sqref="H30">
    <cfRule type="cellIs" dxfId="53" priority="53" operator="equal">
      <formula>"-"</formula>
    </cfRule>
    <cfRule type="cellIs" dxfId="52" priority="54" operator="equal">
      <formula>"x"</formula>
    </cfRule>
  </conditionalFormatting>
  <conditionalFormatting sqref="H31">
    <cfRule type="cellIs" dxfId="51" priority="51" operator="equal">
      <formula>"-"</formula>
    </cfRule>
    <cfRule type="cellIs" dxfId="50" priority="52" operator="equal">
      <formula>"x"</formula>
    </cfRule>
  </conditionalFormatting>
  <conditionalFormatting sqref="H33">
    <cfRule type="cellIs" dxfId="49" priority="49" operator="equal">
      <formula>"-"</formula>
    </cfRule>
    <cfRule type="cellIs" dxfId="48" priority="50" operator="equal">
      <formula>"x"</formula>
    </cfRule>
  </conditionalFormatting>
  <conditionalFormatting sqref="H35">
    <cfRule type="cellIs" dxfId="47" priority="47" operator="equal">
      <formula>"-"</formula>
    </cfRule>
    <cfRule type="cellIs" dxfId="46" priority="48" operator="equal">
      <formula>"x"</formula>
    </cfRule>
  </conditionalFormatting>
  <conditionalFormatting sqref="H36">
    <cfRule type="cellIs" dxfId="45" priority="45" operator="equal">
      <formula>"-"</formula>
    </cfRule>
    <cfRule type="cellIs" dxfId="44" priority="46" operator="equal">
      <formula>"x"</formula>
    </cfRule>
  </conditionalFormatting>
  <conditionalFormatting sqref="H44">
    <cfRule type="cellIs" dxfId="43" priority="43" operator="equal">
      <formula>"-"</formula>
    </cfRule>
    <cfRule type="cellIs" dxfId="42" priority="44" operator="equal">
      <formula>"x"</formula>
    </cfRule>
  </conditionalFormatting>
  <conditionalFormatting sqref="H51">
    <cfRule type="cellIs" dxfId="41" priority="41" operator="equal">
      <formula>"-"</formula>
    </cfRule>
    <cfRule type="cellIs" dxfId="40" priority="42" operator="equal">
      <formula>"x"</formula>
    </cfRule>
  </conditionalFormatting>
  <conditionalFormatting sqref="H52">
    <cfRule type="cellIs" dxfId="39" priority="39" operator="equal">
      <formula>"-"</formula>
    </cfRule>
    <cfRule type="cellIs" dxfId="38" priority="40" operator="equal">
      <formula>"x"</formula>
    </cfRule>
  </conditionalFormatting>
  <conditionalFormatting sqref="H57">
    <cfRule type="cellIs" dxfId="37" priority="37" operator="equal">
      <formula>"-"</formula>
    </cfRule>
    <cfRule type="cellIs" dxfId="36" priority="38" operator="equal">
      <formula>"x"</formula>
    </cfRule>
  </conditionalFormatting>
  <conditionalFormatting sqref="H59">
    <cfRule type="cellIs" dxfId="35" priority="35" operator="equal">
      <formula>"-"</formula>
    </cfRule>
    <cfRule type="cellIs" dxfId="34" priority="36" operator="equal">
      <formula>"x"</formula>
    </cfRule>
  </conditionalFormatting>
  <conditionalFormatting sqref="H60">
    <cfRule type="cellIs" dxfId="33" priority="33" operator="equal">
      <formula>"-"</formula>
    </cfRule>
    <cfRule type="cellIs" dxfId="32" priority="34" operator="equal">
      <formula>"x"</formula>
    </cfRule>
  </conditionalFormatting>
  <conditionalFormatting sqref="H63">
    <cfRule type="cellIs" dxfId="31" priority="31" operator="equal">
      <formula>"-"</formula>
    </cfRule>
    <cfRule type="cellIs" dxfId="30" priority="32" operator="equal">
      <formula>"x"</formula>
    </cfRule>
  </conditionalFormatting>
  <conditionalFormatting sqref="H73">
    <cfRule type="cellIs" dxfId="29" priority="29" operator="equal">
      <formula>"-"</formula>
    </cfRule>
    <cfRule type="cellIs" dxfId="28" priority="30" operator="equal">
      <formula>"x"</formula>
    </cfRule>
  </conditionalFormatting>
  <conditionalFormatting sqref="H87">
    <cfRule type="cellIs" dxfId="27" priority="27" operator="equal">
      <formula>"-"</formula>
    </cfRule>
    <cfRule type="cellIs" dxfId="26" priority="28" operator="equal">
      <formula>"x"</formula>
    </cfRule>
  </conditionalFormatting>
  <conditionalFormatting sqref="H89">
    <cfRule type="cellIs" dxfId="25" priority="25" operator="equal">
      <formula>"-"</formula>
    </cfRule>
    <cfRule type="cellIs" dxfId="24" priority="26" operator="equal">
      <formula>"x"</formula>
    </cfRule>
  </conditionalFormatting>
  <conditionalFormatting sqref="H95">
    <cfRule type="cellIs" dxfId="23" priority="23" operator="equal">
      <formula>"-"</formula>
    </cfRule>
    <cfRule type="cellIs" dxfId="22" priority="24" operator="equal">
      <formula>"x"</formula>
    </cfRule>
  </conditionalFormatting>
  <conditionalFormatting sqref="H98">
    <cfRule type="cellIs" dxfId="21" priority="21" operator="equal">
      <formula>"-"</formula>
    </cfRule>
    <cfRule type="cellIs" dxfId="20" priority="22" operator="equal">
      <formula>"x"</formula>
    </cfRule>
  </conditionalFormatting>
  <conditionalFormatting sqref="H99">
    <cfRule type="cellIs" dxfId="19" priority="19" operator="equal">
      <formula>"-"</formula>
    </cfRule>
    <cfRule type="cellIs" dxfId="18" priority="20" operator="equal">
      <formula>"x"</formula>
    </cfRule>
  </conditionalFormatting>
  <conditionalFormatting sqref="H100">
    <cfRule type="cellIs" dxfId="17" priority="17" operator="equal">
      <formula>"-"</formula>
    </cfRule>
    <cfRule type="cellIs" dxfId="16" priority="18" operator="equal">
      <formula>"x"</formula>
    </cfRule>
  </conditionalFormatting>
  <conditionalFormatting sqref="H101">
    <cfRule type="cellIs" dxfId="15" priority="15" operator="equal">
      <formula>"-"</formula>
    </cfRule>
    <cfRule type="cellIs" dxfId="14" priority="16" operator="equal">
      <formula>"x"</formula>
    </cfRule>
  </conditionalFormatting>
  <conditionalFormatting sqref="H102">
    <cfRule type="cellIs" dxfId="13" priority="13" operator="equal">
      <formula>"-"</formula>
    </cfRule>
    <cfRule type="cellIs" dxfId="12" priority="14" operator="equal">
      <formula>"x"</formula>
    </cfRule>
  </conditionalFormatting>
  <conditionalFormatting sqref="H103">
    <cfRule type="cellIs" dxfId="11" priority="11" operator="equal">
      <formula>"-"</formula>
    </cfRule>
    <cfRule type="cellIs" dxfId="10" priority="12" operator="equal">
      <formula>"x"</formula>
    </cfRule>
  </conditionalFormatting>
  <conditionalFormatting sqref="H105">
    <cfRule type="cellIs" dxfId="9" priority="9" operator="equal">
      <formula>"-"</formula>
    </cfRule>
    <cfRule type="cellIs" dxfId="8" priority="10" operator="equal">
      <formula>"x"</formula>
    </cfRule>
  </conditionalFormatting>
  <conditionalFormatting sqref="H106">
    <cfRule type="cellIs" dxfId="7" priority="7" operator="equal">
      <formula>"-"</formula>
    </cfRule>
    <cfRule type="cellIs" dxfId="6" priority="8" operator="equal">
      <formula>"x"</formula>
    </cfRule>
  </conditionalFormatting>
  <conditionalFormatting sqref="H108">
    <cfRule type="cellIs" dxfId="5" priority="5" operator="equal">
      <formula>"-"</formula>
    </cfRule>
    <cfRule type="cellIs" dxfId="4" priority="6" operator="equal">
      <formula>"x"</formula>
    </cfRule>
  </conditionalFormatting>
  <conditionalFormatting sqref="H109">
    <cfRule type="cellIs" dxfId="3" priority="3" operator="equal">
      <formula>"-"</formula>
    </cfRule>
    <cfRule type="cellIs" dxfId="2" priority="4" operator="equal">
      <formula>"x"</formula>
    </cfRule>
  </conditionalFormatting>
  <conditionalFormatting sqref="H110">
    <cfRule type="cellIs" dxfId="1" priority="1" operator="equal">
      <formula>"-"</formula>
    </cfRule>
    <cfRule type="cellIs" dxfId="0" priority="2" operator="equal">
      <formula>"x"</formula>
    </cfRule>
  </conditionalFormatting>
  <dataValidations count="1">
    <dataValidation type="list" allowBlank="1" showInputMessage="1" showErrorMessage="1" sqref="F73:F77 F79:F96 F2:F27 F29:F38 F40:F52 F54:F71 F98:F110" xr:uid="{EBF4D3E4-30DE-4D24-B37A-9F10DC124F3C}">
      <formula1>"Bij inschrijving,Bij livegang,Niet"</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B841-A6E5-4EAB-BCA9-DF0C26E61251}">
  <sheetPr>
    <tabColor theme="4" tint="0.79998168889431442"/>
    <pageSetUpPr fitToPage="1"/>
  </sheetPr>
  <dimension ref="A1:S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22" customWidth="1"/>
    <col min="2" max="2" width="14.7109375" style="22" customWidth="1"/>
    <col min="3" max="3" width="5.7109375" style="23" customWidth="1"/>
    <col min="4" max="4" width="57.85546875" style="15" customWidth="1"/>
    <col min="5" max="6" width="13.7109375" style="15" customWidth="1"/>
    <col min="7" max="7" width="12.42578125" style="15"/>
    <col min="8" max="8" width="0" style="15" hidden="1" customWidth="1"/>
    <col min="9" max="19" width="12.42578125" style="65" hidden="1" customWidth="1"/>
    <col min="20" max="16384" width="12.42578125" style="15"/>
  </cols>
  <sheetData>
    <row r="1" spans="1:19" ht="31.5" x14ac:dyDescent="0.25">
      <c r="A1" s="11" t="s">
        <v>48</v>
      </c>
      <c r="B1" s="11" t="s">
        <v>49</v>
      </c>
      <c r="C1" s="12" t="s">
        <v>50</v>
      </c>
      <c r="D1" s="13" t="s">
        <v>57</v>
      </c>
      <c r="E1" s="14" t="s">
        <v>58</v>
      </c>
      <c r="F1" s="14" t="s">
        <v>59</v>
      </c>
      <c r="H1" s="15" t="s">
        <v>361</v>
      </c>
      <c r="I1" s="62" t="s">
        <v>67</v>
      </c>
      <c r="J1" s="62" t="s">
        <v>52</v>
      </c>
      <c r="K1" s="62" t="s">
        <v>68</v>
      </c>
      <c r="L1" s="62" t="s">
        <v>54</v>
      </c>
      <c r="M1" s="62" t="s">
        <v>61</v>
      </c>
      <c r="N1" s="63"/>
      <c r="O1" s="62" t="s">
        <v>67</v>
      </c>
      <c r="P1" s="62" t="s">
        <v>52</v>
      </c>
      <c r="Q1" s="62" t="s">
        <v>68</v>
      </c>
      <c r="R1" s="62" t="s">
        <v>54</v>
      </c>
      <c r="S1" s="62" t="s">
        <v>61</v>
      </c>
    </row>
    <row r="2" spans="1:19" ht="60" x14ac:dyDescent="0.25">
      <c r="A2" s="16" t="s">
        <v>60</v>
      </c>
      <c r="B2" s="17" t="s">
        <v>61</v>
      </c>
      <c r="C2" s="18">
        <v>20</v>
      </c>
      <c r="D2" s="19" t="s">
        <v>391</v>
      </c>
      <c r="E2" s="20"/>
      <c r="F2" s="21" t="str">
        <f>IF(E2="Volledig",C2,IF(E2="Niet volledig",0.4*C2,IF(E2="Niet",0,"")))</f>
        <v/>
      </c>
      <c r="H2" s="15">
        <f>IF(E2="",1,0)</f>
        <v>1</v>
      </c>
      <c r="I2" s="63">
        <f>IF($B2=I$1,$C2,0)</f>
        <v>0</v>
      </c>
      <c r="J2" s="63">
        <f>IF($B2=J$1,$C2,0)</f>
        <v>0</v>
      </c>
      <c r="K2" s="63">
        <f t="shared" ref="K2:M3" si="0">IF($B2=K$1,$C2,0)</f>
        <v>0</v>
      </c>
      <c r="L2" s="63">
        <f t="shared" si="0"/>
        <v>0</v>
      </c>
      <c r="M2" s="63">
        <f t="shared" si="0"/>
        <v>20</v>
      </c>
      <c r="N2" s="63"/>
      <c r="O2" s="63">
        <f>IF($B2=O$1,$F2,0)</f>
        <v>0</v>
      </c>
      <c r="P2" s="63">
        <f t="shared" ref="P2:S3" si="1">IF($B2=P$1,$F2,0)</f>
        <v>0</v>
      </c>
      <c r="Q2" s="63">
        <f t="shared" si="1"/>
        <v>0</v>
      </c>
      <c r="R2" s="63">
        <f t="shared" si="1"/>
        <v>0</v>
      </c>
      <c r="S2" s="63" t="str">
        <f t="shared" si="1"/>
        <v/>
      </c>
    </row>
    <row r="3" spans="1:19" ht="105" x14ac:dyDescent="0.25">
      <c r="A3" s="16" t="s">
        <v>62</v>
      </c>
      <c r="B3" s="17" t="s">
        <v>61</v>
      </c>
      <c r="C3" s="18">
        <v>40</v>
      </c>
      <c r="D3" s="19" t="s">
        <v>390</v>
      </c>
      <c r="E3" s="20"/>
      <c r="F3" s="21" t="str">
        <f>IF(E3="Volledig",C3,IF(E3="Niet volledig",0.4*C3,IF(E3="Niet",0,"")))</f>
        <v/>
      </c>
      <c r="H3" s="15">
        <f>IF(E3="",1,0)</f>
        <v>1</v>
      </c>
      <c r="I3" s="63">
        <f t="shared" ref="I3:J3" si="2">IF($B3=I$1,$C3,0)</f>
        <v>0</v>
      </c>
      <c r="J3" s="63">
        <f t="shared" si="2"/>
        <v>0</v>
      </c>
      <c r="K3" s="63">
        <f t="shared" si="0"/>
        <v>0</v>
      </c>
      <c r="L3" s="63">
        <f t="shared" si="0"/>
        <v>0</v>
      </c>
      <c r="M3" s="63">
        <f t="shared" si="0"/>
        <v>40</v>
      </c>
      <c r="N3" s="63"/>
      <c r="O3" s="63">
        <f t="shared" ref="O3" si="3">IF($B3=O$1,$F3,0)</f>
        <v>0</v>
      </c>
      <c r="P3" s="63">
        <f t="shared" si="1"/>
        <v>0</v>
      </c>
      <c r="Q3" s="63">
        <f t="shared" si="1"/>
        <v>0</v>
      </c>
      <c r="R3" s="63">
        <f t="shared" si="1"/>
        <v>0</v>
      </c>
      <c r="S3" s="63" t="str">
        <f t="shared" si="1"/>
        <v/>
      </c>
    </row>
    <row r="4" spans="1:19" x14ac:dyDescent="0.25">
      <c r="I4" s="63"/>
      <c r="J4" s="63"/>
      <c r="K4" s="63"/>
      <c r="L4" s="63"/>
      <c r="M4" s="63"/>
      <c r="N4" s="63"/>
      <c r="O4" s="63"/>
      <c r="P4" s="63"/>
      <c r="Q4" s="63"/>
      <c r="R4" s="63"/>
      <c r="S4" s="63"/>
    </row>
    <row r="5" spans="1:19" x14ac:dyDescent="0.25">
      <c r="H5" s="64">
        <f t="shared" ref="H5:M5" si="4">SUM(H2:H3)</f>
        <v>2</v>
      </c>
      <c r="I5" s="64">
        <f t="shared" si="4"/>
        <v>0</v>
      </c>
      <c r="J5" s="64">
        <f t="shared" si="4"/>
        <v>0</v>
      </c>
      <c r="K5" s="64">
        <f t="shared" si="4"/>
        <v>0</v>
      </c>
      <c r="L5" s="64">
        <f t="shared" si="4"/>
        <v>0</v>
      </c>
      <c r="M5" s="64">
        <f t="shared" si="4"/>
        <v>60</v>
      </c>
      <c r="N5" s="64"/>
      <c r="O5" s="64">
        <f>SUM(O2:O3)</f>
        <v>0</v>
      </c>
      <c r="P5" s="64">
        <f>SUM(P2:P3)</f>
        <v>0</v>
      </c>
      <c r="Q5" s="64">
        <f>SUM(Q2:Q3)</f>
        <v>0</v>
      </c>
      <c r="R5" s="64">
        <f>SUM(R2:R3)</f>
        <v>0</v>
      </c>
      <c r="S5" s="64">
        <f>SUM(S2:S3)</f>
        <v>0</v>
      </c>
    </row>
  </sheetData>
  <sheetProtection algorithmName="SHA-512" hashValue="d8KqRjGrgf6nRDnfgIMVImNHFTnwm9fdYDSYIOYXxtuS5UC8RFOb3Mf/YPGMDY4u2nE11M/G+l4janQG+pYstA==" saltValue="Dss1YejcrRzkw8U3xfJM8g==" spinCount="100000" sheet="1" objects="1" scenarios="1"/>
  <dataValidations count="1">
    <dataValidation type="list" allowBlank="1" showInputMessage="1" showErrorMessage="1" sqref="E2:E3" xr:uid="{4E7D2E0D-E733-45A0-8F18-8F7F2138219C}">
      <formula1>"Volledig,Niet volledig,Niet"</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BDEC-A834-4EA6-92BB-34713CA6C417}">
  <sheetPr>
    <tabColor theme="4" tint="0.79998168889431442"/>
    <pageSetUpPr fitToPage="1"/>
  </sheetPr>
  <dimension ref="A1:D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9" customWidth="1"/>
    <col min="2" max="2" width="14.7109375" style="9" customWidth="1"/>
    <col min="3" max="3" width="5.7109375" style="10" customWidth="1"/>
    <col min="4" max="4" width="57.85546875" style="4" customWidth="1"/>
    <col min="5" max="16384" width="12.42578125" style="4"/>
  </cols>
  <sheetData>
    <row r="1" spans="1:4" ht="15.75" x14ac:dyDescent="0.25">
      <c r="A1" s="1" t="s">
        <v>48</v>
      </c>
      <c r="B1" s="1" t="s">
        <v>49</v>
      </c>
      <c r="C1" s="2" t="s">
        <v>50</v>
      </c>
      <c r="D1" s="3" t="s">
        <v>51</v>
      </c>
    </row>
    <row r="2" spans="1:4" ht="60" x14ac:dyDescent="0.25">
      <c r="A2" s="5" t="s">
        <v>144</v>
      </c>
      <c r="B2" s="6" t="s">
        <v>52</v>
      </c>
      <c r="C2" s="7" t="s">
        <v>20</v>
      </c>
      <c r="D2" s="8" t="s">
        <v>53</v>
      </c>
    </row>
    <row r="3" spans="1:4" ht="45" x14ac:dyDescent="0.25">
      <c r="A3" s="5" t="s">
        <v>200</v>
      </c>
      <c r="B3" s="6" t="s">
        <v>54</v>
      </c>
      <c r="C3" s="7" t="s">
        <v>20</v>
      </c>
      <c r="D3" s="8" t="s">
        <v>422</v>
      </c>
    </row>
    <row r="4" spans="1:4" ht="75" x14ac:dyDescent="0.25">
      <c r="A4" s="5" t="s">
        <v>207</v>
      </c>
      <c r="B4" s="6" t="s">
        <v>54</v>
      </c>
      <c r="C4" s="7" t="s">
        <v>20</v>
      </c>
      <c r="D4" s="8" t="s">
        <v>55</v>
      </c>
    </row>
    <row r="5" spans="1:4" ht="45" x14ac:dyDescent="0.25">
      <c r="A5" s="5" t="s">
        <v>231</v>
      </c>
      <c r="B5" s="6" t="s">
        <v>54</v>
      </c>
      <c r="C5" s="7" t="s">
        <v>20</v>
      </c>
      <c r="D5" s="8" t="s">
        <v>56</v>
      </c>
    </row>
  </sheetData>
  <sheetProtection algorithmName="SHA-512" hashValue="YdQVGFEM51zVhfP1P4AYWr/jg2YpSK0kQOGHwYuzJJUlUvW7KOOQfVzRk7SZo7uIBRu5xy+8anJL5uuMoeoprg==" saltValue="mlkhLBqF7ZqIZTud3NPbyw==" spinCount="100000" sheet="1" objects="1" scenarios="1"/>
  <pageMargins left="0.7" right="0.7" top="0.75" bottom="0.75" header="0.3" footer="0.3"/>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E17"/>
  <sheetViews>
    <sheetView zoomScale="110" zoomScaleNormal="110" workbookViewId="0"/>
  </sheetViews>
  <sheetFormatPr defaultRowHeight="15.75" x14ac:dyDescent="0.25"/>
  <cols>
    <col min="1" max="1" width="50.7109375" style="46" customWidth="1"/>
    <col min="2" max="3" width="16.7109375" style="50" customWidth="1"/>
    <col min="4" max="4" width="20.7109375" style="50" customWidth="1"/>
    <col min="5" max="5" width="45.7109375" style="46" customWidth="1"/>
    <col min="6" max="16384" width="9.140625" style="46"/>
  </cols>
  <sheetData>
    <row r="1" spans="1:5" s="42" customFormat="1" ht="30" customHeight="1" x14ac:dyDescent="0.25">
      <c r="A1" s="40" t="s">
        <v>3</v>
      </c>
      <c r="B1" s="41" t="s">
        <v>0</v>
      </c>
      <c r="C1" s="41" t="s">
        <v>1</v>
      </c>
      <c r="D1" s="41" t="s">
        <v>33</v>
      </c>
      <c r="E1" s="40" t="s">
        <v>2</v>
      </c>
    </row>
    <row r="2" spans="1:5" ht="39.950000000000003" customHeight="1" x14ac:dyDescent="0.25">
      <c r="A2" s="43" t="s">
        <v>4</v>
      </c>
      <c r="B2" s="44">
        <v>110</v>
      </c>
      <c r="C2" s="44">
        <v>130</v>
      </c>
      <c r="D2" s="45"/>
      <c r="E2" s="43" t="s">
        <v>9</v>
      </c>
    </row>
    <row r="4" spans="1:5" s="42" customFormat="1" ht="30" customHeight="1" x14ac:dyDescent="0.25">
      <c r="A4" s="40" t="s">
        <v>5</v>
      </c>
      <c r="B4" s="41" t="s">
        <v>0</v>
      </c>
      <c r="C4" s="41" t="s">
        <v>1</v>
      </c>
      <c r="D4" s="41" t="s">
        <v>33</v>
      </c>
      <c r="E4" s="40" t="s">
        <v>2</v>
      </c>
    </row>
    <row r="5" spans="1:5" ht="39.950000000000003" customHeight="1" x14ac:dyDescent="0.25">
      <c r="A5" s="43" t="s">
        <v>36</v>
      </c>
      <c r="B5" s="44">
        <v>0</v>
      </c>
      <c r="C5" s="44">
        <v>0</v>
      </c>
      <c r="D5" s="47">
        <v>0</v>
      </c>
      <c r="E5" s="43" t="s">
        <v>39</v>
      </c>
    </row>
    <row r="6" spans="1:5" ht="39.950000000000003" customHeight="1" x14ac:dyDescent="0.25">
      <c r="A6" s="43" t="s">
        <v>46</v>
      </c>
      <c r="B6" s="44">
        <v>30</v>
      </c>
      <c r="C6" s="44">
        <v>45</v>
      </c>
      <c r="D6" s="45"/>
      <c r="E6" s="43" t="s">
        <v>35</v>
      </c>
    </row>
    <row r="8" spans="1:5" s="42" customFormat="1" ht="30" customHeight="1" x14ac:dyDescent="0.25">
      <c r="A8" s="40" t="s">
        <v>6</v>
      </c>
      <c r="B8" s="41" t="s">
        <v>0</v>
      </c>
      <c r="C8" s="41" t="s">
        <v>1</v>
      </c>
      <c r="D8" s="41" t="s">
        <v>33</v>
      </c>
      <c r="E8" s="40" t="s">
        <v>2</v>
      </c>
    </row>
    <row r="9" spans="1:5" ht="39.950000000000003" customHeight="1" x14ac:dyDescent="0.25">
      <c r="A9" s="43" t="s">
        <v>43</v>
      </c>
      <c r="B9" s="44">
        <v>20000</v>
      </c>
      <c r="C9" s="44">
        <v>40000</v>
      </c>
      <c r="D9" s="45"/>
      <c r="E9" s="43" t="s">
        <v>45</v>
      </c>
    </row>
    <row r="10" spans="1:5" ht="39.950000000000003" customHeight="1" x14ac:dyDescent="0.25">
      <c r="A10" s="43" t="s">
        <v>7</v>
      </c>
      <c r="B10" s="44">
        <v>0</v>
      </c>
      <c r="C10" s="44">
        <v>60000</v>
      </c>
      <c r="D10" s="45"/>
      <c r="E10" s="43" t="s">
        <v>8</v>
      </c>
    </row>
    <row r="12" spans="1:5" s="42" customFormat="1" ht="30" customHeight="1" x14ac:dyDescent="0.25">
      <c r="A12" s="40" t="s">
        <v>27</v>
      </c>
      <c r="B12" s="41" t="s">
        <v>0</v>
      </c>
      <c r="C12" s="41" t="s">
        <v>1</v>
      </c>
      <c r="D12" s="41" t="s">
        <v>29</v>
      </c>
      <c r="E12" s="40" t="s">
        <v>2</v>
      </c>
    </row>
    <row r="13" spans="1:5" ht="39.950000000000003" customHeight="1" x14ac:dyDescent="0.25">
      <c r="A13" s="43" t="s">
        <v>21</v>
      </c>
      <c r="B13" s="48" t="s">
        <v>20</v>
      </c>
      <c r="C13" s="48" t="s">
        <v>20</v>
      </c>
      <c r="D13" s="47" t="str">
        <f>IF(D2&lt;&gt;"",'6. Projectkosten'!C11,"")</f>
        <v/>
      </c>
      <c r="E13" s="43" t="s">
        <v>415</v>
      </c>
    </row>
    <row r="14" spans="1:5" ht="54.95" customHeight="1" x14ac:dyDescent="0.25">
      <c r="A14" s="43" t="s">
        <v>28</v>
      </c>
      <c r="B14" s="49">
        <f>500*B6*12+500*B2+B9+B10</f>
        <v>255000</v>
      </c>
      <c r="C14" s="49">
        <f>500*C6*12+500*C2+C9+C10</f>
        <v>435000</v>
      </c>
      <c r="D14" s="47" t="str">
        <f>IF(D2&lt;&gt;"",IF(D5&lt;&gt;"",IF(D6&lt;&gt;"",IF(D9&lt;&gt;"",IF(D10&lt;&gt;"",'7. Exploitatiekosten'!C7,""),""),""),""),"")</f>
        <v/>
      </c>
      <c r="E14" s="43" t="s">
        <v>405</v>
      </c>
    </row>
    <row r="15" spans="1:5" x14ac:dyDescent="0.25">
      <c r="A15" s="78" t="s">
        <v>404</v>
      </c>
      <c r="B15" s="78"/>
      <c r="C15" s="78"/>
      <c r="D15" s="78"/>
      <c r="E15" s="78"/>
    </row>
    <row r="16" spans="1:5" ht="32.25" customHeight="1" x14ac:dyDescent="0.25">
      <c r="A16" s="79" t="s">
        <v>34</v>
      </c>
      <c r="B16" s="79"/>
      <c r="C16" s="79"/>
      <c r="D16" s="79"/>
      <c r="E16" s="79"/>
    </row>
    <row r="17" spans="4:4" x14ac:dyDescent="0.25">
      <c r="D17" s="51"/>
    </row>
  </sheetData>
  <sheetProtection algorithmName="SHA-512" hashValue="aDQRdx6I2d6HiGeA+qT8x5fGhZ99OhtNVzl3uphTC85atD3nH5HkR6te1zn3nhSnU4VZ3WLVMClSHyubLqvkig==" saltValue="9Qdvmydsg/zNY181+u6A4A==" spinCount="100000" sheet="1" objects="1" scenarios="1"/>
  <mergeCells count="2">
    <mergeCell ref="A15:E15"/>
    <mergeCell ref="A16:E16"/>
  </mergeCells>
  <dataValidations count="1">
    <dataValidation type="decimal" allowBlank="1" showInputMessage="1" showErrorMessage="1" errorTitle="Ongeldig tarief!" error="Ongeldig tarief! Vul een tarief in dat binnen de bandbreedte ligt:_x000a_- Zie kolom Bodem voor laagst mogelijke tarief._x000a_- Zie kolom Plafond voor hoogst mogelijke tarief." sqref="D2 D6 D9:D10" xr:uid="{F014A772-CEF0-4B69-B25F-5936A91B02F1}">
      <formula1>B2</formula1>
      <formula2>C2</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FE31-72B0-41E0-9C82-EDC77066A70E}">
  <dimension ref="A1:D11"/>
  <sheetViews>
    <sheetView zoomScale="110" zoomScaleNormal="110" workbookViewId="0"/>
  </sheetViews>
  <sheetFormatPr defaultRowHeight="15.75" x14ac:dyDescent="0.25"/>
  <cols>
    <col min="1" max="1" width="45.7109375" style="58" customWidth="1"/>
    <col min="2" max="2" width="16.7109375" style="58" customWidth="1"/>
    <col min="3" max="3" width="20.7109375" style="58" customWidth="1"/>
    <col min="4" max="4" width="45.7109375" style="58" customWidth="1"/>
    <col min="5" max="16384" width="9.140625" style="58"/>
  </cols>
  <sheetData>
    <row r="1" spans="1:4" s="52" customFormat="1" ht="39.950000000000003" customHeight="1" x14ac:dyDescent="0.25">
      <c r="A1" s="40" t="s">
        <v>30</v>
      </c>
      <c r="B1" s="41" t="s">
        <v>19</v>
      </c>
      <c r="C1" s="41" t="s">
        <v>31</v>
      </c>
      <c r="D1" s="40" t="s">
        <v>32</v>
      </c>
    </row>
    <row r="2" spans="1:4" s="52" customFormat="1" ht="39.950000000000003" customHeight="1" x14ac:dyDescent="0.25">
      <c r="A2" s="43" t="s">
        <v>10</v>
      </c>
      <c r="B2" s="53" t="s">
        <v>22</v>
      </c>
      <c r="C2" s="47">
        <v>15000</v>
      </c>
      <c r="D2" s="80" t="s">
        <v>406</v>
      </c>
    </row>
    <row r="3" spans="1:4" s="52" customFormat="1" ht="39.950000000000003" customHeight="1" x14ac:dyDescent="0.25">
      <c r="A3" s="43" t="s">
        <v>12</v>
      </c>
      <c r="B3" s="54">
        <v>0</v>
      </c>
      <c r="C3" s="47">
        <v>0</v>
      </c>
      <c r="D3" s="81"/>
    </row>
    <row r="4" spans="1:4" s="52" customFormat="1" ht="39.950000000000003" customHeight="1" x14ac:dyDescent="0.25">
      <c r="A4" s="43" t="s">
        <v>11</v>
      </c>
      <c r="B4" s="54">
        <v>650</v>
      </c>
      <c r="C4" s="47" t="str">
        <f>IF('5. Prijsopgave'!D$2&lt;&gt;"",B4*'5. Prijsopgave'!D$2,"")</f>
        <v/>
      </c>
      <c r="D4" s="81"/>
    </row>
    <row r="5" spans="1:4" s="52" customFormat="1" ht="39.950000000000003" customHeight="1" x14ac:dyDescent="0.25">
      <c r="A5" s="43" t="s">
        <v>13</v>
      </c>
      <c r="B5" s="54">
        <v>400</v>
      </c>
      <c r="C5" s="47" t="str">
        <f>IF('5. Prijsopgave'!D$2&lt;&gt;"",B5*'5. Prijsopgave'!D$2,"")</f>
        <v/>
      </c>
      <c r="D5" s="81"/>
    </row>
    <row r="6" spans="1:4" s="52" customFormat="1" ht="39.950000000000003" customHeight="1" x14ac:dyDescent="0.25">
      <c r="A6" s="43" t="s">
        <v>14</v>
      </c>
      <c r="B6" s="54">
        <v>1000</v>
      </c>
      <c r="C6" s="47" t="str">
        <f>IF('5. Prijsopgave'!D$2&lt;&gt;"",B6*'5. Prijsopgave'!D$2,"")</f>
        <v/>
      </c>
      <c r="D6" s="81"/>
    </row>
    <row r="7" spans="1:4" s="52" customFormat="1" ht="39.950000000000003" customHeight="1" x14ac:dyDescent="0.25">
      <c r="A7" s="43" t="s">
        <v>15</v>
      </c>
      <c r="B7" s="54">
        <f>3*8</f>
        <v>24</v>
      </c>
      <c r="C7" s="47" t="str">
        <f>IF('5. Prijsopgave'!D$2&lt;&gt;"",B7*'5. Prijsopgave'!D$2,"")</f>
        <v/>
      </c>
      <c r="D7" s="81"/>
    </row>
    <row r="8" spans="1:4" s="52" customFormat="1" ht="39.950000000000003" customHeight="1" x14ac:dyDescent="0.25">
      <c r="A8" s="43" t="s">
        <v>16</v>
      </c>
      <c r="B8" s="54">
        <f>3*8*2</f>
        <v>48</v>
      </c>
      <c r="C8" s="47" t="str">
        <f>IF('5. Prijsopgave'!D$2&lt;&gt;"",B8*'5. Prijsopgave'!D$2,"")</f>
        <v/>
      </c>
      <c r="D8" s="81"/>
    </row>
    <row r="9" spans="1:4" s="52" customFormat="1" ht="39.950000000000003" customHeight="1" x14ac:dyDescent="0.25">
      <c r="A9" s="43" t="s">
        <v>17</v>
      </c>
      <c r="B9" s="54">
        <v>160</v>
      </c>
      <c r="C9" s="47" t="str">
        <f>IF('5. Prijsopgave'!D$2&lt;&gt;"",B9*'5. Prijsopgave'!D$2,"")</f>
        <v/>
      </c>
      <c r="D9" s="81"/>
    </row>
    <row r="10" spans="1:4" s="52" customFormat="1" ht="39.950000000000003" customHeight="1" x14ac:dyDescent="0.25">
      <c r="A10" s="43" t="s">
        <v>18</v>
      </c>
      <c r="B10" s="53" t="s">
        <v>22</v>
      </c>
      <c r="C10" s="47">
        <v>40000</v>
      </c>
      <c r="D10" s="82"/>
    </row>
    <row r="11" spans="1:4" s="52" customFormat="1" ht="39.950000000000003" customHeight="1" x14ac:dyDescent="0.25">
      <c r="A11" s="40" t="s">
        <v>21</v>
      </c>
      <c r="B11" s="55"/>
      <c r="C11" s="56">
        <f>SUM(C2:C10)</f>
        <v>55000</v>
      </c>
      <c r="D11" s="57"/>
    </row>
  </sheetData>
  <sheetProtection algorithmName="SHA-512" hashValue="f3ShlKgy25mtMVahSVlkp/gkuN3ha4I7YzZqZ7tbrFM1+s78hxcIOoFtPDVO+Ru0+zJ+G0Xy2SJg4C0s4glmTg==" saltValue="CasXw00ALd68cgcegumguA==" spinCount="100000" sheet="1" objects="1" scenarios="1"/>
  <mergeCells count="1">
    <mergeCell ref="D2:D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8949-848F-4F73-ACC7-BE83E2879A3B}">
  <dimension ref="A1:D9"/>
  <sheetViews>
    <sheetView zoomScale="110" zoomScaleNormal="110" workbookViewId="0"/>
  </sheetViews>
  <sheetFormatPr defaultRowHeight="15" x14ac:dyDescent="0.25"/>
  <cols>
    <col min="1" max="1" width="45.7109375" style="59" customWidth="1"/>
    <col min="2" max="2" width="16.7109375" style="59" customWidth="1"/>
    <col min="3" max="3" width="20.7109375" style="59" customWidth="1"/>
    <col min="4" max="4" width="45.7109375" style="59" customWidth="1"/>
    <col min="5" max="16384" width="9.140625" style="59"/>
  </cols>
  <sheetData>
    <row r="1" spans="1:4" ht="39.950000000000003" customHeight="1" x14ac:dyDescent="0.25">
      <c r="A1" s="40" t="s">
        <v>26</v>
      </c>
      <c r="B1" s="41" t="s">
        <v>23</v>
      </c>
      <c r="C1" s="41" t="s">
        <v>40</v>
      </c>
      <c r="D1" s="41" t="s">
        <v>2</v>
      </c>
    </row>
    <row r="2" spans="1:4" ht="39.950000000000003" customHeight="1" x14ac:dyDescent="0.25">
      <c r="A2" s="43" t="s">
        <v>37</v>
      </c>
      <c r="B2" s="53">
        <v>100</v>
      </c>
      <c r="C2" s="47">
        <f>B2*'5. Prijsopgave'!D5</f>
        <v>0</v>
      </c>
      <c r="D2" s="43" t="s">
        <v>38</v>
      </c>
    </row>
    <row r="3" spans="1:4" ht="39.950000000000003" customHeight="1" x14ac:dyDescent="0.25">
      <c r="A3" s="43" t="s">
        <v>41</v>
      </c>
      <c r="B3" s="60">
        <v>500</v>
      </c>
      <c r="C3" s="47" t="str">
        <f>IF('5. Prijsopgave'!D6&lt;&gt;"",B3*'5. Prijsopgave'!D6*12,"")</f>
        <v/>
      </c>
      <c r="D3" s="43" t="s">
        <v>408</v>
      </c>
    </row>
    <row r="4" spans="1:4" ht="39.950000000000003" customHeight="1" x14ac:dyDescent="0.25">
      <c r="A4" s="43" t="s">
        <v>44</v>
      </c>
      <c r="B4" s="53" t="s">
        <v>20</v>
      </c>
      <c r="C4" s="47" t="str">
        <f>IF('5. Prijsopgave'!D9&lt;&gt;"",'5. Prijsopgave'!D9,"")</f>
        <v/>
      </c>
      <c r="D4" s="43" t="s">
        <v>409</v>
      </c>
    </row>
    <row r="5" spans="1:4" ht="39.950000000000003" customHeight="1" x14ac:dyDescent="0.25">
      <c r="A5" s="43" t="s">
        <v>42</v>
      </c>
      <c r="B5" s="60">
        <v>500</v>
      </c>
      <c r="C5" s="47" t="str">
        <f>IF('5. Prijsopgave'!D2&lt;&gt;"",B5*'5. Prijsopgave'!D2,"")</f>
        <v/>
      </c>
      <c r="D5" s="43" t="s">
        <v>410</v>
      </c>
    </row>
    <row r="6" spans="1:4" ht="39.950000000000003" customHeight="1" x14ac:dyDescent="0.25">
      <c r="A6" s="43" t="s">
        <v>24</v>
      </c>
      <c r="B6" s="53" t="s">
        <v>20</v>
      </c>
      <c r="C6" s="47" t="str">
        <f>IF('5. Prijsopgave'!D10&lt;&gt;"",'5. Prijsopgave'!D10,"")</f>
        <v/>
      </c>
      <c r="D6" s="43" t="s">
        <v>411</v>
      </c>
    </row>
    <row r="7" spans="1:4" ht="39.950000000000003" customHeight="1" x14ac:dyDescent="0.25">
      <c r="A7" s="40" t="s">
        <v>25</v>
      </c>
      <c r="B7" s="55"/>
      <c r="C7" s="56">
        <f>SUM(C3:C6)</f>
        <v>0</v>
      </c>
      <c r="D7" s="40"/>
    </row>
    <row r="8" spans="1:4" s="46" customFormat="1" ht="33" customHeight="1" x14ac:dyDescent="0.25">
      <c r="A8" s="78" t="s">
        <v>47</v>
      </c>
      <c r="B8" s="78"/>
      <c r="C8" s="78"/>
      <c r="D8" s="78"/>
    </row>
    <row r="9" spans="1:4" ht="33" customHeight="1" x14ac:dyDescent="0.25">
      <c r="A9" s="83" t="s">
        <v>407</v>
      </c>
      <c r="B9" s="83"/>
      <c r="C9" s="83"/>
      <c r="D9" s="83"/>
    </row>
  </sheetData>
  <sheetProtection algorithmName="SHA-512" hashValue="xvvkktH7YM29WbNJIea8PU3E51eWvfR2vzBSuezZFMztfuqWNGsGY5bHHbi1aVvqBv/xsWB8JGb4nGNYbY/zOQ==" saltValue="GpmtUR65/Db0+pTyqOl0vQ==" spinCount="100000" sheet="1" objects="1" scenarios="1"/>
  <mergeCells count="2">
    <mergeCell ref="A8:D8"/>
    <mergeCell ref="A9: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01E7-AA92-48F8-9E2E-8BC84C56092B}">
  <dimension ref="A1:B9"/>
  <sheetViews>
    <sheetView zoomScale="120" zoomScaleNormal="120" workbookViewId="0"/>
  </sheetViews>
  <sheetFormatPr defaultRowHeight="15" x14ac:dyDescent="0.25"/>
  <cols>
    <col min="1" max="1" width="25.7109375" style="68" customWidth="1"/>
    <col min="2" max="2" width="100.7109375" style="68" customWidth="1"/>
    <col min="3" max="16384" width="9.140625" style="68"/>
  </cols>
  <sheetData>
    <row r="1" spans="1:2" ht="15.75" x14ac:dyDescent="0.25">
      <c r="A1" s="66" t="s">
        <v>362</v>
      </c>
      <c r="B1" s="67" t="s">
        <v>374</v>
      </c>
    </row>
    <row r="2" spans="1:2" ht="75" x14ac:dyDescent="0.25">
      <c r="A2" s="69" t="s">
        <v>375</v>
      </c>
      <c r="B2" s="70" t="s">
        <v>399</v>
      </c>
    </row>
    <row r="3" spans="1:2" ht="150" x14ac:dyDescent="0.25">
      <c r="A3" s="69" t="s">
        <v>376</v>
      </c>
      <c r="B3" s="70" t="s">
        <v>412</v>
      </c>
    </row>
    <row r="4" spans="1:2" ht="150.75" x14ac:dyDescent="0.25">
      <c r="A4" s="69" t="s">
        <v>377</v>
      </c>
      <c r="B4" s="70" t="s">
        <v>383</v>
      </c>
    </row>
    <row r="5" spans="1:2" ht="60" x14ac:dyDescent="0.25">
      <c r="A5" s="69" t="s">
        <v>378</v>
      </c>
      <c r="B5" s="70" t="s">
        <v>397</v>
      </c>
    </row>
    <row r="6" spans="1:2" ht="60" x14ac:dyDescent="0.25">
      <c r="A6" s="69" t="s">
        <v>379</v>
      </c>
      <c r="B6" s="70" t="s">
        <v>396</v>
      </c>
    </row>
    <row r="7" spans="1:2" ht="105" x14ac:dyDescent="0.25">
      <c r="A7" s="69" t="s">
        <v>380</v>
      </c>
      <c r="B7" s="70" t="s">
        <v>414</v>
      </c>
    </row>
    <row r="8" spans="1:2" ht="120" x14ac:dyDescent="0.25">
      <c r="A8" s="69" t="s">
        <v>381</v>
      </c>
      <c r="B8" s="70" t="s">
        <v>413</v>
      </c>
    </row>
    <row r="9" spans="1:2" s="73" customFormat="1" ht="285" x14ac:dyDescent="0.25">
      <c r="A9" s="71" t="s">
        <v>382</v>
      </c>
      <c r="B9" s="72" t="s">
        <v>416</v>
      </c>
    </row>
  </sheetData>
  <sheetProtection algorithmName="SHA-512" hashValue="7Og8/RhNZ1FMmwyNCQrzZGCxEhn6r7Y604eBp6rhWsXsnkRnUPb3tx6RHMKnHIH9cqUjGEHSFtfDAY1YQsdTqA==" saltValue="uS0vUcBzZLtpvE2TQVtDS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0. Gunningsmatrix</vt:lpstr>
      <vt:lpstr>1. Eisen</vt:lpstr>
      <vt:lpstr>2. Wensen</vt:lpstr>
      <vt:lpstr>3. Kwalitatieve vragen</vt:lpstr>
      <vt:lpstr>4. Toelichting op wensen</vt:lpstr>
      <vt:lpstr>5. Prijsopgave</vt:lpstr>
      <vt:lpstr>6. Projectkosten</vt:lpstr>
      <vt:lpstr>7. Exploitatiekosten</vt:lpstr>
      <vt:lpstr>Invulinstructie</vt:lpstr>
      <vt:lpstr>'1. Eisen'!Afdrukbereik</vt:lpstr>
      <vt:lpstr>'2. Wensen'!Afdrukbereik</vt:lpstr>
      <vt:lpstr>'1. Eisen'!Afdruktitels</vt:lpstr>
      <vt:lpstr>'2. Wensen'!Afdruktitels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Kaljouw, Kees</dc:creator>
  <cp:lastModifiedBy>Kaljouw, Kees</cp:lastModifiedBy>
  <dcterms:created xsi:type="dcterms:W3CDTF">2015-06-05T18:17:20Z</dcterms:created>
  <dcterms:modified xsi:type="dcterms:W3CDTF">2023-03-20T10:29:30Z</dcterms:modified>
</cp:coreProperties>
</file>