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fileSharing readOnlyRecommended="1"/>
  <workbookPr defaultThemeVersion="166925"/>
  <mc:AlternateContent xmlns:mc="http://schemas.openxmlformats.org/markup-compatibility/2006">
    <mc:Choice Requires="x15">
      <x15ac:absPath xmlns:x15ac="http://schemas.microsoft.com/office/spreadsheetml/2010/11/ac" url="https://ggdghornederland.sharepoint.com/sites/ContractmanagementIV/Shared Documents/General/4. Inkoop/Inkooptrajecten/EA/2023/EA-Kantoorautomatisering-PPM-115/05. Publicatie voorbereiden/EA KA Publicatieset/"/>
    </mc:Choice>
  </mc:AlternateContent>
  <xr:revisionPtr revIDLastSave="286" documentId="8_{D950E447-F7A8-4F2B-9F9C-3BAD0310D40E}" xr6:coauthVersionLast="47" xr6:coauthVersionMax="47" xr10:uidLastSave="{63B2C796-5A0B-48A2-936F-4D647F3E6B81}"/>
  <bookViews>
    <workbookView xWindow="-120" yWindow="-120" windowWidth="29040" windowHeight="17640" firstSheet="2" activeTab="9" xr2:uid="{9D4AC8EB-38DA-4D98-8D70-EA62CB068135}"/>
  </bookViews>
  <sheets>
    <sheet name="Inhoud KA-beheer" sheetId="12" r:id="rId1"/>
    <sheet name="Schaalbaarheid en Interoperabil" sheetId="3" r:id="rId2"/>
    <sheet name="ITIL" sheetId="4" r:id="rId3"/>
    <sheet name="C" sheetId="5" state="hidden" r:id="rId4"/>
    <sheet name="Monitoring en Alarmering" sheetId="6" r:id="rId5"/>
    <sheet name="Internet, Wifi, Telefonie" sheetId="7" r:id="rId6"/>
    <sheet name="Beheer" sheetId="8" r:id="rId7"/>
    <sheet name="KA-functionaliteiten" sheetId="9" r:id="rId8"/>
    <sheet name="Improve" sheetId="10" r:id="rId9"/>
    <sheet name="KA algemeen (KA)" sheetId="14" r:id="rId10"/>
  </sheets>
  <externalReferences>
    <externalReference r:id="rId11"/>
  </externalReferences>
  <definedNames>
    <definedName name="_xlnm._FilterDatabase" localSheetId="9" hidden="1">'KA algemeen (KA)'!#REF!</definedName>
    <definedName name="_msoanchor_1">#REF!</definedName>
    <definedName name="_msoanchor_2">#REF!</definedName>
    <definedName name="Betrouwbaarheid">[1]Parameters!$C$21</definedName>
    <definedName name="Beveiligbaarheid">[1]Parameters!$C$26</definedName>
    <definedName name="Bruikbaarheid">[1]Parameters!$C$14</definedName>
    <definedName name="Functioneel">[1]Parameters!$C$3</definedName>
    <definedName name="Onderhoudbaarheid">[1]Parameters!$C$32</definedName>
    <definedName name="Overdraagbaarheid">[1]Parameters!$C$38</definedName>
    <definedName name="Prestatie">[1]Parameters!$C$7</definedName>
    <definedName name="Uitwisselbaarheid">[1]Parameters!$C$11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4" l="1"/>
  <c r="G12" i="14"/>
  <c r="G13" i="14"/>
  <c r="G14" i="14"/>
  <c r="G15" i="14"/>
  <c r="G16" i="14"/>
  <c r="G17" i="14"/>
  <c r="G18" i="14"/>
  <c r="G19" i="14"/>
  <c r="G20" i="14"/>
  <c r="G21" i="14"/>
  <c r="G22" i="14"/>
  <c r="G23" i="14"/>
  <c r="G24" i="14"/>
  <c r="G25"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G89" i="14"/>
  <c r="G10" i="14"/>
  <c r="I11" i="14"/>
  <c r="I12" i="14"/>
  <c r="I13" i="14"/>
  <c r="I14" i="14"/>
  <c r="I15" i="14"/>
  <c r="I16" i="14"/>
  <c r="I17" i="14"/>
  <c r="I18" i="14"/>
  <c r="I19" i="14"/>
  <c r="I20" i="14"/>
  <c r="I21" i="14"/>
  <c r="I22" i="14"/>
  <c r="I23" i="14"/>
  <c r="I24" i="14"/>
  <c r="I25"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10" i="14"/>
  <c r="I15" i="10"/>
  <c r="G21" i="8"/>
  <c r="G19" i="7"/>
  <c r="G17" i="6"/>
  <c r="G85" i="4"/>
  <c r="G78" i="4"/>
  <c r="G72" i="4"/>
  <c r="G63" i="4"/>
  <c r="G55" i="4"/>
  <c r="G46" i="4"/>
  <c r="G37" i="4"/>
  <c r="G28" i="4"/>
  <c r="I14" i="10"/>
  <c r="F14" i="10"/>
  <c r="I52" i="4"/>
  <c r="I26" i="3"/>
  <c r="I37" i="7"/>
  <c r="F37" i="7"/>
  <c r="I36" i="7"/>
  <c r="F36" i="7"/>
  <c r="I35" i="7"/>
  <c r="F35" i="7"/>
  <c r="I34" i="7"/>
  <c r="F34" i="7"/>
  <c r="I33" i="7"/>
  <c r="F33" i="7"/>
  <c r="I32" i="7"/>
  <c r="F32" i="7"/>
  <c r="I31" i="7"/>
  <c r="F31" i="7"/>
  <c r="I30" i="7"/>
  <c r="F30" i="7"/>
  <c r="I29" i="7"/>
  <c r="F29" i="7"/>
  <c r="I28" i="7"/>
  <c r="F28" i="7"/>
  <c r="I27" i="7"/>
  <c r="F27" i="7"/>
  <c r="I26" i="7"/>
  <c r="F26" i="7"/>
  <c r="I25" i="7"/>
  <c r="F25" i="7"/>
  <c r="I24" i="7"/>
  <c r="F24" i="7"/>
  <c r="I23" i="7"/>
  <c r="F23" i="7"/>
  <c r="I22" i="7"/>
  <c r="F22" i="7"/>
  <c r="I21" i="7"/>
  <c r="F21" i="7"/>
  <c r="I20" i="7"/>
  <c r="F20" i="7"/>
  <c r="I22" i="4"/>
  <c r="F22" i="4"/>
  <c r="I8" i="14" l="1"/>
  <c r="I18" i="8"/>
  <c r="F18" i="8"/>
  <c r="I17" i="8"/>
  <c r="F17" i="8"/>
  <c r="I20" i="3" l="1"/>
  <c r="F20" i="3"/>
  <c r="I90" i="4"/>
  <c r="F90" i="4"/>
  <c r="I88" i="4"/>
  <c r="F88" i="4"/>
  <c r="I74" i="4"/>
  <c r="F74" i="4"/>
  <c r="I13" i="4" l="1"/>
  <c r="F13" i="4"/>
  <c r="I87" i="4" l="1"/>
  <c r="F87" i="4"/>
  <c r="F26" i="3"/>
  <c r="I25" i="3"/>
  <c r="F25" i="3"/>
  <c r="I24" i="3"/>
  <c r="F24" i="3"/>
  <c r="I83" i="9"/>
  <c r="I84" i="9"/>
  <c r="I85" i="9"/>
  <c r="I82" i="9"/>
  <c r="F83" i="9"/>
  <c r="F84" i="9"/>
  <c r="F85" i="9"/>
  <c r="F82" i="9"/>
  <c r="I76" i="9"/>
  <c r="I77" i="9"/>
  <c r="F76" i="9"/>
  <c r="F77" i="9"/>
  <c r="I59" i="9"/>
  <c r="F59" i="9"/>
  <c r="F23" i="8"/>
  <c r="I23" i="8"/>
  <c r="F52" i="4" l="1"/>
  <c r="F15" i="10"/>
  <c r="I13" i="10"/>
  <c r="F13" i="10"/>
  <c r="I12" i="10"/>
  <c r="F12" i="10"/>
  <c r="I98" i="9"/>
  <c r="F98" i="9"/>
  <c r="I97" i="9"/>
  <c r="F97" i="9"/>
  <c r="I96" i="9"/>
  <c r="F96" i="9"/>
  <c r="I95" i="9"/>
  <c r="F95" i="9"/>
  <c r="I94" i="9"/>
  <c r="F94" i="9"/>
  <c r="I93" i="9"/>
  <c r="F93" i="9"/>
  <c r="I92" i="9"/>
  <c r="F92" i="9"/>
  <c r="I89" i="9"/>
  <c r="F89" i="9"/>
  <c r="I52" i="9"/>
  <c r="F52" i="9"/>
  <c r="I78" i="9"/>
  <c r="F78" i="9"/>
  <c r="I75" i="9"/>
  <c r="F75" i="9"/>
  <c r="I74" i="9"/>
  <c r="F74" i="9"/>
  <c r="I73" i="9"/>
  <c r="F73" i="9"/>
  <c r="F72" i="9"/>
  <c r="I68" i="9"/>
  <c r="F68" i="9"/>
  <c r="F67" i="9"/>
  <c r="I66" i="9"/>
  <c r="F66" i="9"/>
  <c r="I65" i="9"/>
  <c r="F65" i="9"/>
  <c r="I64" i="9"/>
  <c r="F64" i="9"/>
  <c r="I60" i="9"/>
  <c r="F60" i="9"/>
  <c r="I58" i="9"/>
  <c r="F58" i="9"/>
  <c r="F57" i="9"/>
  <c r="I56" i="9"/>
  <c r="F56" i="9"/>
  <c r="I51" i="9"/>
  <c r="F51" i="9"/>
  <c r="I50" i="9"/>
  <c r="F50" i="9"/>
  <c r="I49" i="9"/>
  <c r="F49" i="9"/>
  <c r="I48" i="9"/>
  <c r="F48" i="9"/>
  <c r="I44" i="9"/>
  <c r="F44" i="9"/>
  <c r="I43" i="9"/>
  <c r="F43" i="9"/>
  <c r="F42" i="9"/>
  <c r="I41" i="9"/>
  <c r="F41" i="9"/>
  <c r="I37" i="9"/>
  <c r="F37" i="9"/>
  <c r="I36" i="9"/>
  <c r="F36" i="9"/>
  <c r="I35" i="9"/>
  <c r="F35" i="9"/>
  <c r="I34" i="9"/>
  <c r="F34" i="9"/>
  <c r="I33" i="9"/>
  <c r="F33" i="9"/>
  <c r="I29" i="9"/>
  <c r="F29" i="9"/>
  <c r="I28" i="9"/>
  <c r="F28" i="9"/>
  <c r="I27" i="9"/>
  <c r="F27" i="9"/>
  <c r="I25" i="9"/>
  <c r="F25" i="9"/>
  <c r="I26" i="9"/>
  <c r="F26" i="9"/>
  <c r="I21" i="9"/>
  <c r="F21" i="9"/>
  <c r="I20" i="9"/>
  <c r="F20" i="9"/>
  <c r="I19" i="9"/>
  <c r="F19" i="9"/>
  <c r="I18" i="9"/>
  <c r="F18" i="9"/>
  <c r="I14" i="9"/>
  <c r="F14" i="9"/>
  <c r="I13" i="9"/>
  <c r="F13" i="9"/>
  <c r="I12" i="9"/>
  <c r="F12" i="9"/>
  <c r="I8" i="10"/>
  <c r="I7" i="10"/>
  <c r="I6" i="10"/>
  <c r="I8" i="9"/>
  <c r="I7" i="9"/>
  <c r="I6" i="9"/>
  <c r="I30" i="8"/>
  <c r="F30" i="8"/>
  <c r="I29" i="8"/>
  <c r="F29" i="8"/>
  <c r="I28" i="8"/>
  <c r="F28" i="8"/>
  <c r="I27" i="8"/>
  <c r="F27" i="8"/>
  <c r="I26" i="8"/>
  <c r="F26" i="8"/>
  <c r="I25" i="8"/>
  <c r="F25" i="8"/>
  <c r="I24" i="8"/>
  <c r="F24" i="8"/>
  <c r="I22" i="8"/>
  <c r="F22" i="8"/>
  <c r="I16" i="8"/>
  <c r="F16" i="8"/>
  <c r="I15" i="8"/>
  <c r="F15" i="8"/>
  <c r="I14" i="8"/>
  <c r="F14" i="8"/>
  <c r="I13" i="8"/>
  <c r="F13" i="8"/>
  <c r="I12" i="8"/>
  <c r="F12" i="8"/>
  <c r="I8" i="8"/>
  <c r="I7" i="8"/>
  <c r="I6" i="8"/>
  <c r="I15" i="7"/>
  <c r="F15" i="7"/>
  <c r="I14" i="7"/>
  <c r="F14" i="7"/>
  <c r="I13" i="7"/>
  <c r="F13" i="7"/>
  <c r="I12" i="7"/>
  <c r="F12" i="7"/>
  <c r="I8" i="7"/>
  <c r="I7" i="7"/>
  <c r="I6" i="7"/>
  <c r="I20" i="6"/>
  <c r="F20" i="6"/>
  <c r="I19" i="6"/>
  <c r="F19" i="6"/>
  <c r="I18" i="6"/>
  <c r="F18" i="6"/>
  <c r="I14" i="6"/>
  <c r="F14" i="6"/>
  <c r="I13" i="6"/>
  <c r="F13" i="6"/>
  <c r="I12" i="6"/>
  <c r="F12" i="6"/>
  <c r="I8" i="6"/>
  <c r="I7" i="6"/>
  <c r="I6" i="6"/>
  <c r="F76" i="5"/>
  <c r="I76" i="5"/>
  <c r="F77" i="5"/>
  <c r="I77" i="5"/>
  <c r="F78" i="5"/>
  <c r="I78" i="5"/>
  <c r="F79" i="5"/>
  <c r="I79" i="5"/>
  <c r="I75" i="5"/>
  <c r="F75" i="5"/>
  <c r="I74" i="5"/>
  <c r="F74" i="5"/>
  <c r="I73" i="5"/>
  <c r="F73" i="5"/>
  <c r="I72" i="5"/>
  <c r="F72" i="5"/>
  <c r="I71" i="5"/>
  <c r="F71" i="5"/>
  <c r="I70" i="5"/>
  <c r="F70" i="5"/>
  <c r="I69" i="5"/>
  <c r="F69" i="5"/>
  <c r="I68" i="5"/>
  <c r="F68" i="5"/>
  <c r="I67" i="5"/>
  <c r="F67" i="5"/>
  <c r="I66" i="5"/>
  <c r="F66" i="5"/>
  <c r="I65" i="5"/>
  <c r="F65" i="5"/>
  <c r="I64" i="5"/>
  <c r="F64" i="5"/>
  <c r="F60" i="5"/>
  <c r="I60" i="5"/>
  <c r="I59" i="5"/>
  <c r="F59" i="5"/>
  <c r="I58" i="5"/>
  <c r="F58" i="5"/>
  <c r="I57" i="5"/>
  <c r="F57" i="5"/>
  <c r="I56" i="5"/>
  <c r="F56" i="5"/>
  <c r="I55" i="5"/>
  <c r="F55" i="5"/>
  <c r="I54" i="5"/>
  <c r="F54" i="5"/>
  <c r="I53" i="5"/>
  <c r="F53" i="5"/>
  <c r="I52" i="5"/>
  <c r="F52" i="5"/>
  <c r="I51" i="5"/>
  <c r="F51" i="5"/>
  <c r="I50" i="5"/>
  <c r="F50" i="5"/>
  <c r="I49" i="5"/>
  <c r="F49" i="5"/>
  <c r="I48" i="5"/>
  <c r="F48" i="5"/>
  <c r="I47" i="5"/>
  <c r="F47" i="5"/>
  <c r="I46" i="5"/>
  <c r="F46" i="5"/>
  <c r="I45" i="5"/>
  <c r="F45" i="5"/>
  <c r="I44" i="5"/>
  <c r="F44" i="5"/>
  <c r="I43" i="5"/>
  <c r="F43" i="5"/>
  <c r="I42" i="5"/>
  <c r="F42" i="5"/>
  <c r="I41" i="5"/>
  <c r="F41" i="5"/>
  <c r="I40" i="5"/>
  <c r="F40" i="5"/>
  <c r="I39" i="5"/>
  <c r="F39" i="5"/>
  <c r="I38" i="5"/>
  <c r="F38" i="5"/>
  <c r="I37" i="5"/>
  <c r="F37" i="5"/>
  <c r="I36" i="5"/>
  <c r="F36" i="5"/>
  <c r="I35" i="5"/>
  <c r="F35" i="5"/>
  <c r="I34" i="5"/>
  <c r="F34" i="5"/>
  <c r="I33" i="5"/>
  <c r="F33" i="5"/>
  <c r="I32" i="5"/>
  <c r="F32" i="5"/>
  <c r="I31" i="5"/>
  <c r="F31" i="5"/>
  <c r="I30" i="5"/>
  <c r="F30" i="5"/>
  <c r="I29" i="5"/>
  <c r="F29" i="5"/>
  <c r="I28" i="5"/>
  <c r="F28" i="5"/>
  <c r="I27" i="5"/>
  <c r="F27" i="5"/>
  <c r="I26" i="5"/>
  <c r="F26" i="5"/>
  <c r="I25" i="5"/>
  <c r="F25" i="5"/>
  <c r="I24" i="5"/>
  <c r="F24" i="5"/>
  <c r="I23" i="5"/>
  <c r="F23" i="5"/>
  <c r="I22" i="5"/>
  <c r="F22" i="5"/>
  <c r="I21" i="5"/>
  <c r="F21" i="5"/>
  <c r="I20" i="5"/>
  <c r="F20" i="5"/>
  <c r="I19" i="5"/>
  <c r="F19" i="5"/>
  <c r="I18" i="5"/>
  <c r="F18" i="5"/>
  <c r="I17" i="5"/>
  <c r="F17" i="5"/>
  <c r="I16" i="5"/>
  <c r="F16" i="5"/>
  <c r="I15" i="5"/>
  <c r="F15" i="5"/>
  <c r="I14" i="5"/>
  <c r="F14" i="5"/>
  <c r="I13" i="5"/>
  <c r="F13" i="5"/>
  <c r="I12" i="5"/>
  <c r="F12" i="5"/>
  <c r="I8" i="5"/>
  <c r="I7" i="5"/>
  <c r="I6" i="5"/>
  <c r="I89" i="4"/>
  <c r="F89" i="4"/>
  <c r="I86" i="4"/>
  <c r="F86" i="4"/>
  <c r="I82" i="4"/>
  <c r="F82" i="4"/>
  <c r="I81" i="4"/>
  <c r="F81" i="4"/>
  <c r="I80" i="4"/>
  <c r="F80" i="4"/>
  <c r="I79" i="4"/>
  <c r="F79" i="4"/>
  <c r="I73" i="4"/>
  <c r="F73" i="4"/>
  <c r="I69" i="4"/>
  <c r="F69" i="4"/>
  <c r="I68" i="4"/>
  <c r="F68" i="4"/>
  <c r="I67" i="4"/>
  <c r="F67" i="4"/>
  <c r="I66" i="4"/>
  <c r="F66" i="4"/>
  <c r="I65" i="4"/>
  <c r="F65" i="4"/>
  <c r="I64" i="4"/>
  <c r="F64" i="4"/>
  <c r="I60" i="4"/>
  <c r="F60" i="4"/>
  <c r="I59" i="4"/>
  <c r="F59" i="4"/>
  <c r="I58" i="4"/>
  <c r="F58" i="4"/>
  <c r="I57" i="4"/>
  <c r="F57" i="4"/>
  <c r="I51" i="4"/>
  <c r="F51" i="4"/>
  <c r="I50" i="4"/>
  <c r="F50" i="4"/>
  <c r="I49" i="4"/>
  <c r="F49" i="4"/>
  <c r="I48" i="4"/>
  <c r="F48" i="4"/>
  <c r="I43" i="4"/>
  <c r="F43" i="4"/>
  <c r="I42" i="4"/>
  <c r="F42" i="4"/>
  <c r="I41" i="4"/>
  <c r="F41" i="4"/>
  <c r="I40" i="4"/>
  <c r="F40" i="4"/>
  <c r="I39" i="4"/>
  <c r="F39" i="4"/>
  <c r="F31" i="4"/>
  <c r="I31" i="4"/>
  <c r="F32" i="4"/>
  <c r="I32" i="4"/>
  <c r="F33" i="4"/>
  <c r="I33" i="4"/>
  <c r="F34" i="4"/>
  <c r="I34" i="4"/>
  <c r="I30" i="4"/>
  <c r="F30" i="4"/>
  <c r="I29" i="4"/>
  <c r="F29" i="4"/>
  <c r="F14" i="4"/>
  <c r="I14" i="4"/>
  <c r="F15" i="4"/>
  <c r="I15" i="4"/>
  <c r="F16" i="4"/>
  <c r="I16" i="4"/>
  <c r="F17" i="4"/>
  <c r="I17" i="4"/>
  <c r="F18" i="4"/>
  <c r="I18" i="4"/>
  <c r="F19" i="4"/>
  <c r="I19" i="4"/>
  <c r="F20" i="4"/>
  <c r="I20" i="4"/>
  <c r="F21" i="4"/>
  <c r="I21" i="4"/>
  <c r="F23" i="4"/>
  <c r="I23" i="4"/>
  <c r="F24" i="4"/>
  <c r="I24" i="4"/>
  <c r="F25" i="4"/>
  <c r="I25" i="4"/>
  <c r="C27" i="4"/>
  <c r="C10" i="4"/>
  <c r="I8" i="4"/>
  <c r="I7" i="4"/>
  <c r="I6" i="4"/>
  <c r="F19" i="3"/>
  <c r="I18" i="3"/>
  <c r="F18" i="3"/>
  <c r="I13" i="3"/>
  <c r="I14" i="3"/>
  <c r="I12" i="3"/>
  <c r="F13" i="3"/>
  <c r="F14" i="3"/>
  <c r="F12" i="3"/>
  <c r="I57" i="9" l="1"/>
  <c r="I72" i="9"/>
  <c r="I42" i="9"/>
  <c r="I67" i="9"/>
  <c r="I8" i="3"/>
  <c r="I7" i="3"/>
  <c r="I6" i="3"/>
  <c r="I19" i="3" s="1"/>
</calcChain>
</file>

<file path=xl/sharedStrings.xml><?xml version="1.0" encoding="utf-8"?>
<sst xmlns="http://schemas.openxmlformats.org/spreadsheetml/2006/main" count="1332" uniqueCount="788">
  <si>
    <t>A</t>
  </si>
  <si>
    <t>A01</t>
  </si>
  <si>
    <t>Schaalbaarheid</t>
  </si>
  <si>
    <t>A02</t>
  </si>
  <si>
    <t>Interoperabiliteit</t>
  </si>
  <si>
    <t>B</t>
  </si>
  <si>
    <t>B01</t>
  </si>
  <si>
    <t>Incident Management</t>
  </si>
  <si>
    <t>B02</t>
  </si>
  <si>
    <t>Problem Management</t>
  </si>
  <si>
    <t>B03</t>
  </si>
  <si>
    <t>Change Management</t>
  </si>
  <si>
    <t>B04</t>
  </si>
  <si>
    <t>Availability Management</t>
  </si>
  <si>
    <t>B05</t>
  </si>
  <si>
    <t>Capacity management</t>
  </si>
  <si>
    <t>B06</t>
  </si>
  <si>
    <t>Request Management</t>
  </si>
  <si>
    <t>B07</t>
  </si>
  <si>
    <t>Asset Management</t>
  </si>
  <si>
    <t>B08</t>
  </si>
  <si>
    <t>Kennis Management</t>
  </si>
  <si>
    <t>B09</t>
  </si>
  <si>
    <t>Vendor Management</t>
  </si>
  <si>
    <t>C</t>
  </si>
  <si>
    <t>C01</t>
  </si>
  <si>
    <t>Service Management tooling</t>
  </si>
  <si>
    <t>C02</t>
  </si>
  <si>
    <t>User Platform</t>
  </si>
  <si>
    <t>D</t>
  </si>
  <si>
    <t>D01</t>
  </si>
  <si>
    <t>Monitoring</t>
  </si>
  <si>
    <t>D02</t>
  </si>
  <si>
    <t>Alarmering</t>
  </si>
  <si>
    <t>E</t>
  </si>
  <si>
    <t>E01</t>
  </si>
  <si>
    <t>Internet &amp; WiFi</t>
  </si>
  <si>
    <t>E03</t>
  </si>
  <si>
    <t>Telefonie</t>
  </si>
  <si>
    <t>F</t>
  </si>
  <si>
    <t>F01</t>
  </si>
  <si>
    <t>Ondersteuning</t>
  </si>
  <si>
    <t>F02</t>
  </si>
  <si>
    <t>Beheer</t>
  </si>
  <si>
    <t>G</t>
  </si>
  <si>
    <t>G01</t>
  </si>
  <si>
    <t>Office 365</t>
  </si>
  <si>
    <t>G02</t>
  </si>
  <si>
    <t>E-mail</t>
  </si>
  <si>
    <t>G03</t>
  </si>
  <si>
    <t>Veiligmailen</t>
  </si>
  <si>
    <t>G04</t>
  </si>
  <si>
    <t>Software</t>
  </si>
  <si>
    <t>G05</t>
  </si>
  <si>
    <t>Licenties</t>
  </si>
  <si>
    <t>G06</t>
  </si>
  <si>
    <t>Laptops</t>
  </si>
  <si>
    <t>G07</t>
  </si>
  <si>
    <t>Virtuele Desktop</t>
  </si>
  <si>
    <t>G08</t>
  </si>
  <si>
    <t>Monitor/Docking station</t>
  </si>
  <si>
    <t>G09</t>
  </si>
  <si>
    <t>Telefoons</t>
  </si>
  <si>
    <t>G10</t>
  </si>
  <si>
    <t>Printers</t>
  </si>
  <si>
    <t>G11</t>
  </si>
  <si>
    <t>Audiovisueel &amp; presentatiemiddelen</t>
  </si>
  <si>
    <t>G12</t>
  </si>
  <si>
    <t>Telefooncentrale</t>
  </si>
  <si>
    <t>H</t>
  </si>
  <si>
    <t>H01</t>
  </si>
  <si>
    <t>Improve</t>
  </si>
  <si>
    <t>KA en DO</t>
  </si>
  <si>
    <t>KA algemeen</t>
  </si>
  <si>
    <t>Schaalbaarheid en Interoperabiliteit</t>
  </si>
  <si>
    <t>Legenda Prioritering (kolom Prio):</t>
  </si>
  <si>
    <t>Weging</t>
  </si>
  <si>
    <t>Score</t>
  </si>
  <si>
    <t>Review opmerkingen in deze kolom plaatsen</t>
  </si>
  <si>
    <t xml:space="preserve"> - zeer belangrijk: deze functionaliteiten moeten in het eindresultaat terugkomen, zonder deze is het product niet bruikbaar (dit zijn de knock-outs)</t>
  </si>
  <si>
    <t>K.O.</t>
  </si>
  <si>
    <t>oké</t>
  </si>
  <si>
    <t xml:space="preserve"> - belangrijk: deze functionaliteiten zijn zeer gewenst, zonder is het product maar deels bruikbaar</t>
  </si>
  <si>
    <t xml:space="preserve"> - redelijk belangrijk: deze functionaliteiten zullen in latere releases aan bod komen of in incidentele gevallen </t>
  </si>
  <si>
    <t xml:space="preserve"> - enigszins belangrijk (ook wel "won't have this time" genoemd): deze functionaliteiten zullen niet in de 1e versie aan bod komen, wel later</t>
  </si>
  <si>
    <t>Nr.</t>
  </si>
  <si>
    <t>Omschrijving</t>
  </si>
  <si>
    <t>Perceel</t>
  </si>
  <si>
    <t>Prio</t>
  </si>
  <si>
    <t>Indien akkoord invullen met x</t>
  </si>
  <si>
    <t>A01.1</t>
  </si>
  <si>
    <t>Alle geleverde producten en diensten, waaronder, maar niet gelimiteerd tot internet, WiFi, telefonie, software, hardware en onderliggende infrastructuur is op- en afschaalbaar</t>
  </si>
  <si>
    <t>1, 2, 3</t>
  </si>
  <si>
    <t>A01.2</t>
  </si>
  <si>
    <t>Infrastructuur is toekomstbestendig, volgt nieuwe ontwikkelingen en is zodanig ontworpen dat zowel op infrastructuur- als applicatie niveau kan worden opgeschaald</t>
  </si>
  <si>
    <t>A01.3</t>
  </si>
  <si>
    <t>Opdrachtnemer is in staat om tijdens de op- en afschaling de afgesproken servicelevels te waarborgen en wijkt niet van afspraken die gemaakt zijn in de verschillende Overeenkomsten (w.o. SLA/DAP) af</t>
  </si>
  <si>
    <t>A02.1</t>
  </si>
  <si>
    <t xml:space="preserve">Infrastructuur is zodanig ingericht, door o.a. het gebruik van open (internationale) standaarden zodat systemen zonder beperkingen naadloos met elkaar kunnen communiceren en informatie kunnen uitwisselen. </t>
  </si>
  <si>
    <t>2, 3</t>
  </si>
  <si>
    <t>A02.2</t>
  </si>
  <si>
    <t>Infrastructuur is conform standaarden ingericht, dat verbindingen- en informatieuitwisselingen met systemen buiten het domein van GGD GHOR mogelijk gemaakt kan worden.</t>
  </si>
  <si>
    <t>A02.3</t>
  </si>
  <si>
    <t>Het (ont)koppelen van netwerken, connecties of systemen doet niet af aan de afgesproken servicelevels</t>
  </si>
  <si>
    <t>A03</t>
  </si>
  <si>
    <t>Vragen / overig</t>
  </si>
  <si>
    <t>A03.1</t>
  </si>
  <si>
    <t>Opdrachtnemer biedt oplossingen As a Service, tenzij aantoonbaar dit niet mogelijk is.</t>
  </si>
  <si>
    <t>A03.2</t>
  </si>
  <si>
    <t>Systemen en diensten worden zo veel mogelijk geintegreerd waarbij zo min mogelijk handmatige interfaces worden aangeboden (automation)</t>
  </si>
  <si>
    <t>A03.3</t>
  </si>
  <si>
    <t>Alle door de Opdrachtnemer geleverde producten en diensten kunnen door GGD GHOR aangeboden worden aan gebruikers en klanten (extern) van GGD GHOR</t>
  </si>
  <si>
    <t xml:space="preserve">Perceel 1: </t>
  </si>
  <si>
    <t xml:space="preserve">KA functionaliteiten (hardware) inclusief lokaal beheer </t>
  </si>
  <si>
    <t xml:space="preserve">Perceel 2: </t>
  </si>
  <si>
    <t>Managed services, onderhoud, diensten, software en licenties</t>
  </si>
  <si>
    <t xml:space="preserve">Perceel 3: </t>
  </si>
  <si>
    <t>Telefonie en VOIP</t>
  </si>
  <si>
    <t>ITIL processen</t>
  </si>
  <si>
    <t>Alleen betrekking op</t>
  </si>
  <si>
    <t>Uitleg</t>
  </si>
  <si>
    <t xml:space="preserve">Onder incident wordt verstaan bij GGD GHOR: een verstoring in de (ICT) dienstverlening waardoor de te verwachten service geheel of gedeeltelijk is verdwenen of dreigt te verminderen. </t>
  </si>
  <si>
    <t>B01.1</t>
  </si>
  <si>
    <t xml:space="preserve">Afstemming/communicatie tussen GGD GHOR &amp; Opdrachtnemer vindt plaats bij een verstoring in de (ICT) dienstverlening waardoor de te verwachten service geheel of gedeeltelijk is verdwenen of dreigt te verminderen. </t>
  </si>
  <si>
    <t>B01.2</t>
  </si>
  <si>
    <t>Incidenten worden online gemeld bij- of door de Opdrachtnemer via de koppeling tussen de servicemanagementtools van opdrachtgever en opdrachtnemer. Waarbij alle verstoringen bijgehouden worden volgens oplostijden (max doorlooptijd).</t>
  </si>
  <si>
    <t>B01.3</t>
  </si>
  <si>
    <t>Incidenten met classificatie P1 of P2 (met P1 dreiging) worden telefonisch gemeld door de Opdrachtnemer aan de door GGD GHOR aangewezen contactpersoon, deze afspraken worden vastgelegd in de DAP obv de eisen in het PvE en de SLA.</t>
  </si>
  <si>
    <t>B01.4</t>
  </si>
  <si>
    <t>Opdrachtnemer hanteert de afgesproken incidentclassificatie en prioriteitstelling zoals in de SLA en PvE opgenomen</t>
  </si>
  <si>
    <t>1, 2</t>
  </si>
  <si>
    <t>B01.5</t>
  </si>
  <si>
    <t>Opdrachtnemer hanteert de maximale doorlooptijden en oplostijden voor incidenten zoals GGD GHOR die gesteld heeft in de SLA en SLA.</t>
  </si>
  <si>
    <t>B01.6</t>
  </si>
  <si>
    <t>Opdrachtnemer zorgt voor oplossing van incidenten binnen de afgesproken SLA, daar waar geen definitieve oplossing wordt gevonden wordt een workaround aangeboden binnen de maximale doorlooptijd zoals vastgelegd in de SLA</t>
  </si>
  <si>
    <t>B01.7</t>
  </si>
  <si>
    <t xml:space="preserve">Opdrachtnemer meldt na het oplossen van het incident of bij het aanleveren van een oplossing de melding af via de real-time koppeling tussen de servicemanagementtools van Opdrachtnemer en opdrachtgever. </t>
  </si>
  <si>
    <t>B01.8</t>
  </si>
  <si>
    <t xml:space="preserve">Opdrachtnemer is in staat om bij een P1 Incident, binnen- en buiten kantooruren, conform de gemaakte servicelevelafspraken, binnen 15 minuten te reageren en te starten met een analyse. </t>
  </si>
  <si>
    <t>NOK</t>
  </si>
  <si>
    <t>B01.9</t>
  </si>
  <si>
    <t xml:space="preserve">Opdrachtnemervolgt het GGD GHOR incidenten proces. 
</t>
  </si>
  <si>
    <t>B01.10</t>
  </si>
  <si>
    <t xml:space="preserve">In aanvulling op eis B01.9: 
Na prio1 verstoring vindt er altijd een evaluatie en overleg plaats.
Opdrachtnemer sluit aan in een door GGD GHOR belegd spoedoverleg, indien hierom verzocht wordt door de GGD GHOR medewerker ten tijde van een P1, in de door GGD GHOR zogenoemde Brake-Out Room. zie ok incident proces </t>
  </si>
  <si>
    <t>B01.11</t>
  </si>
  <si>
    <t>Opdrachtnemer levert na het verhelpen van een P1 incident binnen 5 werkdagen een RCA op bij de Vendor Manager.</t>
  </si>
  <si>
    <t>B01.12</t>
  </si>
  <si>
    <t>Indien een wijziging nodig is voor het verhelpen van het incident hanteert de opdrachtnemer de eisen die gesteld zijn aan het Change Management proces.</t>
  </si>
  <si>
    <t>B01.13</t>
  </si>
  <si>
    <t>Opdrachtgever bepaald de incident classificatie.</t>
  </si>
  <si>
    <t>Problem Management (PM) analyseert incident informatie op trend (proactief) en levert work-arounds voor incident management zodat GGD GHOR een tijdelijk herstel van dienstverlening geboden kan worden. PM zorgt voor continu verbetering van infrastructuur (en kunnen daar change request uit komen met als doel voor het oplossen en/of te voorkomen.</t>
  </si>
  <si>
    <t>B02.1</t>
  </si>
  <si>
    <t>Opdrachtnemer draagt zorg voor onderzoek naar de hoofdoorzaak van incidenten en levert binnen afgesproken termijn een RCA op</t>
  </si>
  <si>
    <t>B02.2</t>
  </si>
  <si>
    <t>Opdrachtnemer zorgt, nadat de hoofdoorzaak bekend is, aldanniet in afstemming met GGD GHOR, voor een plan van aanpak voor het definitief verhelpen van het problem</t>
  </si>
  <si>
    <t>B02.3</t>
  </si>
  <si>
    <t>De Problem Manager van GGD GHOR bepaald de prioritering van de verschillende problems</t>
  </si>
  <si>
    <t>B02.4</t>
  </si>
  <si>
    <t>Het aanmaken, updaten en afsluiten van een problem gebeurd middels de koppeling tussen de Servicemanagementtools van beide Partijen</t>
  </si>
  <si>
    <t>B02.5</t>
  </si>
  <si>
    <t>Wanneer voor het verhelpen van een problem een wijziging nodig is zal het Change Managementproces worden gevolgd</t>
  </si>
  <si>
    <t>Een Change is een toevoeging, aanpassing of verwijdering van (een gedeelte van) hetgeen dat effect heeft op de bestaande (IT) Services en infrastructuur</t>
  </si>
  <si>
    <t>B03.1</t>
  </si>
  <si>
    <t xml:space="preserve">Opdrachtnemer voert geen changes uit zonder goedkeuring van de Change Authority van GGD GHOR Nederland. </t>
  </si>
  <si>
    <t>B03.2</t>
  </si>
  <si>
    <t>Opdrachtnemer verleent volledige medewerking en verschaft alle informatie die noodzakelijk is om de Change ter goedkeuring aan te kunnen bieden alsmede een goedkeuring te verkrijgen op het uitvoeren van de Change.</t>
  </si>
  <si>
    <t>B03.3</t>
  </si>
  <si>
    <t>Opdrachtnemer voert uitsluitend na goedkeuring de Change uit op de overeengekomen tijdstip conform de opgeleverde draaiboek en, indien de Change overhoop toch mis gaat, het roll-back plan.</t>
  </si>
  <si>
    <t>B03.4</t>
  </si>
  <si>
    <t>Na het uitvoeren van de Change of roll-back informeert de Opdrachtnemer de Vendor Manager of de door GGD GHOR aangewezen Change Coördinator.</t>
  </si>
  <si>
    <t>B03.5</t>
  </si>
  <si>
    <t>Spoed- of kritieke Changes die noodzakelijk zijn ter voorkoming van- of voor het oplossen van de P1 worden gecoördineerd door de door GGD GHOR aangewezen Change Coördinator. In het geval van een kritieke change geeft Opdrachtnemer uitvoering aan de Change en zorgt, tezamen met de aangewezen Change Coördinator voor het achteraf aanleveren van benodigde informatie.</t>
  </si>
  <si>
    <t>Availability Management heeft tot doel alle aspecten van de beschikbaarheid van IT diensten en producten te definiëren, analyseren, plannen, meten en verbeteren.</t>
  </si>
  <si>
    <t>B04.1</t>
  </si>
  <si>
    <t>Opdrachtnemer heeft procedures en technische functies geregeld om aan de overeengekomen beschikbaarheidsniveaus te voldoen</t>
  </si>
  <si>
    <t>B04.2</t>
  </si>
  <si>
    <t>Opdrachtnemer rapporteert over beschikbaarheid en bijbehorende testen middels de Service Level Rapportage</t>
  </si>
  <si>
    <t>B04.3</t>
  </si>
  <si>
    <t>Een schema voor het regelmatig testen van alle beschikbaarheidsmechanismen is beschikbaar en wordt jaarlijks gedeeld met GGD GHOR Nederland</t>
  </si>
  <si>
    <t>B04.4</t>
  </si>
  <si>
    <t>Indien Changes noodzakelijk zijn om de beschikbaarheidsniveaus te waarborgen wordt uitsluitend het Changeproces gevolgd</t>
  </si>
  <si>
    <t>B04.5</t>
  </si>
  <si>
    <t>Opdrachtnemer beschikt over een (virtuele) opslagplaats van alle historische beschikbaarheidsgegevens</t>
  </si>
  <si>
    <t>Capacity Management heeft tot doel ervoor te zorgen dat de capaciteit van IT-diensten en infrastructuur in staat is om de overeengekomen service levels op een kosteneffectieve en tijdige manier te realiseren.</t>
  </si>
  <si>
    <t>B05.1</t>
  </si>
  <si>
    <t>Opdrachtnemer heeft procedures en ingericht om bedrijfscapaciteiten en servicecapaciteiten te beheren, te controleren en de prestaties te voorspellen.</t>
  </si>
  <si>
    <t>B05.2</t>
  </si>
  <si>
    <t>Opdrachtnemer draagt zorg voor zowel proactieve- als reactieve acties om ervoor te zorgen dat prestaties, conform afgesproken servicelevels, wordt behaald</t>
  </si>
  <si>
    <t>B05.3</t>
  </si>
  <si>
    <t xml:space="preserve">Opdrachtnemer rapporteert over de capaciteitsprestaties (service- en resourcegebruik en -prestaties) in de Service Level Rapportage. </t>
  </si>
  <si>
    <t>B05.4</t>
  </si>
  <si>
    <t>Opdrachtnemer zorgt, met input van GGD GHOR, voor een gedegen capaciteitsplan om resources te beheren die nodig zijn om IT-services te leveren conform afgesproken servicelevels. Het capaciteitsplan gaat onder andere in op op- en afschalingseffecten en pva i.r.t. capaciteitsmanagement</t>
  </si>
  <si>
    <t>B06.1</t>
  </si>
  <si>
    <t>Requests (w.o. Standard Service Request, Non Standard Service Request, Information Request) worden aangevraagd bij de Opdrachtnemer middels de koppeling tussen de Service Managementtool van de Opdrachtnemer en GGD GHOR</t>
  </si>
  <si>
    <t>B06.2</t>
  </si>
  <si>
    <t>Standaard Service Requests zijn standaard diensten die de Opdrachtnemer aan GGD GHOR aanbiedt of via GGD GHOR aan de gebruikers van GGD GHOR wordt geboden. Standaard Service Requests worden binnen de daarvoor geldende maximale doorlooptijd, daar waar mogelijk volledig geautomatiseerd, afgehandeld door de Opdrachtnemer.</t>
  </si>
  <si>
    <t>B06.3</t>
  </si>
  <si>
    <t>Opdrachtnemer levert GGD GHOR alle informatie aan die noodzakelijk is om Standaard Service Requests aan te bieden aan de gebruikers van GGD GHOR</t>
  </si>
  <si>
    <t>B06.4</t>
  </si>
  <si>
    <t>Non Standard Service Requests zijn niet standaard diensten die de Opdrachtnemer aan GGD GHOR aanbiedt of via GGD GHOR aan de gebruikers van GGD GHOR worden aangeboden. Voor de uitvoering van Non Standard Service Requests levert de Opdrachtnemer binnen 5 werkdagen een offerte aan bij GGD GHOR waarna, na goedkeuring van geautoriseerde personen, de Opdrachtnemer over zal gaan tot uitvoering.</t>
  </si>
  <si>
    <t>B06.5</t>
  </si>
  <si>
    <t>Information Requests zijn vragen die gesteld worden aan de Opdrachtnemer door GGD GHOR. Opdrachtnemer zorgt voor een duidelijk antwoord, indien gewenst inclusief werkinstructie, aan GGD GHOR middels de koppeling tussen de Servicemanagementtools van de Opdrachtnemer en GGD GHOR.</t>
  </si>
  <si>
    <t>B06.6</t>
  </si>
  <si>
    <t>Opdrachtnemer hanteert een maximale doorlooptijd van 5 werkdagen voor Information Requests, voor (zeer) complexe vragen hanteert de Opdrachtnemer een maximale doorlooptijd van 12 werkdagen. GGD GHOR geeft indicatie Information Request of zeer complexe vraag aan bij opdrachtnemer.</t>
  </si>
  <si>
    <t>B07.1</t>
  </si>
  <si>
    <t>Opdrachtnemer levert alle informatie met bijbehorende specificaties die nodig zijn om hetgeen de Opdrachtnemer levert op te kunnen nemen in het Asset Register van GGD GHOR. Het gevraagde kan zijn, maar is niet gelimiteerd tot, geleverde software, hardware, certificaten, lokale apparatuur, bijhorende seriesnummers, versienummers, gekoppelde gebruikers etc. GGD GHOR assetmanager neemt hiervoor het initiatief.
• de omschrijving / type van de licentie, het onderhoudsovereenkomst of het abonnement en aantallen
• naam en contactgegevens van de licentiegever / onderhoudsleverancier / abonnementsverstrekker
• type support en contactgegevens hoe support te verkrijgen
• uniek opdrachtnummer van Opdrachtgever
• datum ingang van de desbetreffende (nadere) overeenkomst
• datum afloop van de desbetreffende (nadere) overeenkomst
• verwervingsprijs (totaal) van de desbetreffende (nadere) overeenkomst
• periodieke kosten per (nadere) overeenkomst (eenmalig, jaarlijks kwartaal of maand enzovoorts)
• eventueel op datum van rapportage bestaande verschillen tussen de overeenkomsten en het werkelijk gebruik door Opdrachtgever</t>
  </si>
  <si>
    <t>B07.2</t>
  </si>
  <si>
    <t>Opdrachtnemer verleent volledige medewerking om periodieke volledigheid en correctheid van het Asset Register mede mogelijk te maken door het in B07.1 gevraagde periodiek aan te leveren. GGD GHOR assetmanager neemt hiervoor het initiatief.</t>
  </si>
  <si>
    <t>B08.1</t>
  </si>
  <si>
    <t xml:space="preserve">Opdrachtnemer is in staat om (periodiek) trainingen te geven aan (IT) medewerkers van GGD GHOR Nederland, in ieder geval na wijziging/of aanbieden van nieuwe functionaliteiten </t>
  </si>
  <si>
    <t>B08.2</t>
  </si>
  <si>
    <t>Opdrachtnemer is in staat om, white-label, werkinstructies en/of instructievideos aan te leveren ten aanzien van, niet gelimiteerd tot, het uitvoeren van (functioneel)beheer, het gebruik van applicaties etc. (bvb toevoegen adresboek outlook)</t>
  </si>
  <si>
    <t>B08.3</t>
  </si>
  <si>
    <t>De opdrachtnemer levert bij de geboden diensten ook documentatie aan ter ondersteuning van de geboden dienst. GGD GHOR specificeert per geboden dienst de benodigde documentatie.</t>
  </si>
  <si>
    <t>B08.4</t>
  </si>
  <si>
    <t>Opdrachtnemer zorgt voor een actuele Q&amp;A van meestgestelde vragen</t>
  </si>
  <si>
    <t>B09.1</t>
  </si>
  <si>
    <t>Opdrachtnemer heeft maandelijks een operationeel overleg met GGD GHOR</t>
  </si>
  <si>
    <t>B09.2</t>
  </si>
  <si>
    <t xml:space="preserve">Opdrachtnemer draagt zorg voor een goede en volledige registratie van de door Opdrachtnemer te leveren en/of geleverde 
noodzakelijke wijzigingen, informatie en projecten waaronder, maar niet gelimiteerd tot, software upgrades, hardware upgrades en vervangingen, patches, os updates, informatie rondom einde levenscyclus hard- en software, optimalisatievoorstellen (performance, kostenreductie),  Registratie van Gebruiksrecht(en) inclusief aantal en metrics,  Onderhoudsregelingen, Service Level Agreements, Expiratiedata,  van toepassing zijnde licentie- en/of gebruiksvoorwaarden.
</t>
  </si>
  <si>
    <t>B09.3</t>
  </si>
  <si>
    <t>Opdrachtnemer voorziet proactief, ter voorbereiding op het tactisch overleg (zie SA-20) en kosteloos, digitale managementrapportages, waarin o.a. over de overeengekomen service levels/KPI’s wordt gerapporteerd.
Opdrachtnemer levert uiterlijk 8 werkdagen voor het kwartaaloverleg de rapportage van het afgelopen kwartaal aan Opdrachtgever.</t>
  </si>
  <si>
    <t>B09.4</t>
  </si>
  <si>
    <t>Opdrachtnemer dient Opdrachtgever regelmatig en proactief te informeren en adviseren over gewijzigde licentie- en onderhoudsvoorwaarden, alsmede abonnementsvoorwaarden, opdat Opdrachtgever steeds de voor haar meest gunstige besluiten over aanschaf, vervanging en beëindiging van dergelijke overeenkomsten kan nemen. Opdrachtgever verwacht dat Opdrachtnemer een kwalitatief hoogwaardig advies verstrekt op basis van actuele product-, markt- en klantkennis. De vorm en frequentie van het informeren zal vastgelegd worden in een Dossier Afspraken en Procedures (DAP)</t>
  </si>
  <si>
    <t>B09.5</t>
  </si>
  <si>
    <t>Opdrachtnemer na akkoord implementatieplan binnen 20 werkdagen een Dossier Afspraken en Procedures, toegespitst op de uitgevraagde dienstverlening aan de Opdrachtgever ter beschikking stellen. Dit document wordt periodiek geactualiseerd door Opdrachtnemer; wijzigingen worden ter goedkeuring voorgelegd in het tactisch overleg.</t>
  </si>
  <si>
    <t>Punten per eis:</t>
  </si>
  <si>
    <t>opmerkingen   JV</t>
  </si>
  <si>
    <t>C01.1</t>
  </si>
  <si>
    <t>Service Management tooling dient een groot scala van taken te kunnen automatiseren.</t>
  </si>
  <si>
    <t>Wat specifiek?</t>
  </si>
  <si>
    <t>C01.2</t>
  </si>
  <si>
    <t>Indiensttredingsproces is automatiseerbaar (hardware aanvragen, account binnen servicemanagementtooling en portaal, asset koppeling etc.)</t>
  </si>
  <si>
    <t>C01.3</t>
  </si>
  <si>
    <t>Rapportage is te automatiseren (maandelijkse procesrapportages, voor processen zie B)</t>
  </si>
  <si>
    <t>C01.4</t>
  </si>
  <si>
    <t>Goed- en afkeuringsmechanismen zijn in te richten, het liefst, daar waar van toepassing, geautomatiseerd</t>
  </si>
  <si>
    <t>C01.5</t>
  </si>
  <si>
    <t>Statusaanpassingen van Assets zijn te automatiseren</t>
  </si>
  <si>
    <t>C01.6</t>
  </si>
  <si>
    <t>Assets zijn te verdelen in meerdere categoriën zodat het mogelijk is om bij het aanmaken van een melding een categorie asset te selecteren en vervolgens door te klikken</t>
  </si>
  <si>
    <t>C01.7</t>
  </si>
  <si>
    <t>Standaard Service Requests, ofwel standaard aanvragen, zijn volledig te automatiseren</t>
  </si>
  <si>
    <t>C01.8</t>
  </si>
  <si>
    <t>Het is mogelijk om door middel van een synchronisatie met de AD accounts automatisch aan te maken</t>
  </si>
  <si>
    <t>Wat aanmaken?</t>
  </si>
  <si>
    <t>C01.9</t>
  </si>
  <si>
    <t>Naamswijzigingen, functiewijzigingen etc. worden automatisch doorgevoerd in de Service Management Tool door middel van synchronisatie met de AD</t>
  </si>
  <si>
    <t>C01.10</t>
  </si>
  <si>
    <t>Bij uitdiensttreding wordt het account van de medewerker gearchiveerd in de Service Management Tool</t>
  </si>
  <si>
    <t>x</t>
  </si>
  <si>
    <t>C01.11</t>
  </si>
  <si>
    <t>Stuurinformatie voor procesmanagers en management wordt live weergegeven middels een dashboard (ook via SSP) (bijvoorbeeld: openstaande incidenten, doorlooptijd behaald/niet behaald etc.)</t>
  </si>
  <si>
    <t>C01.12</t>
  </si>
  <si>
    <t>Servicemanagementtooling in in staat om op basis van gekozen Asset een uitvraagscript weer te geven voor de 1e lijn</t>
  </si>
  <si>
    <t>C01.13</t>
  </si>
  <si>
    <t>Indien van toepassing, wanneer de Service Management Tooling onderscheid maakt in verschillende modules per proces (bijvoorbeeld incident module en change module) dan moeten deze modules met elkaar kunnen "praten" en taken tussen de modules dienen geautomatiseerd te kunnen worden (bijvoorbeeld: incident: laptop kapot &gt; asset module - geautomatiseerde status aanpassing)</t>
  </si>
  <si>
    <t>C01.14</t>
  </si>
  <si>
    <t>Service Management Tool is in staat om, voordat de maximale doorlooptijd is bereikt, IT medewerkers hierop te attenderen (andere kleur van de melding?)</t>
  </si>
  <si>
    <t>C01.15</t>
  </si>
  <si>
    <t>Service Management Tool kan berichten versturen naar meerdere medewerkers tegelijk (bvb o.b.v. distributielijsten)</t>
  </si>
  <si>
    <t>C01.16</t>
  </si>
  <si>
    <t>Service Management Tool kan op basis van servicelevel automatisch de juiste doorlooptijd toekennen (bijvoorbeeld: applicatie doet het niet om 18:00 maar ondersteuningstijden zijn van 09:00-17:00. De maximale doorlooptijd gaat dan vanaf 09:00 in)</t>
  </si>
  <si>
    <t>C01.17</t>
  </si>
  <si>
    <t>Service Management Tool is in staat om (sub)categorieën te koppelen aan de Asset</t>
  </si>
  <si>
    <t>C01.18</t>
  </si>
  <si>
    <t>Kennisitems of vergelijkbare library met informatie zijn te koppelen aan Assets</t>
  </si>
  <si>
    <t>C01.19</t>
  </si>
  <si>
    <t>Kennisitems zijn in bulk autmatisch aan te passen (bvb behandelaarsgroep, verantwoordelijke persoon, archivering)</t>
  </si>
  <si>
    <t>C01.20</t>
  </si>
  <si>
    <t>Het is mogelijk om meldingen te koppelen aan een "parent" en geautomatiseerd berichten naar onderliggende meldingen te sturen alsmede deze meldingen tegelijk af te melden</t>
  </si>
  <si>
    <t>C01.21</t>
  </si>
  <si>
    <t>Service Management Tool heeft de mogelijkheid om onderscheid te maken in statussen van wijzigingen, zo kunnen er voor activiteiten andere statussen weergegeven worden dan de "hoofdwijziging" en weer andere statussen voor standaard wijzigingen.</t>
  </si>
  <si>
    <t>C01.22</t>
  </si>
  <si>
    <t>Service Management Tool is in staat om volgordelijk, op basis van triggers, wijzigingsactiviteiten aan te maken</t>
  </si>
  <si>
    <t>C01.23</t>
  </si>
  <si>
    <t>Initiële statussen van wijzigingsactiviteiten kan variëren</t>
  </si>
  <si>
    <t>C01.24</t>
  </si>
  <si>
    <t>De status van de "hoofdwijziging" kan automatisch worden aangepast o.b.v. de status van activiteiten</t>
  </si>
  <si>
    <t>C01.25</t>
  </si>
  <si>
    <t>De status van de wijzging kan klantvriendelijk / grafisch worden weergegeven op het portaal</t>
  </si>
  <si>
    <t>C01.26</t>
  </si>
  <si>
    <t>Service Management Tool bevat een changekalender waarin op type changes te filteren is</t>
  </si>
  <si>
    <t>C01.27</t>
  </si>
  <si>
    <t>De changekalender kan op het portaal worden weergegeven en kan automatisch gesynchroniseerd worden</t>
  </si>
  <si>
    <t>C01.28</t>
  </si>
  <si>
    <t>Op basis van ingegeven informatie op het portaal kan de Change (gedeeltelijk of geheel) gevuld worden (bijvoorbeeld: implementatiedatum + tijd)</t>
  </si>
  <si>
    <t>C01.29</t>
  </si>
  <si>
    <t>Het is mogelijk om een incident en problem te linken naar een change</t>
  </si>
  <si>
    <t>C01.30</t>
  </si>
  <si>
    <t>Incidenten kunnen gekoppeld worden aan een problem</t>
  </si>
  <si>
    <t>C01.31</t>
  </si>
  <si>
    <t>Standaard oplossingen kunnen gekoppeld worden aan een problem</t>
  </si>
  <si>
    <t>C01.32</t>
  </si>
  <si>
    <t>Standaard oplossingen kunnen geautmatiseerd worden opgenomen in een melding</t>
  </si>
  <si>
    <t>C01.33</t>
  </si>
  <si>
    <t>Standaard oplossingen zijn te ontkoppeken van een problem</t>
  </si>
  <si>
    <t>C01.34</t>
  </si>
  <si>
    <t>Known errors kunnen worden aangemaakt en worden gekoppeld aan een problem</t>
  </si>
  <si>
    <t>C01.35</t>
  </si>
  <si>
    <t>Er is een kennisbank aanwezig in de Service Management Tool</t>
  </si>
  <si>
    <t>C01.36</t>
  </si>
  <si>
    <t>Op basis van Asset en (sub)categorie kunnen kennisitems beschikbaar worden gesteld</t>
  </si>
  <si>
    <t>C01.37</t>
  </si>
  <si>
    <t>Koppelingen tussen verschillende pakketten kunnen worden gerealiseerd</t>
  </si>
  <si>
    <t>Welke pakketten? Beter een eis t.a.v. koppelingen?</t>
  </si>
  <si>
    <t>C01.38</t>
  </si>
  <si>
    <t>Wens: Service Management Tool heeft een projectenmodule</t>
  </si>
  <si>
    <t>Projecten van en/of voor wie?</t>
  </si>
  <si>
    <t>C01.39</t>
  </si>
  <si>
    <t>Service Management Tool is in staat om alle activiteiten te loggen</t>
  </si>
  <si>
    <t>C01.40</t>
  </si>
  <si>
    <t>Alle bovengenoemde activiteiten gaan gepaart met zeer goede performance</t>
  </si>
  <si>
    <t>C01.41</t>
  </si>
  <si>
    <t>ITSM tool heeft de mogelijkheid om de productieomgeving, m.u.v. persoonsgegevens, regelmatig te clonen naar de Ontwikkel en Test omgeving</t>
  </si>
  <si>
    <t>Waarvoor?</t>
  </si>
  <si>
    <t>C01.42</t>
  </si>
  <si>
    <t>Het is mogelijk om configuraties en andere aangepaste zaken makkelijk te migreren naar productie</t>
  </si>
  <si>
    <t>C01.43</t>
  </si>
  <si>
    <t>De Opdrachtnemer van het ITSM platform moet een duidelijke visie hebben rondom digitalisering, modernisering van (ITSM) processen en User Experience (human centered IT Service Management).</t>
  </si>
  <si>
    <t>C01.44</t>
  </si>
  <si>
    <t>Wens: het ITSM platform kan worden uitgebreid met andere modules voor bijvoorbeeld HR en Security.</t>
  </si>
  <si>
    <t>C01.45</t>
  </si>
  <si>
    <t>Het ITSM platform beschikt over machine learning and AI capabilities (in het kader van automatisering en chatbot). Voorspelling doen op basis van data om bijvoorbeeld veelvoorkomende verzoeken te standaardiseren en uiteindelijk te automatiseren.</t>
  </si>
  <si>
    <t>C01.46</t>
  </si>
  <si>
    <t>Chatfunctionaliteit kan worden geintegreerd met MS teams</t>
  </si>
  <si>
    <t>C01.47</t>
  </si>
  <si>
    <t>Mogelijke integratie met automation tools voor discovery en event management</t>
  </si>
  <si>
    <t>C01.48</t>
  </si>
  <si>
    <t xml:space="preserve">ITSM tool beschikt over resource management capabilities </t>
  </si>
  <si>
    <t>C01.49</t>
  </si>
  <si>
    <t>Mogelijkheid te rapporteren over de beschikbaarheid van de dienstverlening.</t>
  </si>
  <si>
    <t>C02.1</t>
  </si>
  <si>
    <t>Servicemanagementtool heeft een gebruikersplatform</t>
  </si>
  <si>
    <t>C02.2</t>
  </si>
  <si>
    <t>Het gebruikersplatform is visueel aantrekkelijk voor gebruikers</t>
  </si>
  <si>
    <t>C02.3</t>
  </si>
  <si>
    <t>Via het platform kunnen incidenten, changes, problems, requests etc. worden gemeld</t>
  </si>
  <si>
    <t>C02.4</t>
  </si>
  <si>
    <t>Met het aanmelden van incidenten of information request wordt automatisch, op basis van termen of categorieën, juiste informatie weergegeven (bijv. bij intypen wachtwoord reset komt autmatisch een instructie naar boven).</t>
  </si>
  <si>
    <t>C02.5</t>
  </si>
  <si>
    <t>Het is mogelijk om meerdere (afgeschermde) omgevingen te maken op het portaal</t>
  </si>
  <si>
    <t>C02.6</t>
  </si>
  <si>
    <t>Het portaal kan de changekalender weergeven, deze wordt gesynct met het changekalender in de Service Management Tool</t>
  </si>
  <si>
    <t>C02.7</t>
  </si>
  <si>
    <t>Er kan een PDC gepubliceerd worden, vanuit de PDC kan rechtstreeks verwezen worden naar een plek om de betreffende hard- of software aan te vragen</t>
  </si>
  <si>
    <t>C02.8</t>
  </si>
  <si>
    <t>Het platform ondersteunt een chatfunctie en/of chatbots</t>
  </si>
  <si>
    <t>C02.9</t>
  </si>
  <si>
    <t>Het portaal is compatible met verschillende type devices (laptop, pc, telefoon) en verschillende type browsers</t>
  </si>
  <si>
    <t>C02.10</t>
  </si>
  <si>
    <t>Opdrachtnemer van het portaal en Service Management Tool kan 24x7 ondersteuning bieden</t>
  </si>
  <si>
    <t>C02.11</t>
  </si>
  <si>
    <t>Gebruikers kunnen de status van een melding makkelijk zien</t>
  </si>
  <si>
    <t>C02.12</t>
  </si>
  <si>
    <t>Mogelijkheid om guided tours (instructie portaal) beschikbaar te stellen om uitleg te geven over het Self Service Portaal.</t>
  </si>
  <si>
    <t>C02.13</t>
  </si>
  <si>
    <t>Mogelijkheid om vanuit incident management en service request management de klanttevredenheid te kunnen meten door middel van survey.</t>
  </si>
  <si>
    <t>C02.14</t>
  </si>
  <si>
    <t>Mogelijkheid om te communiceren over grote verstoringen/wijzigingen.</t>
  </si>
  <si>
    <t>C02.15</t>
  </si>
  <si>
    <t>Mogelijkheid om inzicht te geven in welke assets een medewerker ter beschikking heeft gekregen</t>
  </si>
  <si>
    <t>C02.16</t>
  </si>
  <si>
    <t>Beschikbaarheid van een mobile app om medewerkers plaatsonafhankelijk de mogelijkheid te geven om incidenten/requests te kunnen indienen en de status van tickets in te kunnen zien.</t>
  </si>
  <si>
    <t>Monitoring en Alarmering</t>
  </si>
  <si>
    <t>D01.1</t>
  </si>
  <si>
    <t>Opdrachtnemer heeft monitoring ingericht voor alle diensten die worden aangeboden, deze worden middels een Online Dashboard aangeboden aan GGD GHOR</t>
  </si>
  <si>
    <t>D01.2</t>
  </si>
  <si>
    <t>Monitoring is in staat om capaciteit- en beschikbaarheidsissues vroegtijdig te detecteren waarvan de grenzen/tresholds in overleg met GGD GHOR vooraf zijn bepaald.</t>
  </si>
  <si>
    <t>D01.3</t>
  </si>
  <si>
    <t>Monitoring is in staat om incidenten danwel een vermindering van service te detecteren</t>
  </si>
  <si>
    <t>D02.1</t>
  </si>
  <si>
    <t>Bij detectie van issues, incidenten of andere degradatie van dienstverlening wordt de Opdrachtnemer automatisch gealarmeerd</t>
  </si>
  <si>
    <t>D02.2</t>
  </si>
  <si>
    <t>Opdrachtnemer maakt, in geval van D02.1, een melding aan via de koppeling tussen de Servicemanagementtools van GGD GHOR en Opdrachtnemer</t>
  </si>
  <si>
    <t>D02.3</t>
  </si>
  <si>
    <t>In het geval dat D02.1 resulteerd in een P1 Incident wordt ook telefonisch contact opgenomen met GGD GHOR</t>
  </si>
  <si>
    <t>Internet, Wifi en telefonie</t>
  </si>
  <si>
    <t>Internet &amp; WiFi &amp; bekabeling</t>
  </si>
  <si>
    <t>E01.1</t>
  </si>
  <si>
    <t xml:space="preserve">Internet &amp; WiFi &amp; bekabeling wordt aangeboden als dienst, het leveren, installeren, implementeren, configureren, testen en beheren van het Internet &amp; WiFi, inclusief alle nodige hard- en software, is onderdeel van deze dienst. </t>
  </si>
  <si>
    <t>E01.2</t>
  </si>
  <si>
    <t>WiFi &amp; internet is geschikt voor de gebruikersaantallen van GGD GHOR (minimaal 150 en schaalbaar). Schaalbaarheid wordt door GGD GHOR in overleg aangegeven.</t>
  </si>
  <si>
    <t>E01.3</t>
  </si>
  <si>
    <t>WiFi &amp; Internet is veilig en beschikt over een veilige authenticatiemethode en andere beveiligingsmaatregelen waaronder, maar niet gelimiteerd tot, firewall(s) zie ook eis DO-103 t/m eis DO-107</t>
  </si>
  <si>
    <t>E01.4</t>
  </si>
  <si>
    <t>Leverancier is in staat om WIFI, internet en bekabeling te bieden als één dienst en daarbij  het huidige contract met betrekking tot de internetlijn over te nemen van GGD GHOR Nederland</t>
  </si>
  <si>
    <t>E03.1</t>
  </si>
  <si>
    <t>Telefonie applicatie is wordt as a service geleverd</t>
  </si>
  <si>
    <t>E03.2</t>
  </si>
  <si>
    <t>Er zijn meerdere Keuzemenu's mogelijk, ongelimiteerd</t>
  </si>
  <si>
    <t>E03.3</t>
  </si>
  <si>
    <t>Er zijn meerdere Groepen mogelijk, ongelimiteerd</t>
  </si>
  <si>
    <t>E03.4</t>
  </si>
  <si>
    <t xml:space="preserve">Callcenter functionaliteit wordt geleverd, met minimaal de volgende specs:
- Meerdere Callcenters moeten naast elkaar kunnen functioneren op verschillende openingsdagen/tijden
- Wachtrijen zijn real-time te monitoren door leidinggevenden (kunnen er meer dan 1 zijn in opgeschaalde vorm)
- Agents beschikbaarheidsstatus kan real-time worden gemonitord en gewijzigd door leidinggevenden
-- Agents en performance wordt gelogt
-- Historie van bellers moet terug te zoeken zijn
</t>
  </si>
  <si>
    <t>E03.5</t>
  </si>
  <si>
    <t>Agents kunnen individueel en zelfstandig aanmelden, pauze nemen en afmelden</t>
  </si>
  <si>
    <t>E03.6</t>
  </si>
  <si>
    <t>Agents kunnen zich daarnaast aanmelden, pauzeren, afmelden van Callcenter of groepen.</t>
  </si>
  <si>
    <t>E03.7</t>
  </si>
  <si>
    <t>Agents kunnen gelijktijdig in meerdere Callcenters en/of Groepen zijn aangemeld.</t>
  </si>
  <si>
    <t>E03.8</t>
  </si>
  <si>
    <t>Koppeling met MS Teams is mogelijk, telefoneren via Teams is net zo makkelijk als telefoneren via de telefoon</t>
  </si>
  <si>
    <t>E03.9</t>
  </si>
  <si>
    <t>Applicatie is compatible met de door GGD GHOR gebruikte toestellen alsmede Teams</t>
  </si>
  <si>
    <t>E03.10</t>
  </si>
  <si>
    <t>Telefoonboek, contactgegevens kunnen worden geimporteerd vanuit, maar niet gelimiteerd, de Microsoft omgeving.</t>
  </si>
  <si>
    <t>E03.11</t>
  </si>
  <si>
    <t>Rapportagecijfers zijn ieder moment op te vragen, w.o. aantal keren gebeld, aantal keren direct opgenomen, aantal keren afgebroken voordat opgenomen is etc.</t>
  </si>
  <si>
    <t>E03.12</t>
  </si>
  <si>
    <t>Datalimiet voor miobiele telefonie moet individueel op te hogen zijn, of er moet een gezamenlijke databundel komen zodat niemand over zijn limiet gaat.</t>
  </si>
  <si>
    <t>E03.13</t>
  </si>
  <si>
    <t>De oplossing van de elefonie aanbieder moet flexibel mee kunnen groeien/inkrimpen met de vraag (pay per use; op- en afschalen van gebruikersaantallen)</t>
  </si>
  <si>
    <t>E03.14</t>
  </si>
  <si>
    <t>Geluidsopnames uploaden (bestand of zelf inspreken) is mogelijk</t>
  </si>
  <si>
    <t>E03.15</t>
  </si>
  <si>
    <t>Te allen tijde toegang tot het snelste mobiele netwerk (roaming) zonder kostenafwijkingen.</t>
  </si>
  <si>
    <t>E03.16</t>
  </si>
  <si>
    <t xml:space="preserve">Compatibiliteit met alle sim formaten (incl e-sim) </t>
  </si>
  <si>
    <t>E03.17</t>
  </si>
  <si>
    <t>Opdrachtnemer draagt zorg voor de vastlegging van het periodiek overleg, waarbij de notulen en gemaakte afspraken worden vastgelegd en ter review worden aangeboden aan de Opdrachtgever binnen 5 werkdagen.</t>
  </si>
  <si>
    <t>E03.18</t>
  </si>
  <si>
    <t>Indien de primaire telefoonlijn om welke reden dan ook faalt, dan moet er binnen 20 minuten na technisch wegvallen van de primaire lijn worden teruggevallen op een backup lijn (fail-over naar andere provider) binnen de SLA gestelde servicewindows.</t>
  </si>
  <si>
    <t>F01.1</t>
  </si>
  <si>
    <t>F01.2</t>
  </si>
  <si>
    <t>Opdrachtnemer biedt de ondersteuning aan o.b.v. "White Label"</t>
  </si>
  <si>
    <t>F01.3</t>
  </si>
  <si>
    <t>Opdrachtnemer zorgt voor voldoende capaciteit om binnen afgesproken Service Levels ondersteuning te bieden waarbij rekening is gehouden met afgesproken op- en afschalingsscenarios</t>
  </si>
  <si>
    <t>F01.4</t>
  </si>
  <si>
    <t>Ondersteuning kan worden geboden door mee te kijken op de beheerde pc/laptop, dit uitsluitend na goedkeuring van de gebruikers</t>
  </si>
  <si>
    <t>F01.5</t>
  </si>
  <si>
    <t>Kwaliteit van ondersteuning wordt minimaal éénmaal per jaar gemeten in de vorm van een klanttevredenheidsonderzoek, hierover wordt gerapporteerd</t>
  </si>
  <si>
    <t>F01.6</t>
  </si>
  <si>
    <t xml:space="preserve">De Opdrachtnemer stelt een webshop beschikbaar met slechts de Producten en Diensten die binnen de scope van de Overeenkomst vallen. De geautoriseerde functionarissen van de Opdrachtgever kunnen door middel van een persoonlijk account bestellen. </t>
  </si>
  <si>
    <t>F01.7</t>
  </si>
  <si>
    <t>De webshop en toegang tot de webshop voldoen aan alle security eisen die van toepassing zijn bij Opdrachtgever en gerelateerd zijn aan de webshop. De webshop dient beveiligd te zijn conform de, op dat moment, gangbare eisen voor webshops. Indien de beveiliging van de webshop, naar oordeel van de Opdrachtgever, onvoldoende is, treden Opdrachtgever en Opdrachtnemer met elkaar in overleg over de verbetermaatregelen. Daarbij worden ook additionele afspraken gemaakt om de beveiliging, middels procedures, tijdelijk te verbeteren.</t>
  </si>
  <si>
    <t>F02.1</t>
  </si>
  <si>
    <t>Opdrachtnemer levert alléén supported hard- en software</t>
  </si>
  <si>
    <t>F02.2</t>
  </si>
  <si>
    <t>Opdrachtnemer voert functioneel en technisch (applicatie)beheer uit op onderstaande producten</t>
  </si>
  <si>
    <t>F02.3</t>
  </si>
  <si>
    <t>Opdrachtnemer ondersteund minimaal Office365 &amp; Outlook</t>
  </si>
  <si>
    <t>F02.4</t>
  </si>
  <si>
    <t>Opdrachtnemer ondersteund minimaal Veiligmailen applicatie</t>
  </si>
  <si>
    <t>F02.5</t>
  </si>
  <si>
    <t>Opdrachtnemer ondersteund minimaal Licentieserver &amp; licenties - o.a. het aanschaffen, beheren en verstrekken van licenties</t>
  </si>
  <si>
    <t>F02.6</t>
  </si>
  <si>
    <t>Opdrachtnemer zorgt dat software updates regelmatig worden uitgevoerd met inachtneming van de beschikbaarheid, software updates lopen maximaal één versie achter (N-1). Voor security updates gelden de eisen zoals vermeld onder security.
Zie ook eis DO-085 t/m DO-087</t>
  </si>
  <si>
    <t>F02.7</t>
  </si>
  <si>
    <t>Opdrachtnemer zorgt voor packaging en deployment van software</t>
  </si>
  <si>
    <t>F02.8</t>
  </si>
  <si>
    <r>
      <t xml:space="preserve">Opdrachtnemer kan werkplekbeheer-werkzaamheden </t>
    </r>
    <r>
      <rPr>
        <sz val="11"/>
        <rFont val="Calibri"/>
        <family val="2"/>
        <scheme val="minor"/>
      </rPr>
      <t>zowel online als op kantoor</t>
    </r>
    <r>
      <rPr>
        <sz val="11"/>
        <color theme="1"/>
        <rFont val="Calibri"/>
        <family val="2"/>
        <scheme val="minor"/>
      </rPr>
      <t xml:space="preserve"> van GGD GHOR uitvoeren</t>
    </r>
  </si>
  <si>
    <t>F02.9</t>
  </si>
  <si>
    <t xml:space="preserve">Opdrachtnemer voert minimaal onderstaande werkplekbeheer gerelateerde werkzaamheden uit: 
-Uitgeven van werkplekken en accessoires conform overeengekomen periode
-Innemen van werkplekken en accessoires 
-Het inrichten van werkplekken en accessoires conform overeengekomen periode
-Het bieden van lokale ondersteuning (t.a.v. alle door de Opdrachtnemer geleverde producten/ diensten: bvb t.a.v. printers of AV middelen) 
-Het uitvoeren van voorraadbeheer van devices
-Opdrachtnemer zorgt voor backup van configuraties en data conform overeengekomen backup schema
-Automatisch uitrollen van overeengekomen kantoorautomatiseringssoftware
Uitwerking werkplekbeheer gerelateerde werkzaamheden in overleg met GGD GHOR.
*Lijst is niet uitputtend
</t>
  </si>
  <si>
    <t>G01.1</t>
  </si>
  <si>
    <t>Office365 wordt aangeboden zowel op de fysieke als op de virtuele werkplek</t>
  </si>
  <si>
    <t>G01.2</t>
  </si>
  <si>
    <t>Office365 E3 licenties wordt standaard geleverd, applicaties onder de E5 licenties kunnen individueel worden aangevraagd</t>
  </si>
  <si>
    <t>G01.3</t>
  </si>
  <si>
    <t>Een FAQ wordt beschikbaar gesteld t.a.v. het gebruik van Office365</t>
  </si>
  <si>
    <t>G02.1</t>
  </si>
  <si>
    <t xml:space="preserve">Office365: Outlook wordt aangeboden op zowel de fysieke als virtuele werkplek maar kan ook worden benaderd via de mobiele telefoon. </t>
  </si>
  <si>
    <t>G02.2</t>
  </si>
  <si>
    <t>Het is niet mogelijk om e-mail of bijlagen te downloaden op een unmanaged device</t>
  </si>
  <si>
    <t>G02.3</t>
  </si>
  <si>
    <t>Mailboxen worden periodiek geback-upt (zowel incremental / dagelijks - full/wekelijks)</t>
  </si>
  <si>
    <t>G02.4</t>
  </si>
  <si>
    <t>Mailboxen zijn te benaderen middels 2FA/MFA</t>
  </si>
  <si>
    <t>G03.1</t>
  </si>
  <si>
    <t>Veiligmailen wordt aangeboden middels een integratie met Office365: Outlook</t>
  </si>
  <si>
    <t>G03.2</t>
  </si>
  <si>
    <t>Veiligmailen kan ook worden gebruikt als gebruik wordt gemaakt van Office365: webbased Outlook</t>
  </si>
  <si>
    <t>G03.3</t>
  </si>
  <si>
    <t>Encryptiemethoden worden toegepast conform de in de markt gehanteerde normering</t>
  </si>
  <si>
    <t>G03.4</t>
  </si>
  <si>
    <t>De mogelijkheid bestaat om "vertrouwelijke" of "bijzondere categorieën" persoonsgegevens (Terminologie: zie AVG) te detecteren en het onveilig verzenden te blokkeren of tegen te gaan.</t>
  </si>
  <si>
    <t>G03.5</t>
  </si>
  <si>
    <t>De gebruikte applicatie ten behoeve van veiligmailen is compatible met de meest gebruikte e-mailcients in Nederland</t>
  </si>
  <si>
    <t>G04.1</t>
  </si>
  <si>
    <t>Opdrachtnemer zorgt voor een duidelijk gehanteerde software provisioning en rapporteert hierover</t>
  </si>
  <si>
    <t>G04.2</t>
  </si>
  <si>
    <t>Software Provisioning is ingericht conform de door de medewerkers uitgevoerde rol</t>
  </si>
  <si>
    <t>G04.3</t>
  </si>
  <si>
    <t>Onderscheid wordt gemaakt tussen standaard applicaties die voor elke medewerker beschikbaar wordt gesteld vs applicaties die nodig zijn voor een specifieke rol</t>
  </si>
  <si>
    <t>G04.4</t>
  </si>
  <si>
    <t>Onderscheid tussen verschillende rechten (admin, gebruikers, back-ip, applicatiespecifiek, technisch beheer, functioneel beheer, applicatiebeheer) binnen de applicatie kan worden gemaakt. Rollen worden door GGD GHOR aangegeven.</t>
  </si>
  <si>
    <t>G04.5</t>
  </si>
  <si>
    <t>Opdrachtnemer is in staat om gebruikersondersteuning te bieden t.a.v. de applicatielijst, zoals vermeld in bijlage A van dit document</t>
  </si>
  <si>
    <t>G05.1</t>
  </si>
  <si>
    <t>Licenties van de in G04 genoemde software, operating system, office365 worden gefactureerd op basis van pay per use</t>
  </si>
  <si>
    <t>G05.2</t>
  </si>
  <si>
    <t>Opdrachtnemer zorgt voor een korting wanneer licenties door GGD GHOR in bulk worden afgenomen</t>
  </si>
  <si>
    <t>G05.3</t>
  </si>
  <si>
    <t>Opdrachtnemer zorgt dat licenties binnen 2 werkdagen uitgeleverd worden aan de GGD GHOR aanvrager, conform het aanvraag proces</t>
  </si>
  <si>
    <t>G05.4</t>
  </si>
  <si>
    <t>Opdrachtnemer rapporteerd over licentie gebruik</t>
  </si>
  <si>
    <t>G06.1</t>
  </si>
  <si>
    <t>Opdrachtnemer levert laptops met gebruikelijke zakelijke specificaties, inclusief accessoires (tas/muis etc.)</t>
  </si>
  <si>
    <t>G06.3</t>
  </si>
  <si>
    <t>Opdrachtnemer en GGD GHOR stemmen de levenscyclus van laptops af, garantie wordt gewaarborgd over de gehele levenscyclus van de laptops.</t>
  </si>
  <si>
    <t>G06.4</t>
  </si>
  <si>
    <t>Opdrachtnemer zorgt na het inleveren van de laptop en na afloop van de levenscyclus voor verwijdering van alle data van de laptop en levert, indien de laptop niet wordt herbruikt hiervoor een certificaat aan bij GGD GHOR</t>
  </si>
  <si>
    <t>G06.5</t>
  </si>
  <si>
    <t>Opdrachtnemer zorgt zelf voor opkopers van oude laptops</t>
  </si>
  <si>
    <t>G06.6</t>
  </si>
  <si>
    <t>Opdrachtnemer zorgt voor drivers en andere software die nodig is om de laptops naar behoren te laten functioneren</t>
  </si>
  <si>
    <t>G07.1</t>
  </si>
  <si>
    <t>Een Virtuele Desktop wordt aangeboden</t>
  </si>
  <si>
    <t>G07.2</t>
  </si>
  <si>
    <t>De Virtuele Desktop beschikt over dezelfde mogelijkheden als de fysieke laptop</t>
  </si>
  <si>
    <t>G07.3</t>
  </si>
  <si>
    <t>De Virtuele Desktop is veilig te benaderen</t>
  </si>
  <si>
    <t>G07.4</t>
  </si>
  <si>
    <t>Op- en afschaling van de Virtuele Desktop is mogelijk (incl. differentiatie per rol)</t>
  </si>
  <si>
    <t>G07.5</t>
  </si>
  <si>
    <t>Licenties voor de Virtuele desktop voldoen aan de in G05 gestelde eisen t.a.v. licenties</t>
  </si>
  <si>
    <t>G08.1</t>
  </si>
  <si>
    <t>Monitoren van verschillende formaten kunnen worden geleverd, zoals door GGD GHOR in de gestelde eisen gespecificeerd.</t>
  </si>
  <si>
    <t>G08.2</t>
  </si>
  <si>
    <t>Monitor is compatible met de docking station</t>
  </si>
  <si>
    <t>G08.3</t>
  </si>
  <si>
    <t>Monitor is in hoogte verstelbaar en kan worden gekantelt. Bureaumontage in overleg met GGD GHOR</t>
  </si>
  <si>
    <t>G08.4</t>
  </si>
  <si>
    <t>Docking station is compatible met de geleverde hardware</t>
  </si>
  <si>
    <t>G08.5</t>
  </si>
  <si>
    <t>Docking station is in staat om minimaal 2 monitoren te koppelen</t>
  </si>
  <si>
    <t>G09.1</t>
  </si>
  <si>
    <t>Opdrachtnemer levert telefoons inclusief simkaarten of E-SIM</t>
  </si>
  <si>
    <t>G09.2</t>
  </si>
  <si>
    <t>Opdrachtnemer monitort het gebruik van tegoeden en rapporteert hierover</t>
  </si>
  <si>
    <t>G09.3</t>
  </si>
  <si>
    <t>Opdrachtnemer en GGD GHOR stemmen de levenscyclus van telefoons af, garantie wordt gewaarborgd over de gehele levenscyclus van de telefoons</t>
  </si>
  <si>
    <t>G09.4</t>
  </si>
  <si>
    <t>Opdrachtnemer levert business abonnementen (groepsabonnementen) waarmee onbeperkt data gebruikt kan worden</t>
  </si>
  <si>
    <t>G09.5</t>
  </si>
  <si>
    <t>Opdrachtnemer zorgt na het inleveren van de telefoon en na afloop van de levenscyclus voor verwijdering van alle data van de telefoon en levert, indien de telefoon niet wordt herbruikt hiervoor een certificaat aan bij GGD GHOR</t>
  </si>
  <si>
    <t>G09.6</t>
  </si>
  <si>
    <t>Telefoons worden beheerd middels Mobile Device Management</t>
  </si>
  <si>
    <t>G09.7</t>
  </si>
  <si>
    <t>Er wordt gezorgd dat alléén veilige apps te installeren zijn op de telefoon, zoals bepaald door GGD GHOR security.</t>
  </si>
  <si>
    <t>G10.1</t>
  </si>
  <si>
    <t>Opdrachtnemer levert printers die zowel zwart-wit als kleur kunnen printen</t>
  </si>
  <si>
    <t>G10.2</t>
  </si>
  <si>
    <t>De GGD GHOR gebruikers kunnen o.b.v. AD username/password printen of o.b.v. een medewerkerspas</t>
  </si>
  <si>
    <t>G10.3</t>
  </si>
  <si>
    <t>Printers worden door de Opdrachtnemer beheerd en onderhouden (zie F)</t>
  </si>
  <si>
    <t>G10.4</t>
  </si>
  <si>
    <t>Communicatie van- en naar printers gebeurd op basis van een veilige en encrypte verbinding</t>
  </si>
  <si>
    <t>G11.1</t>
  </si>
  <si>
    <t>Opdrachtnemer levert schermen voor vergaderzalen en bijbehorende apparatuur om te kunnen video-vergaderen.</t>
  </si>
  <si>
    <t>G11.2</t>
  </si>
  <si>
    <t>Op de geleverde schermen kan vergaderd worden met mensen die thuis werken met MS Teams</t>
  </si>
  <si>
    <t>G11.3</t>
  </si>
  <si>
    <t>WebEx wordt ondersteund op een beperkt aantal schermen</t>
  </si>
  <si>
    <t>G11.4</t>
  </si>
  <si>
    <t>Op de geleverde schermen kan "getekend" worden (obv touchscreens)</t>
  </si>
  <si>
    <t>G11.5</t>
  </si>
  <si>
    <t>Geleverde schermen worden geleverd met een laserpointer</t>
  </si>
  <si>
    <t>G11.6</t>
  </si>
  <si>
    <t>Opdrachtnemer levert camera's die meebeweegt op basis van geluid, camera richt zich automatisch op diegene die aan het woord is</t>
  </si>
  <si>
    <t>G11.7</t>
  </si>
  <si>
    <t>Opdrachtnemer levert microfoons die zich automatisch richten op basis van geluid, overige geluiden worden gedemt</t>
  </si>
  <si>
    <t>G11.8</t>
  </si>
  <si>
    <t>Presentatiemiddelen zijn compatible met Office365 applicaties</t>
  </si>
  <si>
    <t>G11.9</t>
  </si>
  <si>
    <t>Het is mogelijk om een laptop zowel met behulp van WiFi als met een kabel aan te sluiten op de presentatiemiddelen</t>
  </si>
  <si>
    <t>G11.10</t>
  </si>
  <si>
    <t>Audiovisuele- en presentatiemiddelen worden beheerd en onderhouden door de Opdrachtnemer (zie F)</t>
  </si>
  <si>
    <t>H01.1</t>
  </si>
  <si>
    <t>Opdrachtnemer doet verbetersuggesties t.a.v. alle diensten die worden geleverd (denk aan verloop levenscyclus hardware óf voorbereiden op verloop van support op software)</t>
  </si>
  <si>
    <t>H01.2</t>
  </si>
  <si>
    <t>Opdrachtnemer levert op basis van pay per use - projectleiders, projectmedewerkers, servicedeskmedewerkers en een architect.</t>
  </si>
  <si>
    <t>H01.3</t>
  </si>
  <si>
    <t>Opdrachtnemer voert actief beleid om afscheid te nemen van "legacy" systemen, zoals bepaald in overleg tussen Opdrachtgever en Opdrachtnemer</t>
  </si>
  <si>
    <t>H01.4</t>
  </si>
  <si>
    <t>Opdrachtnemer houdt nieuwe technieken en software in de gaten en voorziet GGD GHOR met relevante informatie t.a.v. technologische ontwikkelingen en mogelijke inzet van deze technieken. (CTOAAS)</t>
  </si>
  <si>
    <t>Eisen</t>
  </si>
  <si>
    <t>Algemeen</t>
  </si>
  <si>
    <t xml:space="preserve"> - zeer belangrijk: de Opdrachtnemer voldoet aan deze eis (dit zijn de knock-outs)</t>
  </si>
  <si>
    <t>Totaalscore:</t>
  </si>
  <si>
    <t>Titel</t>
  </si>
  <si>
    <t>KA-01</t>
  </si>
  <si>
    <t>Certificaat of status</t>
  </si>
  <si>
    <t xml:space="preserve">Opdrachtnemer biedt gecertificeerde producten en diensten. Dit is ook toegestaan via aanbieders die prefered supplier of een certified partner zijn. </t>
  </si>
  <si>
    <t>KA-02</t>
  </si>
  <si>
    <t>Opdrachtnemer moet de voor de zorg geldende specifieke kortingen (non-profitorganisatie) bieden aan GGD GHOR.</t>
  </si>
  <si>
    <t>KA-03</t>
  </si>
  <si>
    <t>Overlegstructuur</t>
  </si>
  <si>
    <r>
      <t xml:space="preserve">Als aanvulling van eis </t>
    </r>
    <r>
      <rPr>
        <b/>
        <sz val="10"/>
        <rFont val="Calibri"/>
        <family val="2"/>
        <scheme val="minor"/>
      </rPr>
      <t>RC-08</t>
    </r>
    <r>
      <rPr>
        <sz val="10"/>
        <rFont val="Calibri"/>
        <family val="2"/>
        <scheme val="minor"/>
      </rPr>
      <t xml:space="preserve"> voorziet opdrachtnemer proactief, ter voorbereiding op het tactisch overleg kosteloos, digitale managementrapportages, waarin o.a. over de overeengekomen service levels/KPI’s wordt gerapporteerd.
Opdrachtnemer levert conform SLA voor het kwartaaloverleg de rapportage van het afgelopen kwartaal aan Opdrachtgever.</t>
    </r>
  </si>
  <si>
    <t>2</t>
  </si>
  <si>
    <t>KA-05</t>
  </si>
  <si>
    <t>Standaarden</t>
  </si>
  <si>
    <t>Opdrachtnemer commiteert aan de inzet van zoveel mogelijke standaard en in de markt bewezen KA- producten en KA-diensten</t>
  </si>
  <si>
    <t>KA-06</t>
  </si>
  <si>
    <t>Architectuur</t>
  </si>
  <si>
    <t>Opdrachtnemer draagt zorg voor een actuele architectuurplaat van de KA omgeving gedurende looptijd van de raamovereenkomst en deelt de actuele architectuurplaat in het standaard operationeel en tactisch overleg en op verzoek van GGDGHOR.</t>
  </si>
  <si>
    <t>KA-07</t>
  </si>
  <si>
    <t>data eigenaarschap</t>
  </si>
  <si>
    <t xml:space="preserve">Opdrachtnemer gaat akkoord dat GGDGHOR eigenaar is van de data gemaakt, getransporteerd, opgeslagen en verwerkt op de KA-omgeving. </t>
  </si>
  <si>
    <t>KA-08</t>
  </si>
  <si>
    <t>Kosten van Transitie</t>
  </si>
  <si>
    <t>Opdrachtnemer neemt alle kosten die gemoeid zijn met de transitie en zal deze transparant communiceren met Opdrachtgever met een duidelijk inzicht in de opbouw van de transitie kosten. Indien een vaste prijs is afgesproken voor de transitie, dan zullen deze leidend zijn voor de transitie.</t>
  </si>
  <si>
    <t>KA-09</t>
  </si>
  <si>
    <t>Operatie tijdens transitie</t>
  </si>
  <si>
    <t>Aanvullend op eis TE-19: Tijdens een transitie garandeerd de Opdrachtnemer de correcte werking van de huidige operationele KA-omgeving conform de afgesproken KPI's.</t>
  </si>
  <si>
    <t>KA-10</t>
  </si>
  <si>
    <t>Digitale sleutels</t>
  </si>
  <si>
    <t xml:space="preserve">Opdrachtnemer gaat akkoord dat GGDGHOR eigenaar is van de digitale sleutels nodig om de gevraagde functionaliteit operationeel te krijgen en te houden. </t>
  </si>
  <si>
    <t>KA-11</t>
  </si>
  <si>
    <t>Calamiteitenplan</t>
  </si>
  <si>
    <t>Opdrachtnemer heeft een door GGD goedgekeurd calamiteitenplan: Er moet een geteste voorziening zijn in termen van procedures, draaiboeken en techniek die garandeert dat in geval van een calamiteit (in welke hoedanigheid dan ook) de oplossing weer beschikbaar is binnen de gemaakte afspraken. Een initiële en jaarlijkse test onder toezicht van opdrachtgever moet aantonen dat het calamiteitenplan werkt. Opdrachtnemer stemt hiervoor af met GGD GHOR en eventuele betrokken derden om de eisen aan verlies van data en onbeschikbaarheid verder te duiden.</t>
  </si>
  <si>
    <t>KA-12</t>
  </si>
  <si>
    <t>Proces</t>
  </si>
  <si>
    <t>Opdrachtnemer commiteert zich dat de dienst geaccordeerd moet worden door GGD GHOR operationele- , architectuur-, security-, privacy-, IAM-, compliancebeleid/kaders en richtlijnen
Bij geconstateerde of verwachtte afwijking biedt opdrachtnemer een voorstel ter toetsing aan bij de bereffende discipline van GGD GHOR.</t>
  </si>
  <si>
    <t>KA-13</t>
  </si>
  <si>
    <t>Kwaliteit imnplementatie</t>
  </si>
  <si>
    <t>Voor “Niet standaard en innovatieve” diensten en producten (niet veel gedaan en/of er zijn implementatieproblemen te verwachten) zal de medewerker van opdrachtnemer die meeschrijft aan het implementatievoorstel  ook een actieve rol in de implementatie invullen. DIt om te borgen dat goede (senior) kennis ook na de plan fase betrokken is zodat kwaliteit mede geborgd is.
De opdrachtnemer draagt zorg voor:
a.	Referenties en het daadwerkelijk spreken met de referenten
b.	Kennis, kunde en ervaring van degenen die een belangrijke rol bij het ontwerp en/of de implementatie bij de referentie gespeeld hebben: hoe worden zij gemobiliseerd voor ons?
c.	Inzet bij het project van degenen die daadwerkelijk hebben bijgedragen aan de offerte, niet zijnde de bidmanagers, maar de medewerkers die ook met de voeten in de klei staan bij het vervolg</t>
  </si>
  <si>
    <t>KA-14</t>
  </si>
  <si>
    <t>Rapportage service levels</t>
  </si>
  <si>
    <t>De Opdrachtnemer zorgt ervoor dat maandelijks (binnen 10 werkdagen na het aflopen van de maand) inzicht wordt gegeven in de afgesproken service levels, incident statussen en prioriteringen, aantal incidenten per prioriteit en hersteltijden, serviceverzoeken en/of afgeronde en lopende wijzigingen door middel van een schriftelijke rapportage. Tevens doet  Opdrachtnemer een verbetervoorstel waaruit blijkt dat indien de afgesproken service niet gehaald wordt, dit voor rekening van de Opdrachtnemer is en vervolgens de afgesproken service weer wel worden gehaald.</t>
  </si>
  <si>
    <t>KA-15</t>
  </si>
  <si>
    <t>Rapportage prestaties KA</t>
  </si>
  <si>
    <t>Opdrachtnemer verzorgt binnen gemaakte afspraak een duidelijke rapportage en advies over de uit-nutting (mogelijke besparing) van de KA-omgeving (denk hierbij aan inzet van licenties, inactieve accounts, etc.)</t>
  </si>
  <si>
    <t>KA-16</t>
  </si>
  <si>
    <t>Documentatie</t>
  </si>
  <si>
    <t>Elke oplevering dient de opdrachtnemer er voor te zorgen dat:
- De technische documentatie is bijgewerkt en voorzien van een draaiboek voor installatie.
- Elke oplevering dient voorzien te zijn van een bijgewerkte functionele documentatie voor de Opdrachtgever.
- Elke oplevering dient voorzien te zijn van een (aangepaste) gebruikershandleiding voor gebruikers bij Opdrachtgever. 
Met een voorkeur voor e-learning en Wiki
-Elke oplevering dient voorzien te zijn van een beschrijving van de nieuwe, gewijzigde of verwijderde functionaliteit in de vorm van release notes.
- Ontwikkeling blijft dusdanig gebouwd en gedocumenteerd zodat deze overdraagbaar is aan derden 
- Jaarlijks (minimaal) worden opleidingsmaterialen kosteloos nagelopen en bijgewerkt zo dat deze up to date zijn voor de trainers van GGD GHOR</t>
  </si>
  <si>
    <t>KA-17</t>
  </si>
  <si>
    <t>Cloud Service Provider</t>
  </si>
  <si>
    <t>Opdrachtnemer (Cloud Service Provider) maakt transparant op- en afschalen tegen lage kosten mogelijk.</t>
  </si>
  <si>
    <t>Security</t>
  </si>
  <si>
    <t>DO-081</t>
  </si>
  <si>
    <t>Toegang</t>
  </si>
  <si>
    <t>Opdrachtnemer geeft directe (lees-) toegang tot alle systemen (servers, netwerk, data, logging, monitoring) aan de security afdeling van GGD GHOR Nederland.</t>
  </si>
  <si>
    <t>DO-082</t>
  </si>
  <si>
    <t>Audit</t>
  </si>
  <si>
    <t>Opdrachtnemer gaat akkoord met het auditeren/right to audit door GGD GHOR Nederland security of een door haar aangewezen en betaalde derde partij. De audit kan zowel met als zonder aankondiging geschieden, doch altijd na initiele berichtgeving van de Opdrachtgever.</t>
  </si>
  <si>
    <t>DO-083</t>
  </si>
  <si>
    <t>Pentesten</t>
  </si>
  <si>
    <t>Opdrachtnemer gaat akkoord met het pentesten door GGD GHOR Nederland security of een door haar aangewezen derde.</t>
  </si>
  <si>
    <t>DO-084</t>
  </si>
  <si>
    <t>Vulnerabilitymanagement</t>
  </si>
  <si>
    <t>De Opdrachtnemer zorgt dat vulnerabilitymanagement is ingericht inclusief een specifieke inrichting voor actief detecteren, rapporten en mitigeren van kwetsbaarheden en geeft schriftelijk aan hoe vulnerabilitymanagement is ingericht en wordt uitgevoerd</t>
  </si>
  <si>
    <t>DO-085</t>
  </si>
  <si>
    <t>Patchmanagement</t>
  </si>
  <si>
    <t>De opdrachtnemer zorgt dat patchmanagement is ingericht inclusief een specifieke inrichting voor spoedpatches en geeft schriftelijk aan hoe patch management is ingericht en wordt uitgevoerd</t>
  </si>
  <si>
    <t>DO-086</t>
  </si>
  <si>
    <t>Kritische security-updates / patches (CVSS 9.0+) worden binnen 24 uur (na publicatie) door Opdrachtnemer geïnstalleerd, in afstemming met GGD GHOR Nederland.</t>
  </si>
  <si>
    <t>DO-087</t>
  </si>
  <si>
    <t>Hoge security-updates / patches (CVSS 7.0+)  worden binnen 5 werkdagen (na publicatie) door Opdrachtnemer geïnstalleerd, in afstemming met GGD GHOR Nederland.</t>
  </si>
  <si>
    <t>DO-088</t>
  </si>
  <si>
    <t>Release management</t>
  </si>
  <si>
    <t>Opdrachtnemer voert enkel releases uit die akkoord bevonden zijn door opdrachtgever met uitzondering van urgente security updates zoals vermeld. Voor alle changes wordt het overeengekomen changeproces doorlopen.</t>
  </si>
  <si>
    <t>DO-089</t>
  </si>
  <si>
    <t>NEN7510 of ISO27001</t>
  </si>
  <si>
    <t>De opdrachtnemer past informatiebeveiliging toe volgens de algemeen erkende norm NEN7510 of ISO27001.</t>
  </si>
  <si>
    <t>DO-090</t>
  </si>
  <si>
    <t>De opdrachtnemer is al houder van een ISO27001- of NEN7510-certificaat en garandeert de door haar geformuleerde toereikende set van maatregelen gerealiseerd te hebben voor de aangeboden dienst. Op eerste verzoek zal Leverancier het certificaat en de bijbehorende Verklaring van Toepas­selijkheid kosteloos aan GGD GHOR Nederland ter inzage geven. Indien Verwerker niet beschikt over een NEN7510 of ISO27001-certificaat dan zal hij aantoonbaar starten met het certifice­ringstraject hiervoor met een maximale doorlooptijd van 12 maanden, te beginnen opdatum van start overeenkomst.</t>
  </si>
  <si>
    <t>DO-091</t>
  </si>
  <si>
    <t>De opdrachtnemer past informatiebeveiliging toe volgens de algemeen erkende norm NEN7510 of ISO27001 en dient de werking van de beheersmaatregelen aan te tonen met een NEN7510 of ISO27001-certificaat, danwel op andere wijze waarmee de opdrachtnemer in staat is aan te tonen dat door hem maatregelen worden genomen op het gebied van procesmatige informatiebeveiliging en het periodiek vaststellen, uitvoeren, controleren, beoordelen, bijhouden en verbeteren van een gedocumenteerd managementsysteem. Uit de aan te leveren documentatie moet de werking kunnen worden vastgesteld voor de aangeboden dienst.</t>
  </si>
  <si>
    <t>DO-092</t>
  </si>
  <si>
    <t>Risico beheersing</t>
  </si>
  <si>
    <t>De opdrachtnemer overlegt aan GGD GHOR Nederland binnen 4 weken na aanvang van de werkzaamheden een afschrift van de risicoanalyses, welke zijn uitgevoerd volgens de laatste publicatie van de NEN7512, op alle informatieverwerkingen zoals omschreven in de aangehechte Verwerkersovereenkomst. Het acceptabele restrisico zal daarbij niet hoger zijn dan: ‘laag risico’ (NEN7512:2015, hfdst. 5.5).</t>
  </si>
  <si>
    <t>DO-093</t>
  </si>
  <si>
    <t xml:space="preserve">De opdrachtnemer herhaalt de risicoanalyse van bovengenoemd punt iedere zes maanden, zolang de opdracht voortduurt. </t>
  </si>
  <si>
    <t>DO-094</t>
  </si>
  <si>
    <t>Informatie Beveiliging</t>
  </si>
  <si>
    <t>De opdrachtnemer toont de toereikendheid van zijn informatiebeveiliging aan, bij aanvang en daarna per 12 maanden, met de volgende verklaringen:
a. Periodieke externe controles zoals audits, pentesten of TPM’s;
b. Assurancerapport van een auditor die is aangesloten bij NOREA zoals ISAE3000, ISAE3402 of SOC2;
c. Certificaten;
d. Eigen controles zoals de bij voorgaande punt omschreven risicoanalyse.
De som van deze verklaringen behoeft geen overlap maar dient de informatiebewerking uit deze bijlage volledig af te dekken.</t>
  </si>
  <si>
    <t>DO-095</t>
  </si>
  <si>
    <t>Personeel</t>
  </si>
  <si>
    <t>De opdrachtnemer maakt exclusief gebruik van gescreend personeel (NEN7510, A.7.1.1) voor de Verwerkingen zoals deze zijn genoemd in deze opdracht. Deze screening bevat in ieder geval een ‘Verklaring Omtrent Gedrag’ (VOG) voor de categorieën 11, 12, 13, 41 en een geheimhoudingsverklaring (art. 7:457 BW).</t>
  </si>
  <si>
    <t>DO-096</t>
  </si>
  <si>
    <t>De opdrachtnemer draagt zorg voor het op passende wijze bewust maken van eigen medewerkers ten aanzien van gedragscode, informatiebeveiliging, onderwijs en opleiding. En zorgt ervoor dat zij regelmatig op de hoogte worden gebracht van het vigerend beleid van de GGD GHOR Nederland en de voor hun functie relevante thematische beleidslijnen en procedures.</t>
  </si>
  <si>
    <t>DO-097</t>
  </si>
  <si>
    <t>Logging en Monitoring</t>
  </si>
  <si>
    <t>De opdrachtnemer toont aan via een ontwerp of inrichting specificatie dat logbestanden van gebeurtenissen die beheer en gebruikersactiviteiten, uitzonderingen en informatiebeveiligingsgebeurtenissen
registreren,  worden gemaakt, bewaard en regelmatig worden beoordeeld, en worden beschermd tegen vervalsing en onbevoegde toegang.</t>
  </si>
  <si>
    <t>DO-098</t>
  </si>
  <si>
    <t xml:space="preserve">De opdrachtnemer stelt een API beschikbaar waarmee  (near-)real-time tenminste de volgende gegevens aan SOC beschikbaar worden gesteld:
• Logging van gebeurtenissen die beheer en gebruikersactiviteiten, uitzonderingen en informatiebeveiligingsgebeurtenissen
registreren
• Mutatielogging van alle wijzigingen die in de data zijn doorgevoerd vanuit de Audittrailtabellen
• Mutatielogging van alle mutaties rond de gebruikersstamgegevens en toegekende rollen
De API moet de mogelijkheid bieden om de wijzigingen in de genoemde tabellen vanaf tijdstip T op te halen, zodat incrementeel laden naar het SOC-SIEM platform mogelijk is.  </t>
  </si>
  <si>
    <t>DO-099</t>
  </si>
  <si>
    <t>De opdrachtnemer levert User stories / Use Case beschrijvingen voor de reguliere (normale) gedragingen van de gebruikers binnen de kantoor automatisering aan het SOC van GGD GHOR Nederland.</t>
  </si>
  <si>
    <t>DO-100</t>
  </si>
  <si>
    <t>opdrachtnemer gaat akkoord met het direct kunnen monitoren door GGD GHOR Nederland security SOC op basis van de verkregen logging.</t>
  </si>
  <si>
    <t>DO-101</t>
  </si>
  <si>
    <t xml:space="preserve">De opdrachtnemer toont aan via een ontwerp of inrichting specificatie welke maatregelen worden geïmplementeerd voor het actief signaleren, rapporteren en het tegengaan van medisch geclassificeerde informatie (bijv. Microsoft data classification), </t>
  </si>
  <si>
    <t>DO-102</t>
  </si>
  <si>
    <t>De opdrachtnemer stelt functionaliteit (als onderdeel van de licentie van GGD GHOR Nederland) beschikbaar aan GGD GHOR Nederland welke is gericht op beveiliging en naleving (bijv. Office 365 Security en Compliance center).</t>
  </si>
  <si>
    <t>DO-103</t>
  </si>
  <si>
    <t>Toegang en Autorisatie</t>
  </si>
  <si>
    <t>De opdrachtnemer maakt gebruik van systeemtoegang zoals deze door GGD GHOR Nederland beschikbaar wordt gesteld. GGD GHOR Nederland behoudt het recht om deze eenzijdig aan te passen en zal Leverancier uiterlijk 2 weken voor aanvang hiervan in kennis stellen. Het is de verantwoordelijkheid van Leverancier zelf om technische en organisatorische maatregelen te treffen zodat de dienstverlening voortgang kan blijven houden.
Op het moment van schrijven bestaat de systeemtoegang uit:
a. Toegang is ontsloten via een identity broker. Deze identity broker voorziet in 2FA en de roltoekenning binnen het applicatielandschap. De identity store wordt daarbij beheerd door De opdrachtnemer zelf. Er zal dus, bij aanvang, een ‘trust’ worden gelegd tussen de identity broker en de identity store. In geval van calamiteiten behoudt GGD GHOR Nederland het recht om deze ‘trust’, al-dan-niet tijdelijk, op te schorten. Zulks zal het geval zijn bij dreiging op de systeemintegriteit van GGD GHOR Nederland.
b. Toegang tot de informatiesystemen van GGD GHOR Nederland is voorbehouden aan:
i. Devices, welke rechtstreeks onder organisatorische en technische controle staan van de opdrachtnemer zelf, waarvoor het gebruik van deze devices verslag wordt gelegd in de voornoemde logfeeds aan GGD GHOR Nederland.
ii. Centrale virtuele desktopomgeving, waarvoor het gebruik verslag wordt gelegd in de voornoemde logfeeds.</t>
  </si>
  <si>
    <t>DO-104</t>
  </si>
  <si>
    <t>De opdrachtnemer toont aan via een ontwerp, procesbeschrijving of inrichting specificatie dat conflicterende taken en verantwoordelijkheden worden gescheiden om de kans op onbevoegd of onbedoeld wijzigen of misbruik van de bedrijfsmiddelen van GGD GHOR Nederland te verminderen.</t>
  </si>
  <si>
    <t>DO-105</t>
  </si>
  <si>
    <t>De opdrachtnemer toont aan via een ontwerp, procesbeschrijving of inrichting specificatie dat toegang tot informatie en informatieverwerkende faciliteiten worden beperkt op basis van eisen van GGD GHOR Nederland volgens de principes 'need‐to‐know', 'least-access' en 'need-to-use'.</t>
  </si>
  <si>
    <t>DO-106</t>
  </si>
  <si>
    <t>De opdrachtnemer toont aan via een ontwerp, procesbeschrijving of inrichting specificatie dat logische toegangsbeveiliging wordt geïmplementeerd in lijn met het beleid van GGD GHOR Nederland (zie bijlage A.09.1.1.GGN.a Beleid voor logische toegangsbeveiliging v1.00)</t>
  </si>
  <si>
    <t>DO-107</t>
  </si>
  <si>
    <t>De opdrachtnemer toont aan via een ontwerp of inrichting specificatie dat maatregelen worden genomen zodat alleen geautoriseerde gebruikers met fysieke toegang tot de printer een printafdruk kan ontvangen (beveiligd afdrukken).</t>
  </si>
  <si>
    <t>DO-108</t>
  </si>
  <si>
    <t>Bedrijfsmiddelen</t>
  </si>
  <si>
    <t>De opdrachtnemer identificeert, onderhoud een deelt een inventaris van bedrijfsmiddelen aan GGD GHOR Nederland die samenhangen met informatie en informatieverwerkende faciliteiten welke onderdeel zijn van de kantoor automatisering. Hierin wordt tenminste vastgelegd het hardware adres, de naam van de machine, de eigenaar van het bedrijfsmiddel, de afdeling voor elk bedrijfsmiddel en of het bedrijfsmiddel is goedgekeurd om verbinding met het netwerk te maken.</t>
  </si>
  <si>
    <t>DO-109</t>
  </si>
  <si>
    <t xml:space="preserve">De opdrachtnemer draagt zorg voor het detecteren en rapporteren van niet-geautoriseerde of onbekende bedrijfsmiddelen op wekelijkse basis. </t>
  </si>
  <si>
    <t>DO-110</t>
  </si>
  <si>
    <t>De opdrachtnemer toont aan dat procedures zijn geïmplementeerd voor het beheren, verwijderen en overdragen van (verwijderbare) media en apparatuur in overeenstemming met het classificatieschema van GGD GHOR Nederland (zie bijlage A.08.2.1.a BIV Classificatie GGD GHOR v1.00).</t>
  </si>
  <si>
    <t>DO-111</t>
  </si>
  <si>
    <t xml:space="preserve">De opdrachtnemer draagt zorg dat procedures en maatregelen zijn geïmplementeerd voor het actief detecteren, tegengaan en mitigeren van kwetsbaarheden. </t>
  </si>
  <si>
    <t>DO-112</t>
  </si>
  <si>
    <t>De opdrachtnemer toont aan via een ontwerp of inrichting specificatie dat er technische maatregelen zijn geïmplementeerd om ervoor te zorgen dat alleen geautoriseerde software kan worden geïnstalleerd, uitgevoerd of geopend.</t>
  </si>
  <si>
    <t>DO-113</t>
  </si>
  <si>
    <t>De opdrachtnemer toont aan middels een ontwerp of inrichting specificatie dat de inrichting van de omgeving op basis van best-practices en door de industrie aanbevolen hardening templates voor applicatie en infrastructuurcomponenten wordt gerealiseerd. Dit omvat servers, (netwerk)infrastructuur, databases en webservers, cloudcontainers, Platform as a Service (PaaS)-componenten en SaaS-componenten.</t>
  </si>
  <si>
    <t>DO-114</t>
  </si>
  <si>
    <t>De opdrachtnemer toont aan middels een ontwerp of inrichting specificatie dat het waarborgen van de informatiebeveiliging bij het gebruik van mobiele appara­tuur en telewerken conform het beleid van  GGD GHOR Nederland wordt ingericht (zie bijlage A.06.2.GGN.a Beleid voor informatiebeveiliging mobiele apparatuur en telewerken v1.00)</t>
  </si>
  <si>
    <t>DO-115</t>
  </si>
  <si>
    <t>Cryptografie</t>
  </si>
  <si>
    <t xml:space="preserve">De opdrachtnemer toont aan dat er aandacht is voor het correct en doeltreffend gebruik van cryptografie om de vertrouwelijkheid,
authenticiteit en/of integriteit van informatie te beschermen in overeenstemming met de ‘best practices‘ en het beleid van GGD GHOR Nederland (zie bijlage A.10.GGN.a Beleid voor cryptografie en sleutelbeheer v1.00), </t>
  </si>
  <si>
    <t>DO-116</t>
  </si>
  <si>
    <t>Wachtwoorden</t>
  </si>
  <si>
    <t xml:space="preserve">De opdrachtnemer toont aan dat de gestelde eisen ten aanzien sterk wachtwoord (zoals lengte, complexiteit, levensduur, opslag, transport en MFA) vanuit het beleid kan worden toegepast in de aangeboden systemen als onderdeel van de kantoor automatisering (zie bijlage A.09.2.4.GGN.a Wachtwoordbeleid GGD GHOR Nederland v1.01). </t>
  </si>
  <si>
    <t>DO-117</t>
  </si>
  <si>
    <t>OTAP</t>
  </si>
  <si>
    <t xml:space="preserve">De opdrachtnemer toont aan middels een ontwerp of inrichting specificatie dat er een scheiding is aangebracht tussen ontwikkel, test, acceptatie en productie omgeving met bijbehorende processen, en toont aan hoe de scheiding is geborgd in lijn met het beleid van GGD GHOR Nederland (zie bijlage A.12.1.4.GGN.a Beleid voor Scheiding van omgevingen (OTAP) v1.00). </t>
  </si>
  <si>
    <t>DO-118</t>
  </si>
  <si>
    <t>Wijzigingsbeheer</t>
  </si>
  <si>
    <t>De opdrachtnemer dient inzicht te geven in het wijzigingsproces ten aanzien van het tijdig communiceren, afstemmen, impact IB en risico beoordelen van eventuele veranderingen in de functionaliteit aan GGD GHOR Nederland. Dit dient via het overeengekomen chgangeproces te verlopen.</t>
  </si>
  <si>
    <t>DO-119</t>
  </si>
  <si>
    <t>Incidentproces</t>
  </si>
  <si>
    <t>GGD GHOR Nederland beschikt over een centraal Security Operating Center (SOC), waar alle (vermoedens van) securityincidenten centraal worden gelogd. De opdrachtnemer committeert zich aan de directe en rechtstreekse samenwerking met dit SOC om de informatiebeveiliging van opdrachtnemer en GGD GHOR Nederland optimaal te kunnen bewaken. Deze samenwerking wordt in overleg geformaliseerd maar bestaat in ieder geval uit:
a. Rapportageverplichting over-en-weer over relevante informatiebeveiligings- en dreigingskenmerken.
b. Gezamenlijke dreigingsanalyses op specifieke thema’s zoals malware, kwetsbaarheden in software of frauduleus handelen;
c. Het (door-)ontwikkelen van de businesscontinuïteitsplanning;
d. Het maken van gezamenlijke afspraken over informatiebeveiligings-incidentafhandeling en (gericht) dreigingsonderzoek.
e. Het aansluiten op het informatiebeveiligings-incidentafhandeling proces en (gericht) dreigingsonderzoek van GGD GHOR Nederland.
f. Alle maatregelen die voortkomen uit deze opdracht inclusief de beheersmaatregelen genoemd in NEN7510-2.</t>
  </si>
  <si>
    <t>DO-120</t>
  </si>
  <si>
    <t>De opdrachtnemer volgt het incidentenproces voor het melden van gedetecteerde afwijkingen aan het SOC van GGD GHOR Nederland.</t>
  </si>
  <si>
    <t>DO-121</t>
  </si>
  <si>
    <t>Opdrachtnemer pakt door security aangegeven spoed zaken binnen 1 uur na melding op.</t>
  </si>
  <si>
    <t>DO-122</t>
  </si>
  <si>
    <t>Anti-Malware</t>
  </si>
  <si>
    <t xml:space="preserve">De Opdrachtnemer toont aan middels een ontwerp of inrichting specificatie welke maatregelen worden getroffen om malware op te sporen, voorkomen en van te herstellen die van toepassing zijn op alle IT-middelen die onder deze opdracht vallen. </t>
  </si>
  <si>
    <t>DO-123</t>
  </si>
  <si>
    <t>Gedragingen</t>
  </si>
  <si>
    <t xml:space="preserve">De opdrachtnemer treft maatregelen voor het beperken,  toetsen van het aanvalsoppervlak en het tegengaan van ongewenste bewegingen binnen de kantoorautomatisering, en toont de werking aan middels een ontwerp. </t>
  </si>
  <si>
    <t>DO-124</t>
  </si>
  <si>
    <t>Backup</t>
  </si>
  <si>
    <t>De opdrachtnemer draagt zorg voor het regelmatig uitvoeren en testen, door Opdrachtnemers van de Nadere overeenkomsten, van back‐up kopieën van informatie, software en systeemafbeeldingen in overeenstemming met het back-up beleid van GGD GHOR Nederland. Bij de Nadere overeenkomst wordt daartoe de meest recente bijlage van het Beleid van Opdrachtgever voor Back-up en Recovery van informatie en systemen gevoegd. De Opdrachtnemer van de Nadere overkomst, dient de werking en borging aan te tonen, bij voorkeur middels procesbeschrijving en (test)rapportages.</t>
  </si>
  <si>
    <t>DO-125</t>
  </si>
  <si>
    <t>Eigenaarschap</t>
  </si>
  <si>
    <t xml:space="preserve">De opdrachtnemer garandeert dat GGD GHOR Nederland ten alle eigenaar blijft van zijn gegevens en ten alle tijde beschikking heeft over zijn gegevens, ook ten tijde van een faillissement (ESCROW?). </t>
  </si>
  <si>
    <t>DO-126</t>
  </si>
  <si>
    <t>Transitie</t>
  </si>
  <si>
    <t>De opdrachtnemer garandeert dat bij eventuele transitie van de huidige aanbieder naar de opdrachtnemer dat er maatregelen zijn getroffen om de integriteit, vertrouwelijkheid en de beschikbaarheid te borgen conform de eisen van GGD GHOR Nederland.</t>
  </si>
  <si>
    <t>DO-127</t>
  </si>
  <si>
    <t>Compliance</t>
  </si>
  <si>
    <t>De opdrachtnemer voldoet aan de geldende wet- en regelgeving op het gebied van bescherming van persoonsgegevens, waaronder de Algemene Verordening Gegevensbescherming (“AVG”) en de Uitvoeringswet AVG.</t>
  </si>
  <si>
    <t>DO-128</t>
  </si>
  <si>
    <t>Privacy</t>
  </si>
  <si>
    <t>DO-130</t>
  </si>
  <si>
    <t>De opdrachtnemer is bereid bijstand te verlenen bij het informeren van betrokkenen (op grond van artikelen 12 [MB1] tot en met 14 van de AVG).</t>
  </si>
  <si>
    <t>DO-131</t>
  </si>
  <si>
    <t>De opdrachtnemer is bereid bijstand te verlenen bij het invullen van het register van verwerkingsactiviteiten van de GGD’en dan wel van GGD GHOR Nederland (op grond van artikel 30 AVG).</t>
  </si>
  <si>
    <t>DO-132</t>
  </si>
  <si>
    <t>De opdrachtnemer dient passende technische en organisatorische maatregelen te nemen in overeenstemming met artikel 32 AVG.</t>
  </si>
  <si>
    <t>DO-133</t>
  </si>
  <si>
    <t>De opdrachtnemer is bereid alle redelijke assistentie die benodigd is te verlenen wanneer zich een datalek voordoet (ex artikel 33 en 34 AVG).</t>
  </si>
  <si>
    <t>DO-134</t>
  </si>
  <si>
    <t>De opdrachtnemer is bereid alle redelijke assistentie die benodigd is te verlenen waar het gaat om een verzoek van een betrokkene (ex hoofdstuk III AVG).</t>
  </si>
  <si>
    <t>DO-135</t>
  </si>
  <si>
    <t>De opdrachtnemer draagt zorg dat er geen persoonsgegevens buiten de Europese Economische Ruimte[MB2]  worden verwerkt.</t>
  </si>
  <si>
    <t>DO-136</t>
  </si>
  <si>
    <t>opdrachtnemer verleent alle assistentie die benodigd is om een Data Privacy Inpact analyse uit te voeren.</t>
  </si>
  <si>
    <t>DO-137</t>
  </si>
  <si>
    <t>Beschikbaarheid</t>
  </si>
  <si>
    <t xml:space="preserve">De opdrachtnemer heeft een regeling waaruit blijkt dat voor herstel- en noodsituaties om de beschikbaarheid van de informatie of de informatieverwerking maximaal 24 uur is.  </t>
  </si>
  <si>
    <t>DO-138</t>
  </si>
  <si>
    <t>Bewustzijn</t>
  </si>
  <si>
    <t>De opdrachtnemer heeft een aantoonbaar proces voor het instrueren van het personeel en het creeren van bewustzijn van de eigen organisatie met betrekking tot de toepasselijke beleidsregels, processen en procedures.</t>
  </si>
  <si>
    <t>DO-139</t>
  </si>
  <si>
    <t>Audits</t>
  </si>
  <si>
    <t>De opdrachtnemer geeft het recht om de processen en beheersmaatregelen in verband met de Overeenkomst te mogen auditen.</t>
  </si>
  <si>
    <t>DO-140</t>
  </si>
  <si>
    <t>Procedures</t>
  </si>
  <si>
    <t>De opdrachtnemer heeft een procedure voor het oplossen van defecten, conflicten en geschillen ingericht.</t>
  </si>
  <si>
    <t>DO-141</t>
  </si>
  <si>
    <t>De opdrachtnemer dient aantoonbaar te maken middels een procesbeschrijving dat de bewaartermijn van persoonsgegevens in lijn met de AVG wordt nageleefd. Een overzicht van bewaartermijnen wordt door de Opdrachtgever verstrekt als onderdeel van de verwerkersovereenkomst.</t>
  </si>
  <si>
    <t>DO-142</t>
  </si>
  <si>
    <t>Security Incidenten</t>
  </si>
  <si>
    <t xml:space="preserve">Het SOC van de Opdrachtgever moet de mogelijkheid hebben om incidenten in te dienen. Deze incidenten, dienen herkenbaar te zijn en conform de, door de SOC, toegekende prioriteit opgepakt te worden. Bij alle communicatie over deze incidenten dient het SOC rechtstreeks door de Opdrachtnemer betrokken te worden. </t>
  </si>
  <si>
    <t>DO-143</t>
  </si>
  <si>
    <t>Privacy &amp; Toegang</t>
  </si>
  <si>
    <t xml:space="preserve">De Opdrachtnemer stelt een lijst op met medewerkers (niet zijnde de gebruikers), van zowel Opdrachtnemer als Opdrachtgever, welke toegang hebben tot de systemen van GGDGHOR. Deze lijst geeft ook inzicht in welke rechten voor welke systemen verleend zijn aan de betrokken medewerker. De Opdrachtnemer zorgt ook voor het actueel houden van deze lijst. Wijzigingen, van welke aard dan ook, dienen vooraf goedgekeurd te worden door het SOC. Bij alle communicatie over deze lijst dient het SOC rechtstreeks door de Opdrachtnemer betrokken te worden. </t>
  </si>
  <si>
    <t>DO-144</t>
  </si>
  <si>
    <t>IB-beleid</t>
  </si>
  <si>
    <t>Op eerste verzoek van Opdrachtgever zullen Partijen een informatiebeveiligingsparagraaf conform beleid (IB-paragraaf) opnemen waarin de uitgevoerde dreigingsanalyse en de afspraken zijn opgenomen ter voorbereiding op de uitvoering van de Nadere Overeenkomst. Daarnaast dienen er operationele afspraken te worden gemaakt en vastgelegd in de DAP over het tijdig betrekken van de Security Officer van GGD GHOR NL.</t>
  </si>
  <si>
    <t>Opdrachtnemer dient 1e en 2e lijn ondersteuning te bieden aan GGD GHOR en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</si>
</sst>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2"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color rgb="FF000000"/>
      <name val="Calibri"/>
      <family val="2"/>
    </font>
    <font>
      <sz val="11"/>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b/>
      <sz val="10"/>
      <color indexed="8"/>
      <name val="Calibri"/>
      <family val="2"/>
      <scheme val="minor"/>
    </font>
    <font>
      <sz val="10"/>
      <color theme="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rgb="FF000000"/>
      <name val="Calibri"/>
      <family val="2"/>
      <scheme val="minor"/>
    </font>
    <font>
      <sz val="14"/>
      <color theme="0"/>
      <name val="Calibri"/>
      <family val="2"/>
      <scheme val="minor"/>
    </font>
    <font>
      <b/>
      <sz val="14"/>
      <color theme="0"/>
      <name val="Calibri"/>
      <family val="2"/>
      <scheme val="minor"/>
    </font>
    <font>
      <b/>
      <sz val="10"/>
      <color theme="0"/>
      <name val="Calibri"/>
      <family val="2"/>
      <scheme val="minor"/>
    </font>
    <font>
      <sz val="10"/>
      <name val="Calibri"/>
      <family val="2"/>
      <scheme val="minor"/>
    </font>
    <font>
      <sz val="10"/>
      <name val="Arial"/>
      <family val="2"/>
    </font>
    <font>
      <sz val="12"/>
      <color theme="1"/>
      <name val="Calibri"/>
      <family val="2"/>
      <scheme val="minor"/>
    </font>
    <font>
      <sz val="11"/>
      <color theme="1"/>
      <name val="Arial"/>
      <family val="2"/>
    </font>
  </fonts>
  <fills count="14">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rgb="FFFFFF00"/>
        <bgColor indexed="64"/>
      </patternFill>
    </fill>
    <fill>
      <patternFill patternType="solid">
        <fgColor rgb="FF8EA9DB"/>
        <bgColor rgb="FF000000"/>
      </patternFill>
    </fill>
    <fill>
      <patternFill patternType="solid">
        <fgColor rgb="FFDDEBF7"/>
        <bgColor rgb="FF000000"/>
      </patternFill>
    </fill>
    <fill>
      <patternFill patternType="solid">
        <fgColor rgb="FF0070C0"/>
        <bgColor indexed="64"/>
      </patternFill>
    </fill>
    <fill>
      <patternFill patternType="solid">
        <fgColor theme="2" tint="-9.9978637043366805E-2"/>
        <bgColor indexed="64"/>
      </patternFill>
    </fill>
  </fills>
  <borders count="13">
    <border>
      <left/>
      <right/>
      <top/>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style="thin">
        <color auto="1"/>
      </left>
      <right style="thin">
        <color auto="1"/>
      </right>
      <top/>
      <bottom/>
      <diagonal/>
    </border>
    <border>
      <left/>
      <right style="thin">
        <color indexed="64"/>
      </right>
      <top style="thin">
        <color indexed="64"/>
      </top>
      <bottom style="thin">
        <color indexed="64"/>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499984740745262"/>
      </bottom>
      <diagonal/>
    </border>
    <border>
      <left style="thin">
        <color auto="1"/>
      </left>
      <right/>
      <top style="thin">
        <color auto="1"/>
      </top>
      <bottom/>
      <diagonal/>
    </border>
    <border>
      <left/>
      <right/>
      <top style="thin">
        <color auto="1"/>
      </top>
      <bottom/>
      <diagonal/>
    </border>
  </borders>
  <cellStyleXfs count="8">
    <xf numFmtId="0" fontId="0" fillId="0" borderId="0"/>
    <xf numFmtId="0" fontId="3" fillId="0" borderId="0" applyNumberFormat="0" applyFill="0" applyBorder="0" applyAlignment="0" applyProtection="0"/>
    <xf numFmtId="9" fontId="5" fillId="0" borderId="0" applyFont="0" applyFill="0" applyBorder="0" applyAlignment="0" applyProtection="0"/>
    <xf numFmtId="0" fontId="19" fillId="0" borderId="0"/>
    <xf numFmtId="164" fontId="19" fillId="0" borderId="0" applyFont="0" applyFill="0" applyBorder="0" applyAlignment="0" applyProtection="0"/>
    <xf numFmtId="0" fontId="20" fillId="0" borderId="0"/>
    <xf numFmtId="9" fontId="20" fillId="0" borderId="0" applyFont="0" applyFill="0" applyBorder="0" applyAlignment="0" applyProtection="0"/>
    <xf numFmtId="0" fontId="21" fillId="0" borderId="0"/>
  </cellStyleXfs>
  <cellXfs count="137">
    <xf numFmtId="0" fontId="0" fillId="0" borderId="0" xfId="0"/>
    <xf numFmtId="0" fontId="1" fillId="0" borderId="0" xfId="0" applyFont="1"/>
    <xf numFmtId="0" fontId="0" fillId="0" borderId="0" xfId="0" applyAlignment="1">
      <alignment wrapText="1"/>
    </xf>
    <xf numFmtId="0" fontId="0" fillId="0" borderId="0" xfId="0" applyAlignment="1">
      <alignment vertical="top"/>
    </xf>
    <xf numFmtId="0" fontId="1" fillId="0" borderId="0" xfId="0" applyFont="1" applyAlignment="1">
      <alignment wrapText="1"/>
    </xf>
    <xf numFmtId="0" fontId="0" fillId="0" borderId="0" xfId="0" applyAlignment="1">
      <alignment vertical="top" wrapText="1"/>
    </xf>
    <xf numFmtId="0" fontId="3" fillId="0" borderId="0" xfId="1"/>
    <xf numFmtId="0" fontId="3" fillId="0" borderId="0" xfId="1" applyAlignment="1"/>
    <xf numFmtId="0" fontId="3" fillId="0" borderId="0" xfId="1" applyAlignment="1">
      <alignment vertical="top"/>
    </xf>
    <xf numFmtId="0" fontId="3" fillId="0" borderId="0" xfId="1" applyAlignment="1">
      <alignment wrapText="1"/>
    </xf>
    <xf numFmtId="0" fontId="0" fillId="0" borderId="0" xfId="0" applyAlignment="1">
      <alignment horizontal="right"/>
    </xf>
    <xf numFmtId="0" fontId="6" fillId="0" borderId="1" xfId="0" applyFont="1" applyBorder="1" applyAlignment="1">
      <alignment horizontal="left"/>
    </xf>
    <xf numFmtId="0" fontId="6" fillId="0" borderId="1" xfId="0" applyFont="1" applyBorder="1"/>
    <xf numFmtId="0" fontId="6" fillId="0" borderId="1" xfId="0" applyFont="1" applyBorder="1" applyAlignment="1">
      <alignment horizontal="right"/>
    </xf>
    <xf numFmtId="1" fontId="6" fillId="0" borderId="0" xfId="0" applyNumberFormat="1" applyFont="1" applyAlignment="1">
      <alignment horizontal="center"/>
    </xf>
    <xf numFmtId="0" fontId="7" fillId="2" borderId="2" xfId="0" applyFont="1" applyFill="1" applyBorder="1" applyAlignment="1">
      <alignment horizontal="left" vertical="center"/>
    </xf>
    <xf numFmtId="0" fontId="6" fillId="2" borderId="2" xfId="0" applyFont="1" applyFill="1" applyBorder="1" applyAlignment="1">
      <alignment vertical="center"/>
    </xf>
    <xf numFmtId="0" fontId="8" fillId="2" borderId="2" xfId="0" applyFont="1" applyFill="1" applyBorder="1" applyAlignment="1">
      <alignment horizontal="center" vertical="center"/>
    </xf>
    <xf numFmtId="1" fontId="8" fillId="2" borderId="2" xfId="0" applyNumberFormat="1" applyFont="1" applyFill="1" applyBorder="1" applyAlignment="1">
      <alignment horizontal="center" vertical="center"/>
    </xf>
    <xf numFmtId="0" fontId="7" fillId="3" borderId="2" xfId="0" applyFont="1" applyFill="1" applyBorder="1" applyAlignment="1">
      <alignment horizontal="center" vertical="center"/>
    </xf>
    <xf numFmtId="0" fontId="8" fillId="3" borderId="2" xfId="0" applyFont="1" applyFill="1" applyBorder="1" applyAlignment="1">
      <alignment horizontal="center" vertical="center"/>
    </xf>
    <xf numFmtId="9" fontId="8" fillId="3" borderId="2" xfId="2" applyFont="1" applyFill="1" applyBorder="1" applyAlignment="1" applyProtection="1">
      <alignment horizontal="center" vertical="center"/>
    </xf>
    <xf numFmtId="1" fontId="8" fillId="3" borderId="2" xfId="2" applyNumberFormat="1" applyFont="1" applyFill="1" applyBorder="1" applyAlignment="1" applyProtection="1">
      <alignment horizontal="center" vertical="center"/>
    </xf>
    <xf numFmtId="0" fontId="7" fillId="4" borderId="0" xfId="0" applyFont="1" applyFill="1" applyAlignment="1">
      <alignment horizontal="center" vertical="center"/>
    </xf>
    <xf numFmtId="0" fontId="6" fillId="4" borderId="0" xfId="0" applyFont="1" applyFill="1" applyAlignment="1">
      <alignment horizontal="left" vertical="center"/>
    </xf>
    <xf numFmtId="9" fontId="8" fillId="4" borderId="0" xfId="2" applyFont="1" applyFill="1" applyBorder="1" applyAlignment="1" applyProtection="1">
      <alignment horizontal="center" vertical="center"/>
    </xf>
    <xf numFmtId="1" fontId="8" fillId="4" borderId="0" xfId="2" applyNumberFormat="1" applyFont="1" applyFill="1" applyBorder="1" applyAlignment="1" applyProtection="1">
      <alignment horizontal="center" vertical="center"/>
    </xf>
    <xf numFmtId="0" fontId="6" fillId="3" borderId="2" xfId="0" applyFont="1" applyFill="1" applyBorder="1" applyAlignment="1">
      <alignment horizontal="left" vertical="center"/>
    </xf>
    <xf numFmtId="0" fontId="0" fillId="5" borderId="0" xfId="0" applyFill="1"/>
    <xf numFmtId="0" fontId="1" fillId="6" borderId="0" xfId="0" applyFont="1" applyFill="1"/>
    <xf numFmtId="0" fontId="0" fillId="6" borderId="0" xfId="0" applyFill="1"/>
    <xf numFmtId="0" fontId="7" fillId="7" borderId="2" xfId="0" applyFont="1" applyFill="1" applyBorder="1" applyAlignment="1">
      <alignment vertical="center" wrapText="1"/>
    </xf>
    <xf numFmtId="0" fontId="9" fillId="7" borderId="3" xfId="0" applyFont="1" applyFill="1" applyBorder="1" applyAlignment="1">
      <alignment horizontal="left" vertical="center" wrapText="1"/>
    </xf>
    <xf numFmtId="0" fontId="9" fillId="7" borderId="3" xfId="0" applyFont="1" applyFill="1" applyBorder="1" applyAlignment="1">
      <alignment vertical="center" wrapText="1"/>
    </xf>
    <xf numFmtId="0" fontId="7" fillId="7" borderId="3" xfId="0" applyFont="1" applyFill="1" applyBorder="1" applyAlignment="1">
      <alignment vertical="center" wrapText="1"/>
    </xf>
    <xf numFmtId="0" fontId="0" fillId="0" borderId="2" xfId="0" applyBorder="1" applyAlignment="1">
      <alignment vertical="top"/>
    </xf>
    <xf numFmtId="0" fontId="0" fillId="0" borderId="2" xfId="0" applyBorder="1" applyAlignment="1">
      <alignment wrapText="1"/>
    </xf>
    <xf numFmtId="0" fontId="0" fillId="0" borderId="2" xfId="0" applyBorder="1"/>
    <xf numFmtId="9" fontId="8" fillId="4" borderId="2" xfId="2" applyFont="1" applyFill="1" applyBorder="1" applyAlignment="1" applyProtection="1">
      <alignment horizontal="center" vertical="center"/>
    </xf>
    <xf numFmtId="0" fontId="0" fillId="0" borderId="2" xfId="0" applyBorder="1" applyAlignment="1">
      <alignment horizontal="center" vertical="center"/>
    </xf>
    <xf numFmtId="0" fontId="6" fillId="0" borderId="2" xfId="0" applyFont="1" applyBorder="1" applyAlignment="1">
      <alignment horizontal="center" vertical="top" wrapText="1"/>
    </xf>
    <xf numFmtId="0" fontId="0" fillId="0" borderId="2" xfId="0" applyBorder="1" applyAlignment="1">
      <alignment horizontal="center"/>
    </xf>
    <xf numFmtId="0" fontId="10" fillId="8" borderId="4" xfId="0" applyFont="1" applyFill="1" applyBorder="1"/>
    <xf numFmtId="0" fontId="0" fillId="0" borderId="2" xfId="0" applyBorder="1" applyAlignment="1">
      <alignment vertical="top" wrapText="1"/>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vertical="center" wrapText="1"/>
    </xf>
    <xf numFmtId="0" fontId="3" fillId="0" borderId="0" xfId="1" applyFill="1"/>
    <xf numFmtId="0" fontId="0" fillId="0" borderId="0" xfId="0" applyAlignment="1">
      <alignment horizontal="center" vertical="center"/>
    </xf>
    <xf numFmtId="0" fontId="6" fillId="0" borderId="0" xfId="0" applyFont="1" applyAlignment="1">
      <alignment horizontal="center" vertical="top" wrapText="1"/>
    </xf>
    <xf numFmtId="0" fontId="0" fillId="0" borderId="0" xfId="0" applyAlignment="1">
      <alignment horizontal="center"/>
    </xf>
    <xf numFmtId="0" fontId="7" fillId="7" borderId="5" xfId="0" applyFont="1" applyFill="1" applyBorder="1" applyAlignment="1">
      <alignment vertical="center" wrapText="1"/>
    </xf>
    <xf numFmtId="0" fontId="0" fillId="9" borderId="2" xfId="0" applyFill="1" applyBorder="1" applyAlignment="1">
      <alignment wrapText="1"/>
    </xf>
    <xf numFmtId="0" fontId="10" fillId="8" borderId="4" xfId="0" applyFont="1" applyFill="1" applyBorder="1" applyAlignment="1">
      <alignment wrapText="1"/>
    </xf>
    <xf numFmtId="0" fontId="6" fillId="0" borderId="1" xfId="0" applyFont="1" applyBorder="1" applyAlignment="1">
      <alignment horizontal="left" wrapText="1"/>
    </xf>
    <xf numFmtId="0" fontId="6" fillId="2" borderId="2" xfId="0" applyFont="1" applyFill="1" applyBorder="1" applyAlignment="1">
      <alignment vertical="center" wrapText="1"/>
    </xf>
    <xf numFmtId="0" fontId="6" fillId="3" borderId="2" xfId="0" applyFont="1" applyFill="1" applyBorder="1" applyAlignment="1">
      <alignment horizontal="left" vertical="center" wrapText="1"/>
    </xf>
    <xf numFmtId="0" fontId="1" fillId="6" borderId="0" xfId="0" applyFont="1" applyFill="1" applyAlignment="1">
      <alignment wrapText="1"/>
    </xf>
    <xf numFmtId="0" fontId="0" fillId="0" borderId="0" xfId="0" applyAlignment="1">
      <alignment vertical="center" wrapText="1"/>
    </xf>
    <xf numFmtId="0" fontId="6" fillId="0" borderId="1" xfId="0" applyFont="1" applyBorder="1" applyAlignment="1">
      <alignment horizontal="right" wrapText="1"/>
    </xf>
    <xf numFmtId="1" fontId="6" fillId="0" borderId="0" xfId="0" applyNumberFormat="1" applyFont="1" applyAlignment="1">
      <alignment horizont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9" fontId="8" fillId="3" borderId="2" xfId="2" applyFont="1" applyFill="1" applyBorder="1" applyAlignment="1" applyProtection="1">
      <alignment horizontal="center" vertical="center" wrapText="1"/>
    </xf>
    <xf numFmtId="1" fontId="8" fillId="3" borderId="2" xfId="2" applyNumberFormat="1" applyFont="1" applyFill="1" applyBorder="1" applyAlignment="1" applyProtection="1">
      <alignment horizontal="center" vertical="center" wrapText="1"/>
    </xf>
    <xf numFmtId="0" fontId="0" fillId="6" borderId="0" xfId="0" applyFill="1" applyAlignment="1">
      <alignment wrapText="1"/>
    </xf>
    <xf numFmtId="0" fontId="0" fillId="0" borderId="2" xfId="0" applyBorder="1" applyAlignment="1">
      <alignment horizontal="center" vertical="center" wrapText="1"/>
    </xf>
    <xf numFmtId="9" fontId="8" fillId="4" borderId="2" xfId="2" applyFont="1" applyFill="1" applyBorder="1" applyAlignment="1" applyProtection="1">
      <alignment horizontal="center" vertical="center" wrapText="1"/>
    </xf>
    <xf numFmtId="0" fontId="0" fillId="0" borderId="2" xfId="0" applyBorder="1" applyAlignment="1">
      <alignment horizontal="center" wrapText="1"/>
    </xf>
    <xf numFmtId="0" fontId="6" fillId="0" borderId="1" xfId="0" applyFont="1" applyBorder="1" applyAlignment="1">
      <alignment wrapText="1"/>
    </xf>
    <xf numFmtId="0" fontId="4" fillId="0" borderId="0" xfId="0" applyFont="1" applyAlignment="1">
      <alignment wrapText="1"/>
    </xf>
    <xf numFmtId="0" fontId="0" fillId="4" borderId="2" xfId="0" applyFill="1" applyBorder="1" applyAlignment="1">
      <alignment wrapText="1"/>
    </xf>
    <xf numFmtId="0" fontId="12" fillId="10" borderId="0" xfId="0" applyFont="1" applyFill="1"/>
    <xf numFmtId="0" fontId="12" fillId="10" borderId="0" xfId="0" applyFont="1" applyFill="1" applyAlignment="1">
      <alignment wrapText="1"/>
    </xf>
    <xf numFmtId="0" fontId="13" fillId="10" borderId="0" xfId="0" applyFont="1" applyFill="1"/>
    <xf numFmtId="0" fontId="14" fillId="11" borderId="3" xfId="0" applyFont="1" applyFill="1" applyBorder="1" applyAlignment="1">
      <alignment horizontal="left" vertical="center" wrapText="1"/>
    </xf>
    <xf numFmtId="0" fontId="14" fillId="11" borderId="3" xfId="0" applyFont="1" applyFill="1" applyBorder="1" applyAlignment="1">
      <alignment vertical="center" wrapText="1"/>
    </xf>
    <xf numFmtId="0" fontId="13" fillId="0" borderId="3" xfId="0"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vertical="center"/>
    </xf>
    <xf numFmtId="0" fontId="13" fillId="0" borderId="6"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horizontal="left" vertical="center" wrapText="1"/>
    </xf>
    <xf numFmtId="0" fontId="6" fillId="0" borderId="0" xfId="0" applyFont="1"/>
    <xf numFmtId="0" fontId="6" fillId="0" borderId="7" xfId="0" applyFont="1" applyBorder="1" applyAlignment="1">
      <alignment horizontal="left"/>
    </xf>
    <xf numFmtId="0" fontId="6" fillId="0" borderId="0" xfId="0" applyFont="1" applyAlignment="1">
      <alignment wrapText="1"/>
    </xf>
    <xf numFmtId="1" fontId="6" fillId="0" borderId="0" xfId="0" applyNumberFormat="1" applyFont="1" applyAlignment="1">
      <alignment horizontal="center" vertical="top" wrapText="1"/>
    </xf>
    <xf numFmtId="0" fontId="6" fillId="0" borderId="7" xfId="0" applyFont="1" applyBorder="1"/>
    <xf numFmtId="1" fontId="0" fillId="0" borderId="0" xfId="0" applyNumberFormat="1" applyAlignment="1">
      <alignment horizontal="center"/>
    </xf>
    <xf numFmtId="0" fontId="15" fillId="8" borderId="8" xfId="0" applyFont="1" applyFill="1" applyBorder="1" applyAlignment="1">
      <alignment horizontal="left"/>
    </xf>
    <xf numFmtId="1" fontId="10" fillId="8" borderId="4" xfId="0" applyNumberFormat="1" applyFont="1" applyFill="1" applyBorder="1" applyAlignment="1">
      <alignment horizontal="center" vertical="top" wrapText="1"/>
    </xf>
    <xf numFmtId="0" fontId="10" fillId="8" borderId="9" xfId="0" applyFont="1" applyFill="1" applyBorder="1"/>
    <xf numFmtId="3" fontId="16" fillId="8" borderId="10" xfId="0" applyNumberFormat="1" applyFont="1" applyFill="1" applyBorder="1"/>
    <xf numFmtId="0" fontId="10" fillId="8" borderId="9" xfId="0" applyFont="1" applyFill="1" applyBorder="1" applyAlignment="1">
      <alignment horizontal="center"/>
    </xf>
    <xf numFmtId="1" fontId="6" fillId="0" borderId="1" xfId="0" applyNumberFormat="1" applyFont="1" applyBorder="1" applyAlignment="1">
      <alignment horizontal="center" vertical="top" wrapText="1"/>
    </xf>
    <xf numFmtId="1" fontId="6" fillId="2" borderId="2" xfId="0" applyNumberFormat="1" applyFont="1" applyFill="1" applyBorder="1" applyAlignment="1">
      <alignment horizontal="center" vertical="top"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17" fillId="12" borderId="11" xfId="0" applyFont="1" applyFill="1" applyBorder="1" applyAlignment="1">
      <alignment horizontal="left" vertical="center"/>
    </xf>
    <xf numFmtId="0" fontId="10" fillId="12" borderId="12" xfId="0" applyFont="1" applyFill="1" applyBorder="1" applyAlignment="1">
      <alignment vertical="center"/>
    </xf>
    <xf numFmtId="0" fontId="10" fillId="12" borderId="12" xfId="0" applyFont="1" applyFill="1" applyBorder="1" applyAlignment="1">
      <alignment vertical="center" wrapText="1"/>
    </xf>
    <xf numFmtId="1" fontId="10" fillId="12" borderId="12" xfId="0" applyNumberFormat="1" applyFont="1" applyFill="1" applyBorder="1" applyAlignment="1">
      <alignment horizontal="center" vertical="top" wrapText="1"/>
    </xf>
    <xf numFmtId="0" fontId="17" fillId="12" borderId="12" xfId="0" applyFont="1" applyFill="1" applyBorder="1" applyAlignment="1">
      <alignment horizontal="right" vertical="center"/>
    </xf>
    <xf numFmtId="1" fontId="17" fillId="12" borderId="12" xfId="0" applyNumberFormat="1" applyFont="1" applyFill="1" applyBorder="1" applyAlignment="1">
      <alignment horizontal="center" vertical="center"/>
    </xf>
    <xf numFmtId="0" fontId="9" fillId="7" borderId="2" xfId="0" applyFont="1" applyFill="1" applyBorder="1" applyAlignment="1">
      <alignment horizontal="left" vertical="center" wrapText="1"/>
    </xf>
    <xf numFmtId="0" fontId="9" fillId="7" borderId="2" xfId="0" applyFont="1" applyFill="1" applyBorder="1" applyAlignment="1">
      <alignment vertical="center" wrapText="1"/>
    </xf>
    <xf numFmtId="1" fontId="9" fillId="7" borderId="2" xfId="0" applyNumberFormat="1" applyFont="1" applyFill="1" applyBorder="1" applyAlignment="1">
      <alignment horizontal="center" vertical="top" wrapText="1"/>
    </xf>
    <xf numFmtId="1" fontId="7" fillId="7" borderId="5" xfId="0" applyNumberFormat="1" applyFont="1" applyFill="1" applyBorder="1" applyAlignment="1">
      <alignment horizontal="center" vertical="center" wrapText="1"/>
    </xf>
    <xf numFmtId="0" fontId="6" fillId="0" borderId="2" xfId="0" applyFont="1" applyBorder="1" applyAlignment="1">
      <alignment horizontal="left" vertical="top"/>
    </xf>
    <xf numFmtId="0" fontId="6" fillId="0" borderId="2" xfId="0" applyFont="1" applyBorder="1" applyAlignment="1">
      <alignment vertical="top" wrapText="1"/>
    </xf>
    <xf numFmtId="0" fontId="18" fillId="0" borderId="2" xfId="0" applyFont="1" applyBorder="1" applyAlignment="1">
      <alignment vertical="top" wrapText="1"/>
    </xf>
    <xf numFmtId="1" fontId="6" fillId="0" borderId="2" xfId="0" quotePrefix="1" applyNumberFormat="1" applyFont="1" applyBorder="1" applyAlignment="1">
      <alignment horizontal="center" vertical="top"/>
    </xf>
    <xf numFmtId="0" fontId="6" fillId="0" borderId="2" xfId="0" applyFont="1" applyBorder="1" applyAlignment="1">
      <alignment horizontal="center" vertical="top"/>
    </xf>
    <xf numFmtId="1" fontId="6" fillId="0" borderId="2" xfId="2" applyNumberFormat="1" applyFont="1" applyFill="1" applyBorder="1" applyAlignment="1" applyProtection="1">
      <alignment horizontal="center" vertical="top"/>
    </xf>
    <xf numFmtId="1" fontId="6" fillId="0" borderId="2" xfId="0" applyNumberFormat="1" applyFont="1" applyBorder="1" applyAlignment="1">
      <alignment horizontal="center" vertical="top"/>
    </xf>
    <xf numFmtId="0" fontId="6" fillId="0" borderId="2" xfId="0" applyFont="1" applyBorder="1" applyAlignment="1">
      <alignment horizontal="left" vertical="top" wrapText="1"/>
    </xf>
    <xf numFmtId="1" fontId="18" fillId="0" borderId="2" xfId="0" applyNumberFormat="1" applyFont="1" applyBorder="1" applyAlignment="1">
      <alignment horizontal="center" vertical="top" wrapText="1"/>
    </xf>
    <xf numFmtId="0" fontId="6" fillId="4" borderId="2" xfId="0" applyFont="1" applyFill="1" applyBorder="1" applyAlignment="1">
      <alignment vertical="top" wrapText="1"/>
    </xf>
    <xf numFmtId="1" fontId="6" fillId="4" borderId="2" xfId="0" applyNumberFormat="1" applyFont="1" applyFill="1" applyBorder="1" applyAlignment="1">
      <alignment horizontal="center" vertical="top" wrapText="1"/>
    </xf>
    <xf numFmtId="0" fontId="6" fillId="4" borderId="2" xfId="0" applyFont="1" applyFill="1" applyBorder="1" applyAlignment="1">
      <alignment horizontal="left" vertical="top" wrapText="1"/>
    </xf>
    <xf numFmtId="1" fontId="6" fillId="0" borderId="2" xfId="0" applyNumberFormat="1" applyFont="1" applyBorder="1" applyAlignment="1">
      <alignment horizontal="center" vertical="top" wrapText="1"/>
    </xf>
    <xf numFmtId="0" fontId="6" fillId="13" borderId="2" xfId="0" applyFont="1" applyFill="1" applyBorder="1" applyAlignment="1">
      <alignment horizontal="left" vertical="top"/>
    </xf>
    <xf numFmtId="0" fontId="6" fillId="13" borderId="2" xfId="0" applyFont="1" applyFill="1" applyBorder="1" applyAlignment="1">
      <alignment vertical="top" wrapText="1"/>
    </xf>
    <xf numFmtId="0" fontId="18" fillId="13" borderId="2" xfId="0" applyFont="1" applyFill="1" applyBorder="1" applyAlignment="1">
      <alignment vertical="top" wrapText="1"/>
    </xf>
    <xf numFmtId="1" fontId="18" fillId="13" borderId="2" xfId="0" applyNumberFormat="1" applyFont="1" applyFill="1" applyBorder="1" applyAlignment="1">
      <alignment horizontal="center" vertical="top" wrapText="1"/>
    </xf>
    <xf numFmtId="0" fontId="6" fillId="13" borderId="2" xfId="0" applyFont="1" applyFill="1" applyBorder="1" applyAlignment="1">
      <alignment horizontal="center" vertical="top"/>
    </xf>
    <xf numFmtId="0" fontId="6" fillId="13" borderId="2" xfId="0" applyFont="1" applyFill="1" applyBorder="1" applyAlignment="1">
      <alignment horizontal="center" vertical="top" wrapText="1"/>
    </xf>
    <xf numFmtId="0" fontId="6" fillId="0" borderId="0" xfId="0" applyFont="1" applyAlignment="1">
      <alignment horizontal="left"/>
    </xf>
    <xf numFmtId="0" fontId="0" fillId="0" borderId="0" xfId="0" applyAlignment="1">
      <alignment horizontal="left"/>
    </xf>
    <xf numFmtId="1" fontId="0" fillId="0" borderId="0" xfId="0" applyNumberFormat="1" applyAlignment="1">
      <alignment horizontal="center" vertical="top" wrapText="1"/>
    </xf>
    <xf numFmtId="0" fontId="6" fillId="4" borderId="0" xfId="0" applyFont="1" applyFill="1" applyAlignment="1">
      <alignment horizontal="left" vertical="center" wrapText="1"/>
    </xf>
    <xf numFmtId="0" fontId="0" fillId="5" borderId="0" xfId="0" applyFill="1" applyAlignment="1">
      <alignment wrapText="1"/>
    </xf>
    <xf numFmtId="0" fontId="6" fillId="0" borderId="0" xfId="0" applyFont="1" applyAlignment="1">
      <alignment vertical="top" wrapText="1"/>
    </xf>
    <xf numFmtId="1" fontId="6" fillId="0" borderId="0" xfId="2" applyNumberFormat="1" applyFont="1" applyFill="1" applyBorder="1" applyAlignment="1" applyProtection="1">
      <alignment horizontal="center" vertical="top"/>
    </xf>
    <xf numFmtId="0" fontId="6" fillId="3" borderId="2" xfId="0" applyFont="1" applyFill="1" applyBorder="1" applyAlignment="1">
      <alignment horizontal="left" vertical="center"/>
    </xf>
  </cellXfs>
  <cellStyles count="8">
    <cellStyle name="Euro" xfId="4" xr:uid="{5D69441C-DA2E-4483-AFA6-32BE8393F8D4}"/>
    <cellStyle name="Hyperlink" xfId="1" builtinId="8"/>
    <cellStyle name="Procent" xfId="2" builtinId="5"/>
    <cellStyle name="Procent 2" xfId="6" xr:uid="{74F16F41-54D8-4FE2-80C8-038FF057E44D}"/>
    <cellStyle name="Standaard" xfId="0" builtinId="0"/>
    <cellStyle name="Standaard 2" xfId="3" xr:uid="{07FAFC85-28CA-4FCB-9E9C-E016004B33C4}"/>
    <cellStyle name="Standaard 3" xfId="5" xr:uid="{BF5750BB-8DE8-4AFC-9CF9-66984A2B530F}"/>
    <cellStyle name="Standaard 4" xfId="7" xr:uid="{B2DBFEDD-E986-4929-B776-7B272227C146}"/>
  </cellStyles>
  <dxfs count="1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152399</xdr:colOff>
      <xdr:row>0</xdr:row>
      <xdr:rowOff>103189</xdr:rowOff>
    </xdr:from>
    <xdr:to>
      <xdr:col>9</xdr:col>
      <xdr:colOff>187325</xdr:colOff>
      <xdr:row>18</xdr:row>
      <xdr:rowOff>26320</xdr:rowOff>
    </xdr:to>
    <xdr:pic>
      <xdr:nvPicPr>
        <xdr:cNvPr id="28" name="Afbeelding 27">
          <a:extLst>
            <a:ext uri="{FF2B5EF4-FFF2-40B4-BE49-F238E27FC236}">
              <a16:creationId xmlns:a16="http://schemas.microsoft.com/office/drawing/2014/main" id="{98E9A793-C6F3-4AA7-D51D-2926D89F8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65774" y="103189"/>
          <a:ext cx="3657601" cy="33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C0A24-FF55-4459-8E72-3D9C76D7B45D}">
  <dimension ref="A1:D46"/>
  <sheetViews>
    <sheetView showGridLines="0" zoomScale="80" zoomScaleNormal="80" workbookViewId="0">
      <selection activeCell="C45" sqref="C45"/>
    </sheetView>
  </sheetViews>
  <sheetFormatPr defaultRowHeight="15" x14ac:dyDescent="0.25"/>
  <cols>
    <col min="3" max="3" width="42.5703125" customWidth="1"/>
    <col min="5" max="5" width="16.5703125" customWidth="1"/>
  </cols>
  <sheetData>
    <row r="1" spans="1:4" x14ac:dyDescent="0.25">
      <c r="A1" s="1"/>
      <c r="D1" s="1"/>
    </row>
    <row r="2" spans="1:4" x14ac:dyDescent="0.25">
      <c r="A2" t="s">
        <v>0</v>
      </c>
    </row>
    <row r="3" spans="1:4" x14ac:dyDescent="0.25">
      <c r="B3" s="6" t="s">
        <v>1</v>
      </c>
      <c r="C3" s="1" t="s">
        <v>2</v>
      </c>
      <c r="D3" s="10"/>
    </row>
    <row r="4" spans="1:4" x14ac:dyDescent="0.25">
      <c r="B4" s="6" t="s">
        <v>3</v>
      </c>
      <c r="C4" s="1" t="s">
        <v>4</v>
      </c>
      <c r="D4" s="10"/>
    </row>
    <row r="5" spans="1:4" x14ac:dyDescent="0.25">
      <c r="A5" t="s">
        <v>5</v>
      </c>
    </row>
    <row r="6" spans="1:4" x14ac:dyDescent="0.25">
      <c r="B6" s="7" t="s">
        <v>6</v>
      </c>
      <c r="C6" s="1" t="s">
        <v>7</v>
      </c>
      <c r="D6" s="10"/>
    </row>
    <row r="7" spans="1:4" x14ac:dyDescent="0.25">
      <c r="B7" s="8" t="s">
        <v>8</v>
      </c>
      <c r="C7" s="1" t="s">
        <v>9</v>
      </c>
      <c r="D7" s="10"/>
    </row>
    <row r="8" spans="1:4" x14ac:dyDescent="0.25">
      <c r="B8" s="8" t="s">
        <v>10</v>
      </c>
      <c r="C8" s="1" t="s">
        <v>11</v>
      </c>
      <c r="D8" s="10"/>
    </row>
    <row r="9" spans="1:4" x14ac:dyDescent="0.25">
      <c r="B9" s="8" t="s">
        <v>12</v>
      </c>
      <c r="C9" s="1" t="s">
        <v>13</v>
      </c>
      <c r="D9" s="10"/>
    </row>
    <row r="10" spans="1:4" x14ac:dyDescent="0.25">
      <c r="B10" s="8" t="s">
        <v>14</v>
      </c>
      <c r="C10" s="1" t="s">
        <v>15</v>
      </c>
      <c r="D10" s="10"/>
    </row>
    <row r="11" spans="1:4" x14ac:dyDescent="0.25">
      <c r="B11" s="8" t="s">
        <v>16</v>
      </c>
      <c r="C11" s="1" t="s">
        <v>17</v>
      </c>
      <c r="D11" s="10"/>
    </row>
    <row r="12" spans="1:4" x14ac:dyDescent="0.25">
      <c r="B12" s="8" t="s">
        <v>18</v>
      </c>
      <c r="C12" s="1" t="s">
        <v>19</v>
      </c>
      <c r="D12" s="10"/>
    </row>
    <row r="13" spans="1:4" x14ac:dyDescent="0.25">
      <c r="B13" s="8" t="s">
        <v>20</v>
      </c>
      <c r="C13" s="1" t="s">
        <v>21</v>
      </c>
      <c r="D13" s="10"/>
    </row>
    <row r="14" spans="1:4" x14ac:dyDescent="0.25">
      <c r="B14" s="8" t="s">
        <v>22</v>
      </c>
      <c r="C14" s="1" t="s">
        <v>23</v>
      </c>
      <c r="D14" s="10"/>
    </row>
    <row r="15" spans="1:4" x14ac:dyDescent="0.25">
      <c r="A15" t="s">
        <v>24</v>
      </c>
    </row>
    <row r="16" spans="1:4" x14ac:dyDescent="0.25">
      <c r="B16" s="7" t="s">
        <v>25</v>
      </c>
      <c r="C16" s="1" t="s">
        <v>26</v>
      </c>
    </row>
    <row r="17" spans="1:3" x14ac:dyDescent="0.25">
      <c r="B17" s="7" t="s">
        <v>27</v>
      </c>
      <c r="C17" s="1" t="s">
        <v>28</v>
      </c>
    </row>
    <row r="18" spans="1:3" x14ac:dyDescent="0.25">
      <c r="A18" t="s">
        <v>29</v>
      </c>
    </row>
    <row r="19" spans="1:3" x14ac:dyDescent="0.25">
      <c r="B19" s="9" t="s">
        <v>30</v>
      </c>
      <c r="C19" s="4" t="s">
        <v>31</v>
      </c>
    </row>
    <row r="20" spans="1:3" x14ac:dyDescent="0.25">
      <c r="B20" s="9" t="s">
        <v>32</v>
      </c>
      <c r="C20" s="4" t="s">
        <v>33</v>
      </c>
    </row>
    <row r="22" spans="1:3" x14ac:dyDescent="0.25">
      <c r="A22" t="s">
        <v>34</v>
      </c>
      <c r="B22" s="9" t="s">
        <v>35</v>
      </c>
      <c r="C22" s="4" t="s">
        <v>36</v>
      </c>
    </row>
    <row r="23" spans="1:3" x14ac:dyDescent="0.25">
      <c r="B23" s="9" t="s">
        <v>37</v>
      </c>
      <c r="C23" s="4" t="s">
        <v>38</v>
      </c>
    </row>
    <row r="25" spans="1:3" x14ac:dyDescent="0.25">
      <c r="A25" t="s">
        <v>39</v>
      </c>
    </row>
    <row r="26" spans="1:3" x14ac:dyDescent="0.25">
      <c r="B26" s="9" t="s">
        <v>40</v>
      </c>
      <c r="C26" s="4" t="s">
        <v>41</v>
      </c>
    </row>
    <row r="27" spans="1:3" x14ac:dyDescent="0.25">
      <c r="B27" s="9" t="s">
        <v>42</v>
      </c>
      <c r="C27" s="4" t="s">
        <v>43</v>
      </c>
    </row>
    <row r="29" spans="1:3" x14ac:dyDescent="0.25">
      <c r="A29" t="s">
        <v>44</v>
      </c>
    </row>
    <row r="30" spans="1:3" x14ac:dyDescent="0.25">
      <c r="B30" s="9" t="s">
        <v>45</v>
      </c>
      <c r="C30" s="4" t="s">
        <v>46</v>
      </c>
    </row>
    <row r="31" spans="1:3" x14ac:dyDescent="0.25">
      <c r="B31" s="9" t="s">
        <v>47</v>
      </c>
      <c r="C31" s="4" t="s">
        <v>48</v>
      </c>
    </row>
    <row r="32" spans="1:3" x14ac:dyDescent="0.25">
      <c r="B32" s="9" t="s">
        <v>49</v>
      </c>
      <c r="C32" s="4" t="s">
        <v>50</v>
      </c>
    </row>
    <row r="33" spans="1:4" x14ac:dyDescent="0.25">
      <c r="B33" s="9" t="s">
        <v>51</v>
      </c>
      <c r="C33" s="4" t="s">
        <v>52</v>
      </c>
    </row>
    <row r="34" spans="1:4" x14ac:dyDescent="0.25">
      <c r="B34" s="9" t="s">
        <v>53</v>
      </c>
      <c r="C34" s="4" t="s">
        <v>54</v>
      </c>
    </row>
    <row r="35" spans="1:4" x14ac:dyDescent="0.25">
      <c r="B35" s="9" t="s">
        <v>55</v>
      </c>
      <c r="C35" s="4" t="s">
        <v>56</v>
      </c>
    </row>
    <row r="36" spans="1:4" x14ac:dyDescent="0.25">
      <c r="B36" s="9" t="s">
        <v>57</v>
      </c>
      <c r="C36" s="4" t="s">
        <v>58</v>
      </c>
    </row>
    <row r="37" spans="1:4" x14ac:dyDescent="0.25">
      <c r="B37" s="9" t="s">
        <v>59</v>
      </c>
      <c r="C37" s="4" t="s">
        <v>60</v>
      </c>
    </row>
    <row r="38" spans="1:4" x14ac:dyDescent="0.25">
      <c r="B38" s="9" t="s">
        <v>61</v>
      </c>
      <c r="C38" s="4" t="s">
        <v>62</v>
      </c>
    </row>
    <row r="39" spans="1:4" x14ac:dyDescent="0.25">
      <c r="B39" s="9" t="s">
        <v>63</v>
      </c>
      <c r="C39" s="4" t="s">
        <v>64</v>
      </c>
    </row>
    <row r="40" spans="1:4" x14ac:dyDescent="0.25">
      <c r="B40" s="9" t="s">
        <v>65</v>
      </c>
      <c r="C40" s="4" t="s">
        <v>66</v>
      </c>
    </row>
    <row r="41" spans="1:4" x14ac:dyDescent="0.25">
      <c r="B41" s="47" t="s">
        <v>67</v>
      </c>
      <c r="C41" s="1" t="s">
        <v>68</v>
      </c>
    </row>
    <row r="43" spans="1:4" x14ac:dyDescent="0.25">
      <c r="A43" t="s">
        <v>69</v>
      </c>
    </row>
    <row r="44" spans="1:4" x14ac:dyDescent="0.25">
      <c r="B44" s="9" t="s">
        <v>70</v>
      </c>
      <c r="C44" s="4" t="s">
        <v>71</v>
      </c>
      <c r="D44" s="10"/>
    </row>
    <row r="46" spans="1:4" x14ac:dyDescent="0.25">
      <c r="B46" t="s">
        <v>72</v>
      </c>
      <c r="C46" s="4" t="s">
        <v>73</v>
      </c>
    </row>
  </sheetData>
  <sheetProtection algorithmName="SHA-512" hashValue="MreMOLMn2nhuG3C9jBs2gdBrfsbjcQc8RnifJwf6oXAJQfClNA6bwxCTcSY4PO1AyNv7LM94FnUfklpErR6QHw==" saltValue="f3V1oDcbkaEWPFPMsGy1ZQ==" spinCount="100000" sheet="1" objects="1" scenarios="1"/>
  <hyperlinks>
    <hyperlink ref="B3" location="A!A1" display="A01" xr:uid="{9E44A41B-F2D9-455F-99C2-651AB24ED374}"/>
    <hyperlink ref="B4" location="A!A10" display="A02" xr:uid="{CF3E2705-7C60-48E6-9D23-418EEB58A182}"/>
    <hyperlink ref="B6" location="B!A1" display="B01" xr:uid="{4012C361-AD10-4EB8-BE8A-CDDFF071C07F}"/>
    <hyperlink ref="B7" location="B!A15" display="B02" xr:uid="{1DF11B65-0EBC-4F36-8B2F-8EDDB26C9F1A}"/>
    <hyperlink ref="B8" location="B!A23" display="B03" xr:uid="{6A328752-CF3A-46FE-ACD0-F3901B405E42}"/>
    <hyperlink ref="B9" location="B!A31" display="B04" xr:uid="{7AC38A53-02A0-443E-A178-64072DAF5EEE}"/>
    <hyperlink ref="B10" location="B!A40" display="B05" xr:uid="{A5C37DD2-1553-46E9-9D9B-24010681E9D7}"/>
    <hyperlink ref="B11" location="B!A47" display="B06" xr:uid="{986F2EFD-DD5B-4FA0-95AE-3F9305B3115B}"/>
    <hyperlink ref="B12" location="B!A55" display="B07" xr:uid="{2CD00037-6928-4DC5-BEFC-9BF7D9DC07E4}"/>
    <hyperlink ref="B13" location="B!A59" display="B08" xr:uid="{57C95602-FCFE-40F3-AF4F-E6C9727E6C72}"/>
    <hyperlink ref="B14" location="B!A65" display="B09" xr:uid="{5F7F718D-EC9A-4F44-81C8-3BB238FFDEF5}"/>
    <hyperlink ref="B16" location="'C'!A1" display="C01" xr:uid="{CF867377-5203-42B5-B020-FD425A0898F0}"/>
    <hyperlink ref="B17" location="'C'!A43" display="C02" xr:uid="{026DED44-8966-404A-8BE8-3B1920C06C52}"/>
    <hyperlink ref="B19" location="D!A1" display="D01" xr:uid="{B9C3DC54-5F24-4D28-B7F1-20D20EEDAEAF}"/>
    <hyperlink ref="B20" location="D!A6" display="D02" xr:uid="{DE315AD0-110D-43F6-B0AF-8CC5ABCF3FDA}"/>
    <hyperlink ref="B22" location="E!A1" display="E01" xr:uid="{AD34B324-1372-46C2-8D7D-39D79D91B968}"/>
    <hyperlink ref="B23" location="E!A14" display="E03" xr:uid="{53EA4F49-3F8E-4A28-A6C3-0F95A830BB24}"/>
    <hyperlink ref="B26" location="F!A1" display="F01" xr:uid="{0F6CE33C-DF6B-4E45-A051-7466A85BE23B}"/>
    <hyperlink ref="B30" location="G!A1" display="G01" xr:uid="{2C2CD98D-6103-4F4D-B5B9-84A1BE204024}"/>
    <hyperlink ref="B31" location="G!A7" display="G02" xr:uid="{A0DD4B7D-AAB9-462C-9E5E-BA09AC2D86FA}"/>
    <hyperlink ref="B32" location="G!A13" display="G03" xr:uid="{22A25335-456C-45C0-9695-4A0DE033871F}"/>
    <hyperlink ref="B33" location="G!A20" display="G04" xr:uid="{14E023B6-50EF-4EF1-89FF-68FE37F946D1}"/>
    <hyperlink ref="B34" location="G!A82" display="G05" xr:uid="{2894F301-9278-4DC5-B73D-4883B2944EDA}"/>
    <hyperlink ref="B35" location="G!A89" display="G06" xr:uid="{7E9416B4-CDE9-47CC-9EB6-F663E595E545}"/>
    <hyperlink ref="B36" location="G!A97" display="G07" xr:uid="{B262129B-A280-4B18-91D8-909C5F778FC8}"/>
    <hyperlink ref="B37" location="G!A103" display="G08" xr:uid="{A972C175-E224-4AEB-A6F3-0A20CF9D6BA0}"/>
    <hyperlink ref="B38" location="G!A112" display="G09" xr:uid="{8D3DACA0-49DE-4538-9E05-394482D20F3D}"/>
    <hyperlink ref="B39" location="G!A119" display="G10" xr:uid="{93926512-40BF-42BD-A4B0-12745D469E05}"/>
    <hyperlink ref="B40" location="G!A125" display="G11" xr:uid="{30F0F4F0-D20F-4A55-9A0A-A157D1A05BE8}"/>
    <hyperlink ref="B27" location="F!A17" display="F02" xr:uid="{D2EA76C6-4358-4233-983B-A4F09106E978}"/>
    <hyperlink ref="B44" location="H!A1" display="H01" xr:uid="{4071C33D-6119-44CE-AF98-10B7192CE2F2}"/>
    <hyperlink ref="B41" location="G!A101" display="G12" xr:uid="{A880F7C4-A58C-41FA-AECB-CD2CBAC3A94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F1DCC-FC88-4EBB-94B6-C9DC4C2870B6}">
  <dimension ref="B2:I31"/>
  <sheetViews>
    <sheetView showGridLines="0" zoomScaleNormal="100" workbookViewId="0">
      <pane xSplit="2" ySplit="8" topLeftCell="C9" activePane="bottomRight" state="frozen"/>
      <selection pane="topRight" activeCell="C1" sqref="C1"/>
      <selection pane="bottomLeft" activeCell="A9" sqref="A9"/>
      <selection pane="bottomRight" activeCell="H26" sqref="H26"/>
    </sheetView>
  </sheetViews>
  <sheetFormatPr defaultRowHeight="15" x14ac:dyDescent="0.25"/>
  <cols>
    <col min="2" max="2" width="14.5703125" customWidth="1"/>
    <col min="3" max="3" width="97.85546875" style="2" customWidth="1"/>
    <col min="4" max="4" width="6.85546875" customWidth="1"/>
    <col min="7" max="7" width="4.5703125" customWidth="1"/>
    <col min="8" max="8" width="10.140625" bestFit="1" customWidth="1"/>
    <col min="9" max="9" width="10.85546875" customWidth="1"/>
  </cols>
  <sheetData>
    <row r="2" spans="2:9" x14ac:dyDescent="0.25">
      <c r="B2" s="42" t="s">
        <v>74</v>
      </c>
      <c r="C2" s="53"/>
    </row>
    <row r="3" spans="2:9" x14ac:dyDescent="0.25">
      <c r="C3" s="54"/>
      <c r="D3" s="11"/>
      <c r="E3" s="12"/>
      <c r="F3" s="12"/>
      <c r="G3" s="12"/>
      <c r="H3" s="13"/>
      <c r="I3" s="14"/>
    </row>
    <row r="4" spans="2:9" x14ac:dyDescent="0.25">
      <c r="B4" s="15" t="s">
        <v>75</v>
      </c>
      <c r="C4" s="55"/>
      <c r="D4" s="16"/>
      <c r="E4" s="16"/>
      <c r="F4" s="16"/>
      <c r="G4" s="16"/>
      <c r="H4" s="17" t="s">
        <v>76</v>
      </c>
      <c r="I4" s="18" t="s">
        <v>77</v>
      </c>
    </row>
    <row r="5" spans="2:9" ht="25.5" x14ac:dyDescent="0.25">
      <c r="B5" s="19">
        <v>1</v>
      </c>
      <c r="C5" s="56" t="s">
        <v>79</v>
      </c>
      <c r="D5" s="27"/>
      <c r="E5" s="27"/>
      <c r="F5" s="27"/>
      <c r="G5" s="27"/>
      <c r="H5" s="20" t="s">
        <v>80</v>
      </c>
      <c r="I5" s="20" t="s">
        <v>81</v>
      </c>
    </row>
    <row r="6" spans="2:9" x14ac:dyDescent="0.25">
      <c r="B6" s="19">
        <v>2</v>
      </c>
      <c r="C6" s="56" t="s">
        <v>82</v>
      </c>
      <c r="D6" s="27"/>
      <c r="E6" s="27"/>
      <c r="F6" s="27"/>
      <c r="G6" s="27"/>
      <c r="H6" s="21">
        <v>1</v>
      </c>
      <c r="I6" s="22">
        <f>+$I$3*1</f>
        <v>0</v>
      </c>
    </row>
    <row r="7" spans="2:9" x14ac:dyDescent="0.25">
      <c r="B7" s="19">
        <v>3</v>
      </c>
      <c r="C7" s="56" t="s">
        <v>83</v>
      </c>
      <c r="D7" s="27"/>
      <c r="E7" s="27"/>
      <c r="F7" s="27"/>
      <c r="G7" s="27"/>
      <c r="H7" s="21">
        <v>0.5</v>
      </c>
      <c r="I7" s="22">
        <f>+$I$3*0.5</f>
        <v>0</v>
      </c>
    </row>
    <row r="8" spans="2:9" ht="25.5" x14ac:dyDescent="0.25">
      <c r="B8" s="19">
        <v>4</v>
      </c>
      <c r="C8" s="56" t="s">
        <v>84</v>
      </c>
      <c r="D8" s="27"/>
      <c r="E8" s="27"/>
      <c r="F8" s="27"/>
      <c r="G8" s="27"/>
      <c r="H8" s="21">
        <v>0.2</v>
      </c>
      <c r="I8" s="22">
        <f>+$I$3*0.2</f>
        <v>0</v>
      </c>
    </row>
    <row r="9" spans="2:9" x14ac:dyDescent="0.25">
      <c r="B9" s="23"/>
      <c r="C9" s="132"/>
      <c r="D9" s="24"/>
      <c r="E9" s="24"/>
      <c r="F9" s="24"/>
      <c r="G9" s="24"/>
      <c r="H9" s="24"/>
      <c r="I9" s="25"/>
    </row>
    <row r="10" spans="2:9" x14ac:dyDescent="0.25">
      <c r="B10" s="29" t="s">
        <v>1</v>
      </c>
      <c r="C10" s="57" t="s">
        <v>2</v>
      </c>
      <c r="D10" s="29"/>
      <c r="E10" s="30"/>
      <c r="F10" s="30"/>
      <c r="G10" s="30"/>
      <c r="H10" s="30"/>
      <c r="I10" s="30"/>
    </row>
    <row r="11" spans="2:9" ht="51" x14ac:dyDescent="0.25">
      <c r="B11" s="32" t="s">
        <v>85</v>
      </c>
      <c r="C11" s="33" t="s">
        <v>86</v>
      </c>
      <c r="D11" s="33" t="s">
        <v>87</v>
      </c>
      <c r="E11" s="34" t="s">
        <v>88</v>
      </c>
      <c r="F11" s="34" t="s">
        <v>76</v>
      </c>
      <c r="G11" s="34"/>
      <c r="H11" s="31" t="s">
        <v>89</v>
      </c>
      <c r="I11" s="34" t="s">
        <v>77</v>
      </c>
    </row>
    <row r="12" spans="2:9" ht="30" x14ac:dyDescent="0.25">
      <c r="B12" s="35" t="s">
        <v>90</v>
      </c>
      <c r="C12" s="36" t="s">
        <v>91</v>
      </c>
      <c r="D12" s="39" t="s">
        <v>92</v>
      </c>
      <c r="E12" s="39">
        <v>1</v>
      </c>
      <c r="F12" s="38" t="str">
        <f t="shared" ref="F12:F14" si="0">IF(E12="",,VLOOKUP(E12,$B$5:$I$8,7,FALSE))</f>
        <v>K.O.</v>
      </c>
      <c r="G12" s="39"/>
      <c r="H12" s="40"/>
      <c r="I12" s="41" t="str">
        <f>IF(UPPER(H12)="X",IF(E12="",,VLOOKUP(E12,$B$5:$I$8,8,FALSE)),IF(E12=$B$5,"Niet oké",(E12)*0))</f>
        <v>Niet oké</v>
      </c>
    </row>
    <row r="13" spans="2:9" ht="30" x14ac:dyDescent="0.25">
      <c r="B13" s="35" t="s">
        <v>93</v>
      </c>
      <c r="C13" s="36" t="s">
        <v>94</v>
      </c>
      <c r="D13" s="39" t="s">
        <v>92</v>
      </c>
      <c r="E13" s="39">
        <v>1</v>
      </c>
      <c r="F13" s="38" t="str">
        <f t="shared" si="0"/>
        <v>K.O.</v>
      </c>
      <c r="G13" s="39"/>
      <c r="H13" s="39"/>
      <c r="I13" s="41" t="str">
        <f t="shared" ref="I13:I14" si="1">IF(UPPER(H13)="X",IF(E13="",,VLOOKUP(E13,$B$5:$I$8,8,FALSE)),IF(E13=$B$5,"Niet oké",(E13)*0))</f>
        <v>Niet oké</v>
      </c>
    </row>
    <row r="14" spans="2:9" ht="30" x14ac:dyDescent="0.25">
      <c r="B14" s="35" t="s">
        <v>95</v>
      </c>
      <c r="C14" s="36" t="s">
        <v>96</v>
      </c>
      <c r="D14" s="39" t="s">
        <v>92</v>
      </c>
      <c r="E14" s="39">
        <v>1</v>
      </c>
      <c r="F14" s="38" t="str">
        <f t="shared" si="0"/>
        <v>K.O.</v>
      </c>
      <c r="G14" s="39"/>
      <c r="H14" s="39"/>
      <c r="I14" s="41" t="str">
        <f t="shared" si="1"/>
        <v>Niet oké</v>
      </c>
    </row>
    <row r="16" spans="2:9" x14ac:dyDescent="0.25">
      <c r="B16" s="29" t="s">
        <v>3</v>
      </c>
      <c r="C16" s="57" t="s">
        <v>4</v>
      </c>
      <c r="D16" s="29"/>
      <c r="E16" s="30"/>
      <c r="F16" s="30"/>
      <c r="G16" s="30"/>
      <c r="H16" s="30"/>
      <c r="I16" s="30"/>
    </row>
    <row r="17" spans="2:9" ht="51" x14ac:dyDescent="0.25">
      <c r="B17" s="32" t="s">
        <v>85</v>
      </c>
      <c r="C17" s="33" t="s">
        <v>86</v>
      </c>
      <c r="D17" s="33" t="s">
        <v>87</v>
      </c>
      <c r="E17" s="34" t="s">
        <v>88</v>
      </c>
      <c r="F17" s="34" t="s">
        <v>76</v>
      </c>
      <c r="G17" s="34"/>
      <c r="H17" s="31" t="s">
        <v>89</v>
      </c>
      <c r="I17" s="34" t="s">
        <v>77</v>
      </c>
    </row>
    <row r="18" spans="2:9" ht="45" x14ac:dyDescent="0.25">
      <c r="B18" s="35" t="s">
        <v>97</v>
      </c>
      <c r="C18" s="36" t="s">
        <v>98</v>
      </c>
      <c r="D18" s="39" t="s">
        <v>99</v>
      </c>
      <c r="E18" s="39">
        <v>1</v>
      </c>
      <c r="F18" s="38" t="str">
        <f>IF(E18="",,VLOOKUP(E18,$B$5:$I$8,7,FALSE))</f>
        <v>K.O.</v>
      </c>
      <c r="G18" s="39"/>
      <c r="H18" s="40"/>
      <c r="I18" s="41" t="str">
        <f>IF(UPPER(H18)="X",IF(E18="",,VLOOKUP(E18,$B$5:$I$8,8,FALSE)),IF(E18=$B$5,"Niet oké",(E18)*0))</f>
        <v>Niet oké</v>
      </c>
    </row>
    <row r="19" spans="2:9" ht="30" x14ac:dyDescent="0.25">
      <c r="B19" s="35" t="s">
        <v>100</v>
      </c>
      <c r="C19" s="36" t="s">
        <v>101</v>
      </c>
      <c r="D19" s="39" t="s">
        <v>99</v>
      </c>
      <c r="E19" s="39">
        <v>1</v>
      </c>
      <c r="F19" s="38" t="str">
        <f t="shared" ref="F19" si="2">IF(E19="",,VLOOKUP(E19,$B$5:$I$8,7,FALSE))</f>
        <v>K.O.</v>
      </c>
      <c r="G19" s="39"/>
      <c r="H19" s="40"/>
      <c r="I19" s="41" t="str">
        <f t="shared" ref="I19" si="3">IF(UPPER(H19)="X",IF(E19="",,VLOOKUP(E19,$B$5:$I$8,8,FALSE)),IF(E19=$B$5,"Niet oké",(E19)*0))</f>
        <v>Niet oké</v>
      </c>
    </row>
    <row r="20" spans="2:9" x14ac:dyDescent="0.25">
      <c r="B20" s="35" t="s">
        <v>102</v>
      </c>
      <c r="C20" s="36" t="s">
        <v>103</v>
      </c>
      <c r="D20" s="39" t="s">
        <v>99</v>
      </c>
      <c r="E20" s="39">
        <v>1</v>
      </c>
      <c r="F20" s="38" t="str">
        <f t="shared" ref="F20" si="4">IF(E20="",,VLOOKUP(E20,$B$5:$I$8,7,FALSE))</f>
        <v>K.O.</v>
      </c>
      <c r="G20" s="39"/>
      <c r="H20" s="40"/>
      <c r="I20" s="41" t="str">
        <f t="shared" ref="I20" si="5">IF(UPPER(H20)="X",IF(E20="",,VLOOKUP(E20,$B$5:$I$8,8,FALSE)),IF(E20=$B$5,"Niet oké",(E20)*0))</f>
        <v>Niet oké</v>
      </c>
    </row>
    <row r="21" spans="2:9" x14ac:dyDescent="0.25">
      <c r="B21" s="3"/>
      <c r="D21" s="2"/>
      <c r="E21" s="48"/>
      <c r="F21" s="25"/>
      <c r="G21" s="48"/>
      <c r="H21" s="49"/>
      <c r="I21" s="50"/>
    </row>
    <row r="22" spans="2:9" x14ac:dyDescent="0.25">
      <c r="B22" s="29" t="s">
        <v>104</v>
      </c>
      <c r="C22" s="57" t="s">
        <v>105</v>
      </c>
      <c r="D22" s="29"/>
      <c r="E22" s="30"/>
      <c r="F22" s="30"/>
      <c r="G22" s="30"/>
      <c r="H22" s="30"/>
      <c r="I22" s="30"/>
    </row>
    <row r="23" spans="2:9" ht="51" x14ac:dyDescent="0.25">
      <c r="B23" s="32" t="s">
        <v>85</v>
      </c>
      <c r="C23" s="33" t="s">
        <v>86</v>
      </c>
      <c r="D23" s="33" t="s">
        <v>87</v>
      </c>
      <c r="E23" s="34" t="s">
        <v>88</v>
      </c>
      <c r="F23" s="34" t="s">
        <v>76</v>
      </c>
      <c r="G23" s="34"/>
      <c r="H23" s="31" t="s">
        <v>89</v>
      </c>
      <c r="I23" s="34" t="s">
        <v>77</v>
      </c>
    </row>
    <row r="24" spans="2:9" x14ac:dyDescent="0.25">
      <c r="B24" s="35" t="s">
        <v>106</v>
      </c>
      <c r="C24" s="36" t="s">
        <v>107</v>
      </c>
      <c r="D24" s="39" t="s">
        <v>99</v>
      </c>
      <c r="E24" s="39">
        <v>1</v>
      </c>
      <c r="F24" s="38" t="str">
        <f>IF(E24="",,VLOOKUP(E24,$B$5:$I$8,7,FALSE))</f>
        <v>K.O.</v>
      </c>
      <c r="G24" s="39"/>
      <c r="H24" s="40"/>
      <c r="I24" s="41" t="str">
        <f>IF(UPPER(H24)="X",IF(E24="",,VLOOKUP(E24,$B$5:$I$8,8,FALSE)),IF(E24=$B$5,"Niet oké",(E24)*0))</f>
        <v>Niet oké</v>
      </c>
    </row>
    <row r="25" spans="2:9" ht="30" x14ac:dyDescent="0.25">
      <c r="B25" s="35" t="s">
        <v>108</v>
      </c>
      <c r="C25" s="36" t="s">
        <v>109</v>
      </c>
      <c r="D25" s="39" t="s">
        <v>99</v>
      </c>
      <c r="E25" s="39">
        <v>1</v>
      </c>
      <c r="F25" s="38" t="str">
        <f t="shared" ref="F25:F26" si="6">IF(E25="",,VLOOKUP(E25,$B$5:$I$8,7,FALSE))</f>
        <v>K.O.</v>
      </c>
      <c r="G25" s="39"/>
      <c r="H25" s="40"/>
      <c r="I25" s="41" t="str">
        <f t="shared" ref="I25" si="7">IF(UPPER(H25)="X",IF(E25="",,VLOOKUP(E25,$B$5:$I$8,8,FALSE)),IF(E25=$B$5,"Niet oké",(E25)*0))</f>
        <v>Niet oké</v>
      </c>
    </row>
    <row r="26" spans="2:9" ht="30" x14ac:dyDescent="0.25">
      <c r="B26" s="35" t="s">
        <v>110</v>
      </c>
      <c r="C26" s="36" t="s">
        <v>111</v>
      </c>
      <c r="D26" s="39" t="s">
        <v>99</v>
      </c>
      <c r="E26" s="39">
        <v>1</v>
      </c>
      <c r="F26" s="38" t="str">
        <f t="shared" si="6"/>
        <v>K.O.</v>
      </c>
      <c r="G26" s="39"/>
      <c r="H26" s="40"/>
      <c r="I26" s="41" t="str">
        <f>IF(UPPER(H26)="X",IF(E26="",,VLOOKUP(E26,$B$5:$I$8,8,FALSE)),IF(E26=$B$5,"Niet oké",(E26)*0))</f>
        <v>Niet oké</v>
      </c>
    </row>
    <row r="27" spans="2:9" x14ac:dyDescent="0.25">
      <c r="B27" s="3"/>
      <c r="D27" s="2"/>
      <c r="E27" s="48"/>
      <c r="F27" s="25"/>
      <c r="G27" s="48"/>
      <c r="H27" s="49"/>
      <c r="I27" s="50"/>
    </row>
    <row r="28" spans="2:9" x14ac:dyDescent="0.25">
      <c r="B28" s="3"/>
    </row>
    <row r="29" spans="2:9" x14ac:dyDescent="0.25">
      <c r="B29" s="28" t="s">
        <v>112</v>
      </c>
      <c r="C29" s="133" t="s">
        <v>113</v>
      </c>
    </row>
    <row r="30" spans="2:9" x14ac:dyDescent="0.25">
      <c r="B30" s="28" t="s">
        <v>114</v>
      </c>
      <c r="C30" s="133" t="s">
        <v>115</v>
      </c>
    </row>
    <row r="31" spans="2:9" x14ac:dyDescent="0.25">
      <c r="B31" s="28" t="s">
        <v>116</v>
      </c>
      <c r="C31" s="133" t="s">
        <v>117</v>
      </c>
    </row>
  </sheetData>
  <sheetProtection algorithmName="SHA-512" hashValue="SnT1BR22/GNiANVtAgteju19RH7nmhEHJvZUBZFJDFsqfrx7CBUgEbrowqYmJXqPQbswAolvn/SUPScvXo160g==" saltValue="AruHZvvk9/TgkuAVHoFUmQ==" spinCount="100000" sheet="1" objects="1" scenarios="1"/>
  <protectedRanges>
    <protectedRange sqref="H24:H26" name="Bereik3"/>
    <protectedRange sqref="H18:H20" name="Bereik2"/>
    <protectedRange sqref="H12:H14" name="Bereik1"/>
  </protectedRanges>
  <phoneticPr fontId="2" type="noConversion"/>
  <conditionalFormatting sqref="I12:I14 I18:I21 I24:I27">
    <cfRule type="expression" dxfId="17" priority="3">
      <formula>AND(UPPER(H12)&lt;&gt;"X",E12=$B$5)</formula>
    </cfRule>
  </conditionalFormatting>
  <pageMargins left="0.7" right="0.7" top="0.75" bottom="0.75" header="0.3" footer="0.3"/>
  <pageSetup paperSize="9" orientation="portrait" r:id="rId1"/>
  <ignoredErrors>
    <ignoredError sqref="D1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CEC21-3AD2-4B5B-8F1A-2CA444E3260F}">
  <dimension ref="B2:I97"/>
  <sheetViews>
    <sheetView showGridLines="0" zoomScaleNormal="100" workbookViewId="0">
      <pane xSplit="2" ySplit="8" topLeftCell="C19" activePane="bottomRight" state="frozen"/>
      <selection pane="topRight" activeCell="C1" sqref="C1"/>
      <selection pane="bottomLeft" activeCell="A9" sqref="A9"/>
      <selection pane="bottomRight" activeCell="E29" sqref="E29:F29"/>
    </sheetView>
  </sheetViews>
  <sheetFormatPr defaultRowHeight="15" x14ac:dyDescent="0.25"/>
  <cols>
    <col min="3" max="3" width="107.28515625" style="2" customWidth="1"/>
    <col min="7" max="7" width="10.140625" customWidth="1"/>
    <col min="8" max="8" width="12" customWidth="1"/>
  </cols>
  <sheetData>
    <row r="2" spans="2:9" x14ac:dyDescent="0.25">
      <c r="B2" s="42" t="s">
        <v>118</v>
      </c>
      <c r="C2" s="53"/>
    </row>
    <row r="3" spans="2:9" x14ac:dyDescent="0.25">
      <c r="C3" s="54"/>
      <c r="D3" s="11"/>
      <c r="E3" s="12"/>
      <c r="F3" s="12"/>
      <c r="G3" s="12"/>
      <c r="H3" s="13"/>
      <c r="I3" s="14"/>
    </row>
    <row r="4" spans="2:9" x14ac:dyDescent="0.25">
      <c r="B4" s="15" t="s">
        <v>75</v>
      </c>
      <c r="C4" s="55"/>
      <c r="D4" s="16"/>
      <c r="E4" s="16"/>
      <c r="F4" s="16"/>
      <c r="G4" s="16"/>
      <c r="H4" s="17" t="s">
        <v>76</v>
      </c>
      <c r="I4" s="18" t="s">
        <v>77</v>
      </c>
    </row>
    <row r="5" spans="2:9" ht="25.5" x14ac:dyDescent="0.25">
      <c r="B5" s="19">
        <v>1</v>
      </c>
      <c r="C5" s="56" t="s">
        <v>79</v>
      </c>
      <c r="D5" s="27"/>
      <c r="E5" s="27"/>
      <c r="F5" s="27"/>
      <c r="G5" s="27"/>
      <c r="H5" s="20" t="s">
        <v>80</v>
      </c>
      <c r="I5" s="20" t="s">
        <v>81</v>
      </c>
    </row>
    <row r="6" spans="2:9" x14ac:dyDescent="0.25">
      <c r="B6" s="19">
        <v>2</v>
      </c>
      <c r="C6" s="56" t="s">
        <v>82</v>
      </c>
      <c r="D6" s="27"/>
      <c r="E6" s="27"/>
      <c r="F6" s="27"/>
      <c r="G6" s="27"/>
      <c r="H6" s="21">
        <v>1</v>
      </c>
      <c r="I6" s="22">
        <f>+$I$3*1</f>
        <v>0</v>
      </c>
    </row>
    <row r="7" spans="2:9" x14ac:dyDescent="0.25">
      <c r="B7" s="19">
        <v>3</v>
      </c>
      <c r="C7" s="56" t="s">
        <v>83</v>
      </c>
      <c r="D7" s="27"/>
      <c r="E7" s="27"/>
      <c r="F7" s="27"/>
      <c r="G7" s="27"/>
      <c r="H7" s="21">
        <v>0.5</v>
      </c>
      <c r="I7" s="22">
        <f>+$I$3*0.5</f>
        <v>0</v>
      </c>
    </row>
    <row r="8" spans="2:9" ht="25.5" x14ac:dyDescent="0.25">
      <c r="B8" s="19">
        <v>4</v>
      </c>
      <c r="C8" s="56" t="s">
        <v>84</v>
      </c>
      <c r="D8" s="27"/>
      <c r="E8" s="27"/>
      <c r="F8" s="27"/>
      <c r="G8" s="27"/>
      <c r="H8" s="21">
        <v>0.2</v>
      </c>
      <c r="I8" s="22">
        <f>+$I$3*0.2</f>
        <v>0</v>
      </c>
    </row>
    <row r="10" spans="2:9" x14ac:dyDescent="0.25">
      <c r="B10" s="29" t="s">
        <v>6</v>
      </c>
      <c r="C10" s="57" t="str">
        <f>'Inhoud KA-beheer'!C6</f>
        <v>Incident Management</v>
      </c>
      <c r="D10" s="29"/>
      <c r="E10" s="30"/>
      <c r="F10" s="30"/>
      <c r="G10" s="30"/>
      <c r="H10" s="30"/>
      <c r="I10" s="30"/>
    </row>
    <row r="11" spans="2:9" ht="51" x14ac:dyDescent="0.25">
      <c r="B11" s="32" t="s">
        <v>85</v>
      </c>
      <c r="C11" s="33" t="s">
        <v>86</v>
      </c>
      <c r="D11" s="33" t="s">
        <v>87</v>
      </c>
      <c r="E11" s="34" t="s">
        <v>88</v>
      </c>
      <c r="F11" s="34" t="s">
        <v>76</v>
      </c>
      <c r="G11" s="34" t="s">
        <v>119</v>
      </c>
      <c r="H11" s="34" t="s">
        <v>89</v>
      </c>
      <c r="I11" s="34" t="s">
        <v>77</v>
      </c>
    </row>
    <row r="12" spans="2:9" ht="25.5" x14ac:dyDescent="0.25">
      <c r="B12" s="32" t="s">
        <v>120</v>
      </c>
      <c r="C12" s="33" t="s">
        <v>121</v>
      </c>
      <c r="D12" s="33"/>
      <c r="E12" s="34"/>
      <c r="F12" s="34"/>
      <c r="G12" s="34"/>
      <c r="H12" s="34"/>
      <c r="I12" s="34"/>
    </row>
    <row r="13" spans="2:9" ht="30" x14ac:dyDescent="0.25">
      <c r="B13" s="43" t="s">
        <v>122</v>
      </c>
      <c r="C13" s="36" t="s">
        <v>123</v>
      </c>
      <c r="D13" s="39">
        <v>2</v>
      </c>
      <c r="E13" s="39">
        <v>1</v>
      </c>
      <c r="F13" s="38" t="str">
        <f>IF(E13="",,VLOOKUP(E13,$B$5:$I$8,7,FALSE))</f>
        <v>K.O.</v>
      </c>
      <c r="G13" s="39"/>
      <c r="H13" s="40"/>
      <c r="I13" s="41" t="str">
        <f>IF(UPPER(H13)="X",IF(E13="",,VLOOKUP(E13,$B$5:$I$8,8,FALSE)),IF(E13=$B$5,"Niet oké",(E13)*0))</f>
        <v>Niet oké</v>
      </c>
    </row>
    <row r="14" spans="2:9" ht="45" x14ac:dyDescent="0.25">
      <c r="B14" s="43" t="s">
        <v>124</v>
      </c>
      <c r="C14" s="36" t="s">
        <v>125</v>
      </c>
      <c r="D14" s="39" t="s">
        <v>99</v>
      </c>
      <c r="E14" s="39">
        <v>1</v>
      </c>
      <c r="F14" s="38" t="str">
        <f t="shared" ref="F14:F25" si="0">IF(E14="",,VLOOKUP(E14,$B$5:$I$8,7,FALSE))</f>
        <v>K.O.</v>
      </c>
      <c r="G14" s="39"/>
      <c r="H14" s="40"/>
      <c r="I14" s="41" t="str">
        <f t="shared" ref="I14:I25" si="1">IF(UPPER(H14)="X",IF(E14="",,VLOOKUP(E14,$B$5:$I$8,8,FALSE)),IF(E14=$B$5,"Niet oké",(E14)*0))</f>
        <v>Niet oké</v>
      </c>
    </row>
    <row r="15" spans="2:9" ht="45" x14ac:dyDescent="0.25">
      <c r="B15" s="43" t="s">
        <v>126</v>
      </c>
      <c r="C15" s="36" t="s">
        <v>127</v>
      </c>
      <c r="D15" s="39">
        <v>1</v>
      </c>
      <c r="E15" s="39">
        <v>1</v>
      </c>
      <c r="F15" s="38" t="str">
        <f t="shared" si="0"/>
        <v>K.O.</v>
      </c>
      <c r="G15" s="39"/>
      <c r="H15" s="40"/>
      <c r="I15" s="41" t="str">
        <f t="shared" si="1"/>
        <v>Niet oké</v>
      </c>
    </row>
    <row r="16" spans="2:9" x14ac:dyDescent="0.25">
      <c r="B16" s="43" t="s">
        <v>128</v>
      </c>
      <c r="C16" s="36" t="s">
        <v>129</v>
      </c>
      <c r="D16" s="39" t="s">
        <v>130</v>
      </c>
      <c r="E16" s="39">
        <v>1</v>
      </c>
      <c r="F16" s="38" t="str">
        <f t="shared" si="0"/>
        <v>K.O.</v>
      </c>
      <c r="G16" s="39"/>
      <c r="H16" s="40"/>
      <c r="I16" s="41" t="str">
        <f t="shared" si="1"/>
        <v>Niet oké</v>
      </c>
    </row>
    <row r="17" spans="2:9" ht="30" x14ac:dyDescent="0.25">
      <c r="B17" s="43" t="s">
        <v>131</v>
      </c>
      <c r="C17" s="36" t="s">
        <v>132</v>
      </c>
      <c r="D17" s="39" t="s">
        <v>130</v>
      </c>
      <c r="E17" s="39">
        <v>1</v>
      </c>
      <c r="F17" s="38" t="str">
        <f t="shared" si="0"/>
        <v>K.O.</v>
      </c>
      <c r="G17" s="39"/>
      <c r="H17" s="40"/>
      <c r="I17" s="41" t="str">
        <f t="shared" si="1"/>
        <v>Niet oké</v>
      </c>
    </row>
    <row r="18" spans="2:9" ht="45" x14ac:dyDescent="0.25">
      <c r="B18" s="43" t="s">
        <v>133</v>
      </c>
      <c r="C18" s="36" t="s">
        <v>134</v>
      </c>
      <c r="D18" s="39" t="s">
        <v>130</v>
      </c>
      <c r="E18" s="39">
        <v>1</v>
      </c>
      <c r="F18" s="38" t="str">
        <f t="shared" si="0"/>
        <v>K.O.</v>
      </c>
      <c r="G18" s="39"/>
      <c r="H18" s="40"/>
      <c r="I18" s="41" t="str">
        <f t="shared" si="1"/>
        <v>Niet oké</v>
      </c>
    </row>
    <row r="19" spans="2:9" ht="30.75" customHeight="1" x14ac:dyDescent="0.25">
      <c r="B19" s="43" t="s">
        <v>135</v>
      </c>
      <c r="C19" s="36" t="s">
        <v>136</v>
      </c>
      <c r="D19" s="39" t="s">
        <v>130</v>
      </c>
      <c r="E19" s="39">
        <v>1</v>
      </c>
      <c r="F19" s="38" t="str">
        <f t="shared" si="0"/>
        <v>K.O.</v>
      </c>
      <c r="G19" s="39"/>
      <c r="H19" s="40"/>
      <c r="I19" s="41" t="str">
        <f t="shared" si="1"/>
        <v>Niet oké</v>
      </c>
    </row>
    <row r="20" spans="2:9" ht="30" x14ac:dyDescent="0.25">
      <c r="B20" s="43" t="s">
        <v>137</v>
      </c>
      <c r="C20" s="36" t="s">
        <v>138</v>
      </c>
      <c r="D20" s="39" t="s">
        <v>99</v>
      </c>
      <c r="E20" s="39">
        <v>1</v>
      </c>
      <c r="F20" s="38" t="str">
        <f t="shared" si="0"/>
        <v>K.O.</v>
      </c>
      <c r="G20" s="39" t="s">
        <v>139</v>
      </c>
      <c r="H20" s="40"/>
      <c r="I20" s="41" t="str">
        <f t="shared" si="1"/>
        <v>Niet oké</v>
      </c>
    </row>
    <row r="21" spans="2:9" ht="30" x14ac:dyDescent="0.25">
      <c r="B21" s="43" t="s">
        <v>140</v>
      </c>
      <c r="C21" s="36" t="s">
        <v>141</v>
      </c>
      <c r="D21" s="39" t="s">
        <v>99</v>
      </c>
      <c r="E21" s="39">
        <v>1</v>
      </c>
      <c r="F21" s="38" t="str">
        <f t="shared" si="0"/>
        <v>K.O.</v>
      </c>
      <c r="G21" s="39"/>
      <c r="H21" s="40"/>
      <c r="I21" s="41" t="str">
        <f t="shared" si="1"/>
        <v>Niet oké</v>
      </c>
    </row>
    <row r="22" spans="2:9" ht="60" x14ac:dyDescent="0.25">
      <c r="B22" s="43" t="s">
        <v>142</v>
      </c>
      <c r="C22" s="36" t="s">
        <v>143</v>
      </c>
      <c r="D22" s="39" t="s">
        <v>99</v>
      </c>
      <c r="E22" s="39">
        <v>1</v>
      </c>
      <c r="F22" s="38" t="str">
        <f t="shared" ref="F22" si="2">IF(E22="",,VLOOKUP(E22,$B$5:$I$8,7,FALSE))</f>
        <v>K.O.</v>
      </c>
      <c r="G22" s="39" t="s">
        <v>139</v>
      </c>
      <c r="H22" s="40"/>
      <c r="I22" s="41" t="str">
        <f t="shared" ref="I22" si="3">IF(UPPER(H22)="X",IF(E22="",,VLOOKUP(E22,$B$5:$I$8,8,FALSE)),IF(E22=$B$5,"Niet oké",(E22)*0))</f>
        <v>Niet oké</v>
      </c>
    </row>
    <row r="23" spans="2:9" ht="30" x14ac:dyDescent="0.25">
      <c r="B23" s="43" t="s">
        <v>144</v>
      </c>
      <c r="C23" s="36" t="s">
        <v>145</v>
      </c>
      <c r="D23" s="39" t="s">
        <v>130</v>
      </c>
      <c r="E23" s="39">
        <v>1</v>
      </c>
      <c r="F23" s="38" t="str">
        <f t="shared" si="0"/>
        <v>K.O.</v>
      </c>
      <c r="G23" s="39"/>
      <c r="H23" s="40"/>
      <c r="I23" s="41" t="str">
        <f t="shared" si="1"/>
        <v>Niet oké</v>
      </c>
    </row>
    <row r="24" spans="2:9" ht="33.75" customHeight="1" x14ac:dyDescent="0.25">
      <c r="B24" s="43" t="s">
        <v>146</v>
      </c>
      <c r="C24" s="36" t="s">
        <v>147</v>
      </c>
      <c r="D24" s="39" t="s">
        <v>130</v>
      </c>
      <c r="E24" s="39">
        <v>1</v>
      </c>
      <c r="F24" s="38" t="str">
        <f t="shared" si="0"/>
        <v>K.O.</v>
      </c>
      <c r="G24" s="39"/>
      <c r="H24" s="40"/>
      <c r="I24" s="41" t="str">
        <f t="shared" si="1"/>
        <v>Niet oké</v>
      </c>
    </row>
    <row r="25" spans="2:9" x14ac:dyDescent="0.25">
      <c r="B25" s="43" t="s">
        <v>148</v>
      </c>
      <c r="C25" s="36" t="s">
        <v>149</v>
      </c>
      <c r="D25" s="39">
        <v>1</v>
      </c>
      <c r="E25" s="39">
        <v>1</v>
      </c>
      <c r="F25" s="38" t="str">
        <f t="shared" si="0"/>
        <v>K.O.</v>
      </c>
      <c r="G25" s="39"/>
      <c r="H25" s="40"/>
      <c r="I25" s="41" t="str">
        <f t="shared" si="1"/>
        <v>Niet oké</v>
      </c>
    </row>
    <row r="26" spans="2:9" x14ac:dyDescent="0.25">
      <c r="B26" s="5"/>
    </row>
    <row r="27" spans="2:9" x14ac:dyDescent="0.25">
      <c r="B27" s="29" t="s">
        <v>8</v>
      </c>
      <c r="C27" s="57" t="str">
        <f>'Inhoud KA-beheer'!C7</f>
        <v>Problem Management</v>
      </c>
      <c r="D27" s="29"/>
      <c r="E27" s="30"/>
      <c r="F27" s="30"/>
      <c r="G27" s="30"/>
      <c r="H27" s="30"/>
      <c r="I27" s="30"/>
    </row>
    <row r="28" spans="2:9" ht="51" x14ac:dyDescent="0.25">
      <c r="B28" s="32" t="s">
        <v>85</v>
      </c>
      <c r="C28" s="33" t="s">
        <v>86</v>
      </c>
      <c r="D28" s="33" t="s">
        <v>87</v>
      </c>
      <c r="E28" s="34" t="s">
        <v>88</v>
      </c>
      <c r="F28" s="34" t="s">
        <v>76</v>
      </c>
      <c r="G28" s="34" t="str">
        <f>G$11</f>
        <v>Alleen betrekking op</v>
      </c>
      <c r="H28" s="34" t="s">
        <v>89</v>
      </c>
      <c r="I28" s="34" t="s">
        <v>77</v>
      </c>
    </row>
    <row r="29" spans="2:9" ht="38.25" x14ac:dyDescent="0.25">
      <c r="B29" s="32" t="s">
        <v>120</v>
      </c>
      <c r="C29" s="33" t="s">
        <v>150</v>
      </c>
      <c r="D29" s="33" t="s">
        <v>130</v>
      </c>
      <c r="E29" s="34">
        <v>1</v>
      </c>
      <c r="F29" s="34" t="str">
        <f>IF(E29="",,VLOOKUP(E29,$B$5:$I$8,7,FALSE))</f>
        <v>K.O.</v>
      </c>
      <c r="G29" s="34"/>
      <c r="H29" s="34"/>
      <c r="I29" s="34" t="str">
        <f>IF(UPPER(H29)="X",IF(E29="",,VLOOKUP(E29,$B$5:$I$8,8,FALSE)),IF(E29=$B$5,"Niet oké",(E29)*0))</f>
        <v>Niet oké</v>
      </c>
    </row>
    <row r="30" spans="2:9" ht="30" x14ac:dyDescent="0.25">
      <c r="B30" s="43" t="s">
        <v>151</v>
      </c>
      <c r="C30" s="36" t="s">
        <v>152</v>
      </c>
      <c r="D30" s="39" t="s">
        <v>130</v>
      </c>
      <c r="E30" s="39">
        <v>1</v>
      </c>
      <c r="F30" s="38" t="str">
        <f t="shared" ref="F30:F34" si="4">IF(E30="",,VLOOKUP(E30,$B$5:$I$8,7,FALSE))</f>
        <v>K.O.</v>
      </c>
      <c r="G30" s="39"/>
      <c r="H30" s="40"/>
      <c r="I30" s="41" t="str">
        <f t="shared" ref="I30:I31" si="5">IF(UPPER(H30)="X",IF(E30="",,VLOOKUP(E30,$B$5:$I$8,8,FALSE)),IF(E30=$B$5,"Niet oké",(E30)*0))</f>
        <v>Niet oké</v>
      </c>
    </row>
    <row r="31" spans="2:9" ht="30" x14ac:dyDescent="0.25">
      <c r="B31" s="43" t="s">
        <v>153</v>
      </c>
      <c r="C31" s="36" t="s">
        <v>154</v>
      </c>
      <c r="D31" s="39" t="s">
        <v>130</v>
      </c>
      <c r="E31" s="39">
        <v>1</v>
      </c>
      <c r="F31" s="38" t="str">
        <f t="shared" si="4"/>
        <v>K.O.</v>
      </c>
      <c r="G31" s="39"/>
      <c r="H31" s="40"/>
      <c r="I31" s="41" t="str">
        <f t="shared" si="5"/>
        <v>Niet oké</v>
      </c>
    </row>
    <row r="32" spans="2:9" x14ac:dyDescent="0.25">
      <c r="B32" s="43" t="s">
        <v>155</v>
      </c>
      <c r="C32" s="36" t="s">
        <v>156</v>
      </c>
      <c r="D32" s="39" t="s">
        <v>130</v>
      </c>
      <c r="E32" s="39">
        <v>1</v>
      </c>
      <c r="F32" s="38" t="str">
        <f t="shared" si="4"/>
        <v>K.O.</v>
      </c>
      <c r="G32" s="39"/>
      <c r="H32" s="40"/>
      <c r="I32" s="41" t="str">
        <f t="shared" ref="I32:I34" si="6">IF(UPPER(H32)="X",IF(E32="",,VLOOKUP(E32,$B$5:$I$8,8,FALSE)),IF(E32=$B$5,"Niet oké",(E32)*0))</f>
        <v>Niet oké</v>
      </c>
    </row>
    <row r="33" spans="2:9" ht="30" x14ac:dyDescent="0.25">
      <c r="B33" s="43" t="s">
        <v>157</v>
      </c>
      <c r="C33" s="36" t="s">
        <v>158</v>
      </c>
      <c r="D33" s="39">
        <v>1</v>
      </c>
      <c r="E33" s="39">
        <v>1</v>
      </c>
      <c r="F33" s="38" t="str">
        <f t="shared" si="4"/>
        <v>K.O.</v>
      </c>
      <c r="G33" s="39"/>
      <c r="H33" s="40"/>
      <c r="I33" s="41" t="str">
        <f t="shared" si="6"/>
        <v>Niet oké</v>
      </c>
    </row>
    <row r="34" spans="2:9" ht="30" x14ac:dyDescent="0.25">
      <c r="B34" s="43" t="s">
        <v>159</v>
      </c>
      <c r="C34" s="36" t="s">
        <v>160</v>
      </c>
      <c r="D34" s="39">
        <v>1</v>
      </c>
      <c r="E34" s="39">
        <v>1</v>
      </c>
      <c r="F34" s="38" t="str">
        <f t="shared" si="4"/>
        <v>K.O.</v>
      </c>
      <c r="G34" s="39"/>
      <c r="H34" s="40"/>
      <c r="I34" s="41" t="str">
        <f t="shared" si="6"/>
        <v>Niet oké</v>
      </c>
    </row>
    <row r="35" spans="2:9" x14ac:dyDescent="0.25">
      <c r="B35" s="5"/>
    </row>
    <row r="36" spans="2:9" x14ac:dyDescent="0.25">
      <c r="B36" s="29" t="s">
        <v>10</v>
      </c>
      <c r="C36" s="57" t="s">
        <v>11</v>
      </c>
      <c r="D36" s="29"/>
      <c r="E36" s="30"/>
      <c r="F36" s="30"/>
      <c r="G36" s="30"/>
      <c r="H36" s="30"/>
      <c r="I36" s="30"/>
    </row>
    <row r="37" spans="2:9" ht="51" x14ac:dyDescent="0.25">
      <c r="B37" s="32" t="s">
        <v>85</v>
      </c>
      <c r="C37" s="33" t="s">
        <v>86</v>
      </c>
      <c r="D37" s="33" t="s">
        <v>87</v>
      </c>
      <c r="E37" s="34" t="s">
        <v>88</v>
      </c>
      <c r="F37" s="34" t="s">
        <v>76</v>
      </c>
      <c r="G37" s="34" t="str">
        <f>G$11</f>
        <v>Alleen betrekking op</v>
      </c>
      <c r="H37" s="34" t="s">
        <v>89</v>
      </c>
      <c r="I37" s="34" t="s">
        <v>77</v>
      </c>
    </row>
    <row r="38" spans="2:9" ht="25.5" x14ac:dyDescent="0.25">
      <c r="B38" s="32" t="s">
        <v>120</v>
      </c>
      <c r="C38" s="33" t="s">
        <v>161</v>
      </c>
      <c r="D38" s="33"/>
      <c r="E38" s="34"/>
      <c r="F38" s="34"/>
      <c r="G38" s="34"/>
      <c r="H38" s="34"/>
      <c r="I38" s="34"/>
    </row>
    <row r="39" spans="2:9" x14ac:dyDescent="0.25">
      <c r="B39" s="43" t="s">
        <v>162</v>
      </c>
      <c r="C39" s="36" t="s">
        <v>163</v>
      </c>
      <c r="D39" s="39" t="s">
        <v>99</v>
      </c>
      <c r="E39" s="39">
        <v>1</v>
      </c>
      <c r="F39" s="38" t="str">
        <f t="shared" ref="F39:F43" si="7">IF(E39="",,VLOOKUP(E39,$B$5:$I$8,7,FALSE))</f>
        <v>K.O.</v>
      </c>
      <c r="G39" s="39"/>
      <c r="H39" s="40"/>
      <c r="I39" s="41" t="str">
        <f t="shared" ref="I39:I43" si="8">IF(UPPER(H39)="X",IF(E39="",,VLOOKUP(E39,$B$5:$I$8,8,FALSE)),IF(E39=$B$5,"Niet oké",(E39)*0))</f>
        <v>Niet oké</v>
      </c>
    </row>
    <row r="40" spans="2:9" ht="30" x14ac:dyDescent="0.25">
      <c r="B40" s="43" t="s">
        <v>164</v>
      </c>
      <c r="C40" s="36" t="s">
        <v>165</v>
      </c>
      <c r="D40" s="39" t="s">
        <v>99</v>
      </c>
      <c r="E40" s="39">
        <v>1</v>
      </c>
      <c r="F40" s="38" t="str">
        <f t="shared" si="7"/>
        <v>K.O.</v>
      </c>
      <c r="G40" s="39"/>
      <c r="H40" s="40"/>
      <c r="I40" s="41" t="str">
        <f t="shared" si="8"/>
        <v>Niet oké</v>
      </c>
    </row>
    <row r="41" spans="2:9" ht="30" x14ac:dyDescent="0.25">
      <c r="B41" s="43" t="s">
        <v>166</v>
      </c>
      <c r="C41" s="36" t="s">
        <v>167</v>
      </c>
      <c r="D41" s="39" t="s">
        <v>99</v>
      </c>
      <c r="E41" s="39">
        <v>1</v>
      </c>
      <c r="F41" s="38" t="str">
        <f t="shared" si="7"/>
        <v>K.O.</v>
      </c>
      <c r="G41" s="39"/>
      <c r="H41" s="40"/>
      <c r="I41" s="41" t="str">
        <f t="shared" si="8"/>
        <v>Niet oké</v>
      </c>
    </row>
    <row r="42" spans="2:9" ht="30" x14ac:dyDescent="0.25">
      <c r="B42" s="43" t="s">
        <v>168</v>
      </c>
      <c r="C42" s="36" t="s">
        <v>169</v>
      </c>
      <c r="D42" s="39" t="s">
        <v>99</v>
      </c>
      <c r="E42" s="39">
        <v>1</v>
      </c>
      <c r="F42" s="38" t="str">
        <f t="shared" si="7"/>
        <v>K.O.</v>
      </c>
      <c r="G42" s="39"/>
      <c r="H42" s="40"/>
      <c r="I42" s="41" t="str">
        <f t="shared" si="8"/>
        <v>Niet oké</v>
      </c>
    </row>
    <row r="43" spans="2:9" ht="60" x14ac:dyDescent="0.25">
      <c r="B43" s="43" t="s">
        <v>170</v>
      </c>
      <c r="C43" s="36" t="s">
        <v>171</v>
      </c>
      <c r="D43" s="39" t="s">
        <v>99</v>
      </c>
      <c r="E43" s="39">
        <v>1</v>
      </c>
      <c r="F43" s="38" t="str">
        <f t="shared" si="7"/>
        <v>K.O.</v>
      </c>
      <c r="G43" s="39"/>
      <c r="H43" s="40"/>
      <c r="I43" s="41" t="str">
        <f t="shared" si="8"/>
        <v>Niet oké</v>
      </c>
    </row>
    <row r="45" spans="2:9" x14ac:dyDescent="0.25">
      <c r="B45" s="29" t="s">
        <v>12</v>
      </c>
      <c r="C45" s="57" t="s">
        <v>13</v>
      </c>
      <c r="D45" s="29"/>
      <c r="E45" s="30"/>
      <c r="F45" s="30"/>
      <c r="G45" s="30"/>
      <c r="H45" s="30"/>
      <c r="I45" s="30"/>
    </row>
    <row r="46" spans="2:9" ht="51" x14ac:dyDescent="0.25">
      <c r="B46" s="32" t="s">
        <v>85</v>
      </c>
      <c r="C46" s="33" t="s">
        <v>86</v>
      </c>
      <c r="D46" s="33" t="s">
        <v>87</v>
      </c>
      <c r="E46" s="34" t="s">
        <v>88</v>
      </c>
      <c r="F46" s="34" t="s">
        <v>76</v>
      </c>
      <c r="G46" s="34" t="str">
        <f>G$11</f>
        <v>Alleen betrekking op</v>
      </c>
      <c r="H46" s="34" t="s">
        <v>89</v>
      </c>
      <c r="I46" s="34" t="s">
        <v>77</v>
      </c>
    </row>
    <row r="47" spans="2:9" ht="25.5" x14ac:dyDescent="0.25">
      <c r="B47" s="32" t="s">
        <v>120</v>
      </c>
      <c r="C47" s="33" t="s">
        <v>172</v>
      </c>
      <c r="D47" s="33"/>
      <c r="E47" s="34"/>
      <c r="F47" s="34"/>
      <c r="G47" s="34"/>
      <c r="H47" s="34"/>
      <c r="I47" s="34"/>
    </row>
    <row r="48" spans="2:9" ht="30" x14ac:dyDescent="0.25">
      <c r="B48" s="43" t="s">
        <v>173</v>
      </c>
      <c r="C48" s="36" t="s">
        <v>174</v>
      </c>
      <c r="D48" s="39" t="s">
        <v>99</v>
      </c>
      <c r="E48" s="39">
        <v>1</v>
      </c>
      <c r="F48" s="38" t="str">
        <f t="shared" ref="F48:F52" si="9">IF(E48="",,VLOOKUP(E48,$B$5:$I$8,7,FALSE))</f>
        <v>K.O.</v>
      </c>
      <c r="G48" s="39"/>
      <c r="H48" s="40"/>
      <c r="I48" s="41" t="str">
        <f t="shared" ref="I48:I51" si="10">IF(UPPER(H48)="X",IF(E48="",,VLOOKUP(E48,$B$5:$I$8,8,FALSE)),IF(E48=$B$5,"Niet oké",(E48)*0))</f>
        <v>Niet oké</v>
      </c>
    </row>
    <row r="49" spans="2:9" x14ac:dyDescent="0.25">
      <c r="B49" s="43" t="s">
        <v>175</v>
      </c>
      <c r="C49" s="36" t="s">
        <v>176</v>
      </c>
      <c r="D49" s="39" t="s">
        <v>99</v>
      </c>
      <c r="E49" s="39">
        <v>1</v>
      </c>
      <c r="F49" s="38" t="str">
        <f t="shared" si="9"/>
        <v>K.O.</v>
      </c>
      <c r="G49" s="39"/>
      <c r="H49" s="40"/>
      <c r="I49" s="41" t="str">
        <f t="shared" si="10"/>
        <v>Niet oké</v>
      </c>
    </row>
    <row r="50" spans="2:9" ht="30" x14ac:dyDescent="0.25">
      <c r="B50" s="43" t="s">
        <v>177</v>
      </c>
      <c r="C50" s="36" t="s">
        <v>178</v>
      </c>
      <c r="D50" s="39" t="s">
        <v>99</v>
      </c>
      <c r="E50" s="39">
        <v>1</v>
      </c>
      <c r="F50" s="38" t="str">
        <f t="shared" si="9"/>
        <v>K.O.</v>
      </c>
      <c r="G50" s="39"/>
      <c r="H50" s="40"/>
      <c r="I50" s="41" t="str">
        <f t="shared" si="10"/>
        <v>Niet oké</v>
      </c>
    </row>
    <row r="51" spans="2:9" ht="30" x14ac:dyDescent="0.25">
      <c r="B51" s="43" t="s">
        <v>179</v>
      </c>
      <c r="C51" s="36" t="s">
        <v>180</v>
      </c>
      <c r="D51" s="39" t="s">
        <v>99</v>
      </c>
      <c r="E51" s="39">
        <v>1</v>
      </c>
      <c r="F51" s="38" t="str">
        <f t="shared" si="9"/>
        <v>K.O.</v>
      </c>
      <c r="G51" s="39"/>
      <c r="H51" s="40"/>
      <c r="I51" s="41" t="str">
        <f t="shared" si="10"/>
        <v>Niet oké</v>
      </c>
    </row>
    <row r="52" spans="2:9" x14ac:dyDescent="0.25">
      <c r="B52" s="43" t="s">
        <v>181</v>
      </c>
      <c r="C52" s="36" t="s">
        <v>182</v>
      </c>
      <c r="D52" s="39" t="s">
        <v>99</v>
      </c>
      <c r="E52" s="41">
        <v>1</v>
      </c>
      <c r="F52" s="38" t="str">
        <f t="shared" si="9"/>
        <v>K.O.</v>
      </c>
      <c r="G52" s="37"/>
      <c r="H52" s="37"/>
      <c r="I52" s="41" t="str">
        <f>IF(UPPER(H52)="X",IF(E52="",,VLOOKUP(E52,$B$5:$I$8,8,FALSE)),IF(E52=$B$5,"Niet oké",(E52)*0))</f>
        <v>Niet oké</v>
      </c>
    </row>
    <row r="53" spans="2:9" x14ac:dyDescent="0.25">
      <c r="B53" s="5"/>
    </row>
    <row r="54" spans="2:9" x14ac:dyDescent="0.25">
      <c r="B54" s="29" t="s">
        <v>14</v>
      </c>
      <c r="C54" s="57" t="s">
        <v>15</v>
      </c>
      <c r="D54" s="29"/>
      <c r="E54" s="30"/>
      <c r="F54" s="30"/>
      <c r="G54" s="30"/>
      <c r="H54" s="30"/>
      <c r="I54" s="30"/>
    </row>
    <row r="55" spans="2:9" ht="51" x14ac:dyDescent="0.25">
      <c r="B55" s="32" t="s">
        <v>85</v>
      </c>
      <c r="C55" s="33" t="s">
        <v>86</v>
      </c>
      <c r="D55" s="33" t="s">
        <v>87</v>
      </c>
      <c r="E55" s="34" t="s">
        <v>88</v>
      </c>
      <c r="F55" s="34" t="s">
        <v>76</v>
      </c>
      <c r="G55" s="34" t="str">
        <f>G$11</f>
        <v>Alleen betrekking op</v>
      </c>
      <c r="H55" s="34" t="s">
        <v>89</v>
      </c>
      <c r="I55" s="34" t="s">
        <v>77</v>
      </c>
    </row>
    <row r="56" spans="2:9" ht="25.5" x14ac:dyDescent="0.25">
      <c r="B56" s="32" t="s">
        <v>120</v>
      </c>
      <c r="C56" s="33" t="s">
        <v>183</v>
      </c>
      <c r="D56" s="33"/>
      <c r="E56" s="34"/>
      <c r="F56" s="34"/>
      <c r="G56" s="34"/>
      <c r="H56" s="34"/>
      <c r="I56" s="34"/>
    </row>
    <row r="57" spans="2:9" ht="30" x14ac:dyDescent="0.25">
      <c r="B57" s="43" t="s">
        <v>184</v>
      </c>
      <c r="C57" s="36" t="s">
        <v>185</v>
      </c>
      <c r="D57" s="39" t="s">
        <v>99</v>
      </c>
      <c r="E57" s="39">
        <v>1</v>
      </c>
      <c r="F57" s="38" t="str">
        <f t="shared" ref="F57:F60" si="11">IF(E57="",,VLOOKUP(E57,$B$5:$I$8,7,FALSE))</f>
        <v>K.O.</v>
      </c>
      <c r="G57" s="39"/>
      <c r="H57" s="40"/>
      <c r="I57" s="41" t="str">
        <f t="shared" ref="I57:I60" si="12">IF(UPPER(H57)="X",IF(E57="",,VLOOKUP(E57,$B$5:$I$8,8,FALSE)),IF(E57=$B$5,"Niet oké",(E57)*0))</f>
        <v>Niet oké</v>
      </c>
    </row>
    <row r="58" spans="2:9" ht="30" x14ac:dyDescent="0.25">
      <c r="B58" s="43" t="s">
        <v>186</v>
      </c>
      <c r="C58" s="36" t="s">
        <v>187</v>
      </c>
      <c r="D58" s="39" t="s">
        <v>99</v>
      </c>
      <c r="E58" s="39">
        <v>1</v>
      </c>
      <c r="F58" s="38" t="str">
        <f t="shared" si="11"/>
        <v>K.O.</v>
      </c>
      <c r="G58" s="39"/>
      <c r="H58" s="40"/>
      <c r="I58" s="41" t="str">
        <f t="shared" si="12"/>
        <v>Niet oké</v>
      </c>
    </row>
    <row r="59" spans="2:9" ht="30" x14ac:dyDescent="0.25">
      <c r="B59" s="43" t="s">
        <v>188</v>
      </c>
      <c r="C59" s="36" t="s">
        <v>189</v>
      </c>
      <c r="D59" s="39" t="s">
        <v>99</v>
      </c>
      <c r="E59" s="39">
        <v>1</v>
      </c>
      <c r="F59" s="38" t="str">
        <f t="shared" si="11"/>
        <v>K.O.</v>
      </c>
      <c r="G59" s="39"/>
      <c r="H59" s="40"/>
      <c r="I59" s="41" t="str">
        <f t="shared" si="12"/>
        <v>Niet oké</v>
      </c>
    </row>
    <row r="60" spans="2:9" ht="45" x14ac:dyDescent="0.25">
      <c r="B60" s="43" t="s">
        <v>190</v>
      </c>
      <c r="C60" s="36" t="s">
        <v>191</v>
      </c>
      <c r="D60" s="39" t="s">
        <v>99</v>
      </c>
      <c r="E60" s="39">
        <v>1</v>
      </c>
      <c r="F60" s="38" t="str">
        <f t="shared" si="11"/>
        <v>K.O.</v>
      </c>
      <c r="G60" s="39"/>
      <c r="H60" s="40"/>
      <c r="I60" s="41" t="str">
        <f t="shared" si="12"/>
        <v>Niet oké</v>
      </c>
    </row>
    <row r="61" spans="2:9" x14ac:dyDescent="0.25">
      <c r="B61" s="5"/>
      <c r="E61" s="39"/>
      <c r="F61" s="38"/>
      <c r="G61" s="39"/>
      <c r="H61" s="40"/>
      <c r="I61" s="41"/>
    </row>
    <row r="62" spans="2:9" x14ac:dyDescent="0.25">
      <c r="B62" s="29" t="s">
        <v>16</v>
      </c>
      <c r="C62" s="57" t="s">
        <v>17</v>
      </c>
      <c r="D62" s="29"/>
      <c r="E62" s="30"/>
      <c r="F62" s="30"/>
      <c r="G62" s="30"/>
      <c r="H62" s="30"/>
      <c r="I62" s="30"/>
    </row>
    <row r="63" spans="2:9" ht="51" x14ac:dyDescent="0.25">
      <c r="B63" s="32" t="s">
        <v>85</v>
      </c>
      <c r="C63" s="33" t="s">
        <v>86</v>
      </c>
      <c r="D63" s="33" t="s">
        <v>87</v>
      </c>
      <c r="E63" s="34" t="s">
        <v>88</v>
      </c>
      <c r="F63" s="34" t="s">
        <v>76</v>
      </c>
      <c r="G63" s="34" t="str">
        <f>G$11</f>
        <v>Alleen betrekking op</v>
      </c>
      <c r="H63" s="34" t="s">
        <v>89</v>
      </c>
      <c r="I63" s="34" t="s">
        <v>77</v>
      </c>
    </row>
    <row r="64" spans="2:9" ht="45" x14ac:dyDescent="0.25">
      <c r="B64" s="43" t="s">
        <v>192</v>
      </c>
      <c r="C64" s="36" t="s">
        <v>193</v>
      </c>
      <c r="D64" s="39" t="s">
        <v>99</v>
      </c>
      <c r="E64" s="39">
        <v>1</v>
      </c>
      <c r="F64" s="38" t="str">
        <f>IF(E64="",,VLOOKUP(E64,$B$5:$I$8,7,FALSE))</f>
        <v>K.O.</v>
      </c>
      <c r="G64" s="39"/>
      <c r="H64" s="40"/>
      <c r="I64" s="41" t="str">
        <f>IF(UPPER(H64)="X",IF(E64="",,VLOOKUP(E64,$B$5:$I$8,8,FALSE)),IF(E64=$B$5,"Niet oké",(E64)*0))</f>
        <v>Niet oké</v>
      </c>
    </row>
    <row r="65" spans="2:9" ht="45" x14ac:dyDescent="0.25">
      <c r="B65" s="43" t="s">
        <v>194</v>
      </c>
      <c r="C65" s="36" t="s">
        <v>195</v>
      </c>
      <c r="D65" s="39" t="s">
        <v>99</v>
      </c>
      <c r="E65" s="39">
        <v>1</v>
      </c>
      <c r="F65" s="38" t="str">
        <f t="shared" ref="F65:F69" si="13">IF(E65="",,VLOOKUP(E65,$B$5:$I$8,7,FALSE))</f>
        <v>K.O.</v>
      </c>
      <c r="G65" s="39"/>
      <c r="H65" s="40"/>
      <c r="I65" s="41" t="str">
        <f t="shared" ref="I65:I69" si="14">IF(UPPER(H65)="X",IF(E65="",,VLOOKUP(E65,$B$5:$I$8,8,FALSE)),IF(E65=$B$5,"Niet oké",(E65)*0))</f>
        <v>Niet oké</v>
      </c>
    </row>
    <row r="66" spans="2:9" ht="30" x14ac:dyDescent="0.25">
      <c r="B66" s="43" t="s">
        <v>196</v>
      </c>
      <c r="C66" s="36" t="s">
        <v>197</v>
      </c>
      <c r="D66" s="39" t="s">
        <v>99</v>
      </c>
      <c r="E66" s="39">
        <v>1</v>
      </c>
      <c r="F66" s="38" t="str">
        <f t="shared" si="13"/>
        <v>K.O.</v>
      </c>
      <c r="G66" s="39"/>
      <c r="H66" s="40"/>
      <c r="I66" s="41" t="str">
        <f t="shared" si="14"/>
        <v>Niet oké</v>
      </c>
    </row>
    <row r="67" spans="2:9" ht="60" x14ac:dyDescent="0.25">
      <c r="B67" s="43" t="s">
        <v>198</v>
      </c>
      <c r="C67" s="36" t="s">
        <v>199</v>
      </c>
      <c r="D67" s="39" t="s">
        <v>99</v>
      </c>
      <c r="E67" s="39">
        <v>1</v>
      </c>
      <c r="F67" s="38" t="str">
        <f t="shared" si="13"/>
        <v>K.O.</v>
      </c>
      <c r="G67" s="39"/>
      <c r="H67" s="40"/>
      <c r="I67" s="41" t="str">
        <f t="shared" si="14"/>
        <v>Niet oké</v>
      </c>
    </row>
    <row r="68" spans="2:9" ht="45" x14ac:dyDescent="0.25">
      <c r="B68" s="43" t="s">
        <v>200</v>
      </c>
      <c r="C68" s="36" t="s">
        <v>201</v>
      </c>
      <c r="D68" s="39" t="s">
        <v>99</v>
      </c>
      <c r="E68" s="39">
        <v>1</v>
      </c>
      <c r="F68" s="38" t="str">
        <f t="shared" si="13"/>
        <v>K.O.</v>
      </c>
      <c r="G68" s="39"/>
      <c r="H68" s="40"/>
      <c r="I68" s="41" t="str">
        <f t="shared" si="14"/>
        <v>Niet oké</v>
      </c>
    </row>
    <row r="69" spans="2:9" ht="45" x14ac:dyDescent="0.25">
      <c r="B69" s="43" t="s">
        <v>202</v>
      </c>
      <c r="C69" s="36" t="s">
        <v>203</v>
      </c>
      <c r="D69" s="39" t="s">
        <v>99</v>
      </c>
      <c r="E69" s="39">
        <v>1</v>
      </c>
      <c r="F69" s="38" t="str">
        <f t="shared" si="13"/>
        <v>K.O.</v>
      </c>
      <c r="G69" s="39" t="s">
        <v>139</v>
      </c>
      <c r="H69" s="40"/>
      <c r="I69" s="41" t="str">
        <f t="shared" si="14"/>
        <v>Niet oké</v>
      </c>
    </row>
    <row r="70" spans="2:9" x14ac:dyDescent="0.25">
      <c r="B70" s="5"/>
    </row>
    <row r="71" spans="2:9" x14ac:dyDescent="0.25">
      <c r="B71" s="29" t="s">
        <v>18</v>
      </c>
      <c r="C71" s="57" t="s">
        <v>19</v>
      </c>
      <c r="D71" s="29"/>
      <c r="E71" s="30"/>
      <c r="F71" s="30"/>
      <c r="G71" s="30"/>
      <c r="H71" s="30"/>
      <c r="I71" s="30"/>
    </row>
    <row r="72" spans="2:9" ht="51" x14ac:dyDescent="0.25">
      <c r="B72" s="32" t="s">
        <v>85</v>
      </c>
      <c r="C72" s="33" t="s">
        <v>86</v>
      </c>
      <c r="D72" s="33" t="s">
        <v>87</v>
      </c>
      <c r="E72" s="34" t="s">
        <v>88</v>
      </c>
      <c r="F72" s="34" t="s">
        <v>76</v>
      </c>
      <c r="G72" s="34" t="str">
        <f>G$11</f>
        <v>Alleen betrekking op</v>
      </c>
      <c r="H72" s="34" t="s">
        <v>89</v>
      </c>
      <c r="I72" s="34" t="s">
        <v>77</v>
      </c>
    </row>
    <row r="73" spans="2:9" ht="225" x14ac:dyDescent="0.25">
      <c r="B73" s="43" t="s">
        <v>204</v>
      </c>
      <c r="C73" s="72" t="s">
        <v>205</v>
      </c>
      <c r="D73" s="39" t="s">
        <v>92</v>
      </c>
      <c r="E73" s="39">
        <v>1</v>
      </c>
      <c r="F73" s="38" t="str">
        <f>IF(E73="",,VLOOKUP(E73,$B$5:$I$8,7,FALSE))</f>
        <v>K.O.</v>
      </c>
      <c r="G73" s="39"/>
      <c r="H73" s="40"/>
      <c r="I73" s="41" t="str">
        <f>IF(UPPER(H73)="X",IF(E73="",,VLOOKUP(E73,$B$5:$I$8,8,FALSE)),IF(E73=$B$5,"Niet oké",(E73)*0))</f>
        <v>Niet oké</v>
      </c>
    </row>
    <row r="74" spans="2:9" ht="45" x14ac:dyDescent="0.25">
      <c r="B74" s="43" t="s">
        <v>206</v>
      </c>
      <c r="C74" s="72" t="s">
        <v>207</v>
      </c>
      <c r="D74" s="39">
        <v>1</v>
      </c>
      <c r="E74" s="39">
        <v>1</v>
      </c>
      <c r="F74" s="38" t="str">
        <f t="shared" ref="F74" si="15">IF(E74="",,VLOOKUP(E74,$B$5:$I$8,7,FALSE))</f>
        <v>K.O.</v>
      </c>
      <c r="G74" s="39"/>
      <c r="H74" s="40"/>
      <c r="I74" s="41" t="str">
        <f t="shared" ref="I74" si="16">IF(UPPER(H74)="X",IF(E74="",,VLOOKUP(E74,$B$5:$I$8,8,FALSE)),IF(E74=$B$5,"Niet oké",(E74)*0))</f>
        <v>Niet oké</v>
      </c>
    </row>
    <row r="75" spans="2:9" x14ac:dyDescent="0.25">
      <c r="B75" s="43"/>
      <c r="C75" s="72"/>
      <c r="D75" s="37"/>
      <c r="E75" s="39"/>
      <c r="F75" s="38"/>
      <c r="G75" s="39"/>
      <c r="H75" s="40"/>
      <c r="I75" s="41"/>
    </row>
    <row r="76" spans="2:9" x14ac:dyDescent="0.25">
      <c r="B76" s="5"/>
    </row>
    <row r="77" spans="2:9" x14ac:dyDescent="0.25">
      <c r="B77" s="29" t="s">
        <v>20</v>
      </c>
      <c r="C77" s="57" t="s">
        <v>21</v>
      </c>
      <c r="D77" s="29"/>
      <c r="E77" s="30"/>
      <c r="F77" s="30"/>
      <c r="G77" s="30"/>
      <c r="H77" s="30"/>
      <c r="I77" s="30"/>
    </row>
    <row r="78" spans="2:9" ht="51" x14ac:dyDescent="0.25">
      <c r="B78" s="32" t="s">
        <v>85</v>
      </c>
      <c r="C78" s="33" t="s">
        <v>86</v>
      </c>
      <c r="D78" s="33" t="s">
        <v>87</v>
      </c>
      <c r="E78" s="34" t="s">
        <v>88</v>
      </c>
      <c r="F78" s="34" t="s">
        <v>76</v>
      </c>
      <c r="G78" s="34" t="str">
        <f>G$11</f>
        <v>Alleen betrekking op</v>
      </c>
      <c r="H78" s="34" t="s">
        <v>89</v>
      </c>
      <c r="I78" s="34" t="s">
        <v>77</v>
      </c>
    </row>
    <row r="79" spans="2:9" ht="30" x14ac:dyDescent="0.25">
      <c r="B79" s="43" t="s">
        <v>208</v>
      </c>
      <c r="C79" s="36" t="s">
        <v>209</v>
      </c>
      <c r="D79" s="39" t="s">
        <v>99</v>
      </c>
      <c r="E79" s="39">
        <v>1</v>
      </c>
      <c r="F79" s="38" t="str">
        <f>IF(E79="",,VLOOKUP(E79,$B$5:$I$8,7,FALSE))</f>
        <v>K.O.</v>
      </c>
      <c r="G79" s="39"/>
      <c r="H79" s="40"/>
      <c r="I79" s="41" t="str">
        <f>IF(UPPER(H79)="X",IF(E79="",,VLOOKUP(E79,$B$5:$I$8,8,FALSE)),IF(E79=$B$5,"Niet oké",(E79)*0))</f>
        <v>Niet oké</v>
      </c>
    </row>
    <row r="80" spans="2:9" ht="45" x14ac:dyDescent="0.25">
      <c r="B80" s="43" t="s">
        <v>210</v>
      </c>
      <c r="C80" s="36" t="s">
        <v>211</v>
      </c>
      <c r="D80" s="39" t="s">
        <v>99</v>
      </c>
      <c r="E80" s="39">
        <v>1</v>
      </c>
      <c r="F80" s="38" t="str">
        <f t="shared" ref="F80" si="17">IF(E80="",,VLOOKUP(E80,$B$5:$I$8,7,FALSE))</f>
        <v>K.O.</v>
      </c>
      <c r="G80" s="39"/>
      <c r="H80" s="40"/>
      <c r="I80" s="41" t="str">
        <f t="shared" ref="I80" si="18">IF(UPPER(H80)="X",IF(E80="",,VLOOKUP(E80,$B$5:$I$8,8,FALSE)),IF(E80=$B$5,"Niet oké",(E80)*0))</f>
        <v>Niet oké</v>
      </c>
    </row>
    <row r="81" spans="2:9" ht="30" x14ac:dyDescent="0.25">
      <c r="B81" s="43" t="s">
        <v>212</v>
      </c>
      <c r="C81" s="36" t="s">
        <v>213</v>
      </c>
      <c r="D81" s="39" t="s">
        <v>99</v>
      </c>
      <c r="E81" s="39">
        <v>1</v>
      </c>
      <c r="F81" s="38" t="str">
        <f>IF(E81="",,VLOOKUP(E81,$B$5:$I$8,7,FALSE))</f>
        <v>K.O.</v>
      </c>
      <c r="G81" s="39"/>
      <c r="H81" s="40"/>
      <c r="I81" s="41" t="str">
        <f>IF(UPPER(H81)="X",IF(E81="",,VLOOKUP(E81,$B$5:$I$8,8,FALSE)),IF(E81=$B$5,"Niet oké",(E81)*0))</f>
        <v>Niet oké</v>
      </c>
    </row>
    <row r="82" spans="2:9" x14ac:dyDescent="0.25">
      <c r="B82" s="43" t="s">
        <v>214</v>
      </c>
      <c r="C82" s="36" t="s">
        <v>215</v>
      </c>
      <c r="D82" s="39" t="s">
        <v>99</v>
      </c>
      <c r="E82" s="39">
        <v>1</v>
      </c>
      <c r="F82" s="38" t="str">
        <f t="shared" ref="F82" si="19">IF(E82="",,VLOOKUP(E82,$B$5:$I$8,7,FALSE))</f>
        <v>K.O.</v>
      </c>
      <c r="G82" s="39"/>
      <c r="H82" s="40"/>
      <c r="I82" s="41" t="str">
        <f t="shared" ref="I82" si="20">IF(UPPER(H82)="X",IF(E82="",,VLOOKUP(E82,$B$5:$I$8,8,FALSE)),IF(E82=$B$5,"Niet oké",(E82)*0))</f>
        <v>Niet oké</v>
      </c>
    </row>
    <row r="83" spans="2:9" x14ac:dyDescent="0.25">
      <c r="B83" s="5"/>
    </row>
    <row r="84" spans="2:9" x14ac:dyDescent="0.25">
      <c r="B84" s="29" t="s">
        <v>22</v>
      </c>
      <c r="C84" s="57" t="s">
        <v>23</v>
      </c>
      <c r="D84" s="29"/>
      <c r="E84" s="30"/>
      <c r="F84" s="30"/>
      <c r="G84" s="30"/>
      <c r="H84" s="30"/>
      <c r="I84" s="30"/>
    </row>
    <row r="85" spans="2:9" ht="51" x14ac:dyDescent="0.25">
      <c r="B85" s="32" t="s">
        <v>85</v>
      </c>
      <c r="C85" s="33" t="s">
        <v>86</v>
      </c>
      <c r="D85" s="33" t="s">
        <v>87</v>
      </c>
      <c r="E85" s="34" t="s">
        <v>88</v>
      </c>
      <c r="F85" s="34" t="s">
        <v>76</v>
      </c>
      <c r="G85" s="34" t="str">
        <f>G$11</f>
        <v>Alleen betrekking op</v>
      </c>
      <c r="H85" s="34" t="s">
        <v>89</v>
      </c>
      <c r="I85" s="34" t="s">
        <v>77</v>
      </c>
    </row>
    <row r="86" spans="2:9" x14ac:dyDescent="0.25">
      <c r="B86" s="43" t="s">
        <v>216</v>
      </c>
      <c r="C86" s="36" t="s">
        <v>217</v>
      </c>
      <c r="D86" s="39" t="s">
        <v>99</v>
      </c>
      <c r="E86" s="39">
        <v>1</v>
      </c>
      <c r="F86" s="38" t="str">
        <f>IF(E86="",,VLOOKUP(E86,$B$5:$I$8,7,FALSE))</f>
        <v>K.O.</v>
      </c>
      <c r="G86" s="39"/>
      <c r="H86" s="40"/>
      <c r="I86" s="41" t="str">
        <f>IF(UPPER(H86)="X",IF(E86="",,VLOOKUP(E86,$B$5:$I$8,8,FALSE)),IF(E86=$B$5,"Niet oké",(E86)*0))</f>
        <v>Niet oké</v>
      </c>
    </row>
    <row r="87" spans="2:9" ht="120" x14ac:dyDescent="0.25">
      <c r="B87" s="43" t="s">
        <v>218</v>
      </c>
      <c r="C87" s="36" t="s">
        <v>219</v>
      </c>
      <c r="D87" s="39" t="s">
        <v>99</v>
      </c>
      <c r="E87" s="39">
        <v>1</v>
      </c>
      <c r="F87" s="38" t="str">
        <f t="shared" ref="F87" si="21">IF(E87="",,VLOOKUP(E87,$B$5:$I$8,7,FALSE))</f>
        <v>K.O.</v>
      </c>
      <c r="G87" s="39"/>
      <c r="H87" s="40"/>
      <c r="I87" s="41" t="str">
        <f t="shared" ref="I87" si="22">IF(UPPER(H87)="X",IF(E87="",,VLOOKUP(E87,$B$5:$I$8,8,FALSE)),IF(E87=$B$5,"Niet oké",(E87)*0))</f>
        <v>Niet oké</v>
      </c>
    </row>
    <row r="88" spans="2:9" ht="60" x14ac:dyDescent="0.25">
      <c r="B88" s="43" t="s">
        <v>220</v>
      </c>
      <c r="C88" s="36" t="s">
        <v>221</v>
      </c>
      <c r="D88" s="39" t="s">
        <v>99</v>
      </c>
      <c r="E88" s="39">
        <v>1</v>
      </c>
      <c r="F88" s="38" t="str">
        <f t="shared" ref="F88" si="23">IF(E88="",,VLOOKUP(E88,$B$5:$I$8,7,FALSE))</f>
        <v>K.O.</v>
      </c>
      <c r="G88" s="39"/>
      <c r="H88" s="40"/>
      <c r="I88" s="41" t="str">
        <f t="shared" ref="I88" si="24">IF(UPPER(H88)="X",IF(E88="",,VLOOKUP(E88,$B$5:$I$8,8,FALSE)),IF(E88=$B$5,"Niet oké",(E88)*0))</f>
        <v>Niet oké</v>
      </c>
    </row>
    <row r="89" spans="2:9" ht="90" x14ac:dyDescent="0.25">
      <c r="B89" s="43" t="s">
        <v>222</v>
      </c>
      <c r="C89" s="36" t="s">
        <v>223</v>
      </c>
      <c r="D89" s="39" t="s">
        <v>99</v>
      </c>
      <c r="E89" s="39">
        <v>1</v>
      </c>
      <c r="F89" s="38" t="str">
        <f t="shared" ref="F89" si="25">IF(E89="",,VLOOKUP(E89,$B$5:$I$8,7,FALSE))</f>
        <v>K.O.</v>
      </c>
      <c r="G89" s="39"/>
      <c r="H89" s="40"/>
      <c r="I89" s="41" t="str">
        <f t="shared" ref="I89" si="26">IF(UPPER(H89)="X",IF(E89="",,VLOOKUP(E89,$B$5:$I$8,8,FALSE)),IF(E89=$B$5,"Niet oké",(E89)*0))</f>
        <v>Niet oké</v>
      </c>
    </row>
    <row r="90" spans="2:9" ht="60" x14ac:dyDescent="0.25">
      <c r="B90" s="43" t="s">
        <v>224</v>
      </c>
      <c r="C90" s="36" t="s">
        <v>225</v>
      </c>
      <c r="D90" s="39" t="s">
        <v>99</v>
      </c>
      <c r="E90" s="39">
        <v>1</v>
      </c>
      <c r="F90" s="38" t="str">
        <f t="shared" ref="F90" si="27">IF(E90="",,VLOOKUP(E90,$B$5:$I$8,7,FALSE))</f>
        <v>K.O.</v>
      </c>
      <c r="G90" s="39"/>
      <c r="H90" s="40"/>
      <c r="I90" s="41" t="str">
        <f t="shared" ref="I90" si="28">IF(UPPER(H90)="X",IF(E90="",,VLOOKUP(E90,$B$5:$I$8,8,FALSE)),IF(E90=$B$5,"Niet oké",(E90)*0))</f>
        <v>Niet oké</v>
      </c>
    </row>
    <row r="91" spans="2:9" x14ac:dyDescent="0.25">
      <c r="B91" s="5"/>
    </row>
    <row r="92" spans="2:9" x14ac:dyDescent="0.25">
      <c r="B92" s="5"/>
    </row>
    <row r="93" spans="2:9" x14ac:dyDescent="0.25">
      <c r="B93" s="5"/>
    </row>
    <row r="94" spans="2:9" x14ac:dyDescent="0.25">
      <c r="B94" s="5"/>
    </row>
    <row r="95" spans="2:9" x14ac:dyDescent="0.25">
      <c r="B95" s="5"/>
    </row>
    <row r="96" spans="2:9" x14ac:dyDescent="0.25">
      <c r="B96" s="5"/>
    </row>
    <row r="97" spans="2:2" x14ac:dyDescent="0.25">
      <c r="B97" s="5"/>
    </row>
  </sheetData>
  <sheetProtection algorithmName="SHA-512" hashValue="bnHMr/hKO7LpYnhslqzyubMaSDClTh3HbGowyo1UxloptCH3/EoqHiksksVe+SVNCD8YmCuANUECa1PjxCsfuA==" saltValue="aKFbMHEpmazmvqZaOSiRpQ==" spinCount="100000" sheet="1" objects="1" scenarios="1"/>
  <protectedRanges>
    <protectedRange sqref="H86:H90" name="Bereik9"/>
    <protectedRange sqref="H79:H82" name="Bereik8"/>
    <protectedRange sqref="H73:H74" name="Bereik7"/>
    <protectedRange sqref="H64:H69" name="Bereik6"/>
    <protectedRange sqref="H57:H60" name="Bereik5"/>
    <protectedRange sqref="H48:H52" name="Bereik4"/>
    <protectedRange sqref="H39:H43" name="Bereik3"/>
    <protectedRange sqref="H30:H34" name="Bereik2"/>
    <protectedRange sqref="H13:H25" name="Bereik1"/>
  </protectedRanges>
  <phoneticPr fontId="2" type="noConversion"/>
  <conditionalFormatting sqref="I13:I25 I48:I52 I86:I90">
    <cfRule type="expression" dxfId="16" priority="11">
      <formula>AND(UPPER(H13)&lt;&gt;"X",E13=$B$5)</formula>
    </cfRule>
  </conditionalFormatting>
  <conditionalFormatting sqref="I30:I34">
    <cfRule type="expression" dxfId="15" priority="10">
      <formula>AND(UPPER(H30)&lt;&gt;"X",E30=$B$5)</formula>
    </cfRule>
  </conditionalFormatting>
  <conditionalFormatting sqref="I39:I43">
    <cfRule type="expression" dxfId="14" priority="9">
      <formula>AND(UPPER(H39)&lt;&gt;"X",E39=$B$5)</formula>
    </cfRule>
  </conditionalFormatting>
  <conditionalFormatting sqref="I57:I61">
    <cfRule type="expression" dxfId="13" priority="7">
      <formula>AND(UPPER(H57)&lt;&gt;"X",E57=$B$5)</formula>
    </cfRule>
  </conditionalFormatting>
  <conditionalFormatting sqref="I64:I69">
    <cfRule type="expression" dxfId="12" priority="6">
      <formula>AND(UPPER(H64)&lt;&gt;"X",E64=$B$5)</formula>
    </cfRule>
  </conditionalFormatting>
  <conditionalFormatting sqref="I73:I75">
    <cfRule type="expression" dxfId="11" priority="5">
      <formula>AND(UPPER(H73)&lt;&gt;"X",E73=$B$5)</formula>
    </cfRule>
  </conditionalFormatting>
  <conditionalFormatting sqref="I79:I82">
    <cfRule type="expression" dxfId="10" priority="3">
      <formula>AND(UPPER(H79)&lt;&gt;"X",E79=$B$5)</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F9495-1C9D-4CE7-BD6D-E9E7F7AAAC3F}">
  <dimension ref="B2:J79"/>
  <sheetViews>
    <sheetView showGridLines="0" zoomScale="90" zoomScaleNormal="90" workbookViewId="0">
      <selection activeCell="C52" sqref="C52"/>
    </sheetView>
  </sheetViews>
  <sheetFormatPr defaultRowHeight="15" x14ac:dyDescent="0.25"/>
  <cols>
    <col min="3" max="3" width="135.5703125" style="2" customWidth="1"/>
    <col min="10" max="10" width="74.85546875" style="2" customWidth="1"/>
  </cols>
  <sheetData>
    <row r="2" spans="2:10" x14ac:dyDescent="0.25">
      <c r="B2" s="42"/>
      <c r="C2" s="42"/>
    </row>
    <row r="3" spans="2:10" x14ac:dyDescent="0.25">
      <c r="C3" s="11"/>
      <c r="D3" s="11"/>
      <c r="E3" s="12"/>
      <c r="F3" s="12"/>
      <c r="G3" s="12"/>
      <c r="H3" s="13" t="s">
        <v>226</v>
      </c>
      <c r="I3" s="14">
        <v>10</v>
      </c>
    </row>
    <row r="4" spans="2:10" x14ac:dyDescent="0.25">
      <c r="B4" s="15" t="s">
        <v>75</v>
      </c>
      <c r="C4" s="16"/>
      <c r="D4" s="16"/>
      <c r="E4" s="16"/>
      <c r="F4" s="16"/>
      <c r="G4" s="16"/>
      <c r="H4" s="17" t="s">
        <v>76</v>
      </c>
      <c r="I4" s="18" t="s">
        <v>77</v>
      </c>
    </row>
    <row r="5" spans="2:10" x14ac:dyDescent="0.25">
      <c r="B5" s="19">
        <v>1</v>
      </c>
      <c r="C5" s="27" t="s">
        <v>79</v>
      </c>
      <c r="D5" s="27"/>
      <c r="E5" s="27"/>
      <c r="F5" s="27"/>
      <c r="G5" s="27"/>
      <c r="H5" s="20" t="s">
        <v>80</v>
      </c>
      <c r="I5" s="20" t="s">
        <v>81</v>
      </c>
    </row>
    <row r="6" spans="2:10" x14ac:dyDescent="0.25">
      <c r="B6" s="19">
        <v>2</v>
      </c>
      <c r="C6" s="27" t="s">
        <v>82</v>
      </c>
      <c r="D6" s="27"/>
      <c r="E6" s="27"/>
      <c r="F6" s="27"/>
      <c r="G6" s="27"/>
      <c r="H6" s="21">
        <v>1</v>
      </c>
      <c r="I6" s="22">
        <f>+$I$3*1</f>
        <v>10</v>
      </c>
    </row>
    <row r="7" spans="2:10" x14ac:dyDescent="0.25">
      <c r="B7" s="19">
        <v>3</v>
      </c>
      <c r="C7" s="27" t="s">
        <v>83</v>
      </c>
      <c r="D7" s="27"/>
      <c r="E7" s="27"/>
      <c r="F7" s="27"/>
      <c r="G7" s="27"/>
      <c r="H7" s="21">
        <v>0.5</v>
      </c>
      <c r="I7" s="22">
        <f>+$I$3*0.5</f>
        <v>5</v>
      </c>
    </row>
    <row r="8" spans="2:10" x14ac:dyDescent="0.25">
      <c r="B8" s="19">
        <v>4</v>
      </c>
      <c r="C8" s="27" t="s">
        <v>84</v>
      </c>
      <c r="D8" s="27"/>
      <c r="E8" s="27"/>
      <c r="F8" s="27"/>
      <c r="G8" s="27"/>
      <c r="H8" s="21">
        <v>0.2</v>
      </c>
      <c r="I8" s="22">
        <f>+$I$3*0.2</f>
        <v>2</v>
      </c>
    </row>
    <row r="9" spans="2:10" x14ac:dyDescent="0.25">
      <c r="B9" s="23"/>
      <c r="C9" s="24"/>
      <c r="D9" s="24"/>
      <c r="E9" s="24"/>
      <c r="F9" s="24"/>
      <c r="G9" s="24"/>
      <c r="H9" s="25"/>
      <c r="I9" s="26"/>
    </row>
    <row r="10" spans="2:10" x14ac:dyDescent="0.25">
      <c r="B10" s="29" t="s">
        <v>25</v>
      </c>
      <c r="C10" s="29" t="s">
        <v>26</v>
      </c>
      <c r="D10" s="29"/>
      <c r="E10" s="30"/>
      <c r="F10" s="30"/>
      <c r="G10" s="30"/>
      <c r="H10" s="30"/>
      <c r="I10" s="30"/>
    </row>
    <row r="11" spans="2:10" ht="51" x14ac:dyDescent="0.25">
      <c r="B11" s="32" t="s">
        <v>85</v>
      </c>
      <c r="C11" s="33" t="s">
        <v>86</v>
      </c>
      <c r="D11" s="33"/>
      <c r="E11" s="34" t="s">
        <v>88</v>
      </c>
      <c r="F11" s="34" t="s">
        <v>76</v>
      </c>
      <c r="G11" s="34"/>
      <c r="H11" s="34" t="s">
        <v>89</v>
      </c>
      <c r="I11" s="34" t="s">
        <v>77</v>
      </c>
      <c r="J11" s="51" t="s">
        <v>227</v>
      </c>
    </row>
    <row r="12" spans="2:10" x14ac:dyDescent="0.25">
      <c r="B12" s="37" t="s">
        <v>228</v>
      </c>
      <c r="C12" s="36" t="s">
        <v>229</v>
      </c>
      <c r="D12" s="37"/>
      <c r="E12" s="39">
        <v>1</v>
      </c>
      <c r="F12" s="38" t="str">
        <f>IF(E12="",,VLOOKUP(E12,$B$5:$I$8,7,FALSE))</f>
        <v>K.O.</v>
      </c>
      <c r="G12" s="39"/>
      <c r="H12" s="40"/>
      <c r="I12" s="41" t="str">
        <f>IF(UPPER(H12)="X",IF(E12="",,VLOOKUP(E12,$B$5:$I$8,8,FALSE)),IF(E12=$B$5,"Niet oké",(E12)*0))</f>
        <v>Niet oké</v>
      </c>
      <c r="J12" s="2" t="s">
        <v>230</v>
      </c>
    </row>
    <row r="13" spans="2:10" x14ac:dyDescent="0.25">
      <c r="B13" s="37" t="s">
        <v>231</v>
      </c>
      <c r="C13" s="36" t="s">
        <v>232</v>
      </c>
      <c r="D13" s="37"/>
      <c r="E13" s="39">
        <v>1</v>
      </c>
      <c r="F13" s="38" t="str">
        <f t="shared" ref="F13:F60" si="0">IF(E13="",,VLOOKUP(E13,$B$5:$I$8,7,FALSE))</f>
        <v>K.O.</v>
      </c>
      <c r="G13" s="39"/>
      <c r="H13" s="40"/>
      <c r="I13" s="41" t="str">
        <f t="shared" ref="I13:I23" si="1">IF(UPPER(H13)="X",IF(E13="",,VLOOKUP(E13,$B$5:$I$8,8,FALSE)),IF(E13=$B$5,"Niet oké",(E13)*0))</f>
        <v>Niet oké</v>
      </c>
    </row>
    <row r="14" spans="2:10" x14ac:dyDescent="0.25">
      <c r="B14" s="37" t="s">
        <v>233</v>
      </c>
      <c r="C14" s="36" t="s">
        <v>234</v>
      </c>
      <c r="D14" s="37"/>
      <c r="E14" s="39">
        <v>1</v>
      </c>
      <c r="F14" s="38" t="str">
        <f t="shared" si="0"/>
        <v>K.O.</v>
      </c>
      <c r="G14" s="39"/>
      <c r="H14" s="40"/>
      <c r="I14" s="41" t="str">
        <f t="shared" si="1"/>
        <v>Niet oké</v>
      </c>
    </row>
    <row r="15" spans="2:10" x14ac:dyDescent="0.25">
      <c r="B15" s="37" t="s">
        <v>235</v>
      </c>
      <c r="C15" s="36" t="s">
        <v>236</v>
      </c>
      <c r="D15" s="37"/>
      <c r="E15" s="39">
        <v>1</v>
      </c>
      <c r="F15" s="38" t="str">
        <f t="shared" si="0"/>
        <v>K.O.</v>
      </c>
      <c r="G15" s="39"/>
      <c r="H15" s="40"/>
      <c r="I15" s="41" t="str">
        <f t="shared" si="1"/>
        <v>Niet oké</v>
      </c>
    </row>
    <row r="16" spans="2:10" x14ac:dyDescent="0.25">
      <c r="B16" s="37" t="s">
        <v>237</v>
      </c>
      <c r="C16" s="36" t="s">
        <v>238</v>
      </c>
      <c r="D16" s="37"/>
      <c r="E16" s="39">
        <v>1</v>
      </c>
      <c r="F16" s="38" t="str">
        <f t="shared" si="0"/>
        <v>K.O.</v>
      </c>
      <c r="G16" s="39"/>
      <c r="H16" s="40"/>
      <c r="I16" s="41" t="str">
        <f t="shared" si="1"/>
        <v>Niet oké</v>
      </c>
    </row>
    <row r="17" spans="2:10" ht="30" x14ac:dyDescent="0.25">
      <c r="B17" s="37" t="s">
        <v>239</v>
      </c>
      <c r="C17" s="36" t="s">
        <v>240</v>
      </c>
      <c r="D17" s="37"/>
      <c r="E17" s="39">
        <v>1</v>
      </c>
      <c r="F17" s="38" t="str">
        <f t="shared" si="0"/>
        <v>K.O.</v>
      </c>
      <c r="G17" s="39"/>
      <c r="H17" s="40"/>
      <c r="I17" s="41" t="str">
        <f t="shared" si="1"/>
        <v>Niet oké</v>
      </c>
    </row>
    <row r="18" spans="2:10" x14ac:dyDescent="0.25">
      <c r="B18" s="37" t="s">
        <v>241</v>
      </c>
      <c r="C18" s="36" t="s">
        <v>242</v>
      </c>
      <c r="D18" s="37"/>
      <c r="E18" s="39">
        <v>1</v>
      </c>
      <c r="F18" s="38" t="str">
        <f t="shared" si="0"/>
        <v>K.O.</v>
      </c>
      <c r="G18" s="39"/>
      <c r="H18" s="40"/>
      <c r="I18" s="41" t="str">
        <f t="shared" si="1"/>
        <v>Niet oké</v>
      </c>
    </row>
    <row r="19" spans="2:10" x14ac:dyDescent="0.25">
      <c r="B19" s="37" t="s">
        <v>243</v>
      </c>
      <c r="C19" s="36" t="s">
        <v>244</v>
      </c>
      <c r="D19" s="37"/>
      <c r="E19" s="39">
        <v>1</v>
      </c>
      <c r="F19" s="38" t="str">
        <f t="shared" si="0"/>
        <v>K.O.</v>
      </c>
      <c r="G19" s="39"/>
      <c r="H19" s="40"/>
      <c r="I19" s="41" t="str">
        <f t="shared" si="1"/>
        <v>Niet oké</v>
      </c>
      <c r="J19" s="2" t="s">
        <v>245</v>
      </c>
    </row>
    <row r="20" spans="2:10" ht="30" x14ac:dyDescent="0.25">
      <c r="B20" s="37" t="s">
        <v>246</v>
      </c>
      <c r="C20" s="36" t="s">
        <v>247</v>
      </c>
      <c r="D20" s="37"/>
      <c r="E20" s="39">
        <v>1</v>
      </c>
      <c r="F20" s="38" t="str">
        <f t="shared" si="0"/>
        <v>K.O.</v>
      </c>
      <c r="G20" s="39"/>
      <c r="H20" s="40"/>
      <c r="I20" s="41" t="str">
        <f t="shared" si="1"/>
        <v>Niet oké</v>
      </c>
    </row>
    <row r="21" spans="2:10" x14ac:dyDescent="0.25">
      <c r="B21" s="37" t="s">
        <v>248</v>
      </c>
      <c r="C21" s="36" t="s">
        <v>249</v>
      </c>
      <c r="D21" s="37"/>
      <c r="E21" s="39">
        <v>1</v>
      </c>
      <c r="F21" s="38" t="str">
        <f t="shared" si="0"/>
        <v>K.O.</v>
      </c>
      <c r="G21" s="39"/>
      <c r="H21" s="40" t="s">
        <v>250</v>
      </c>
      <c r="I21" s="41" t="str">
        <f t="shared" si="1"/>
        <v>oké</v>
      </c>
    </row>
    <row r="22" spans="2:10" ht="30" x14ac:dyDescent="0.25">
      <c r="B22" s="37" t="s">
        <v>251</v>
      </c>
      <c r="C22" s="36" t="s">
        <v>252</v>
      </c>
      <c r="D22" s="37"/>
      <c r="E22" s="39">
        <v>1</v>
      </c>
      <c r="F22" s="38" t="str">
        <f t="shared" si="0"/>
        <v>K.O.</v>
      </c>
      <c r="G22" s="39"/>
      <c r="H22" s="40"/>
      <c r="I22" s="41" t="str">
        <f t="shared" si="1"/>
        <v>Niet oké</v>
      </c>
    </row>
    <row r="23" spans="2:10" x14ac:dyDescent="0.25">
      <c r="B23" s="37" t="s">
        <v>253</v>
      </c>
      <c r="C23" s="36" t="s">
        <v>254</v>
      </c>
      <c r="D23" s="37"/>
      <c r="E23" s="39">
        <v>1</v>
      </c>
      <c r="F23" s="38" t="str">
        <f t="shared" si="0"/>
        <v>K.O.</v>
      </c>
      <c r="G23" s="39"/>
      <c r="H23" s="40"/>
      <c r="I23" s="41" t="str">
        <f t="shared" si="1"/>
        <v>Niet oké</v>
      </c>
    </row>
    <row r="24" spans="2:10" ht="45" x14ac:dyDescent="0.25">
      <c r="B24" s="37" t="s">
        <v>255</v>
      </c>
      <c r="C24" s="36" t="s">
        <v>256</v>
      </c>
      <c r="D24" s="37"/>
      <c r="E24" s="39">
        <v>1</v>
      </c>
      <c r="F24" s="38" t="str">
        <f>IF(E24="",,VLOOKUP(E24,$B$5:$I$8,7,FALSE))</f>
        <v>K.O.</v>
      </c>
      <c r="G24" s="39"/>
      <c r="H24" s="40"/>
      <c r="I24" s="41" t="str">
        <f>IF(UPPER(H24)="X",IF(E24="",,VLOOKUP(E24,$B$5:$I$8,8,FALSE)),IF(E24=$B$5,"Niet oké",(E24)*0))</f>
        <v>Niet oké</v>
      </c>
    </row>
    <row r="25" spans="2:10" ht="30" x14ac:dyDescent="0.25">
      <c r="B25" s="37" t="s">
        <v>257</v>
      </c>
      <c r="C25" s="36" t="s">
        <v>258</v>
      </c>
      <c r="D25" s="37"/>
      <c r="E25" s="39">
        <v>1</v>
      </c>
      <c r="F25" s="38" t="str">
        <f t="shared" si="0"/>
        <v>K.O.</v>
      </c>
      <c r="G25" s="39"/>
      <c r="H25" s="40"/>
      <c r="I25" s="41" t="str">
        <f t="shared" ref="I25:I35" si="2">IF(UPPER(H25)="X",IF(E25="",,VLOOKUP(E25,$B$5:$I$8,8,FALSE)),IF(E25=$B$5,"Niet oké",(E25)*0))</f>
        <v>Niet oké</v>
      </c>
    </row>
    <row r="26" spans="2:10" x14ac:dyDescent="0.25">
      <c r="B26" s="37" t="s">
        <v>259</v>
      </c>
      <c r="C26" s="36" t="s">
        <v>260</v>
      </c>
      <c r="D26" s="37"/>
      <c r="E26" s="39">
        <v>1</v>
      </c>
      <c r="F26" s="38" t="str">
        <f t="shared" si="0"/>
        <v>K.O.</v>
      </c>
      <c r="G26" s="39"/>
      <c r="H26" s="40"/>
      <c r="I26" s="41" t="str">
        <f t="shared" si="2"/>
        <v>Niet oké</v>
      </c>
    </row>
    <row r="27" spans="2:10" ht="30" x14ac:dyDescent="0.25">
      <c r="B27" s="37" t="s">
        <v>261</v>
      </c>
      <c r="C27" s="36" t="s">
        <v>262</v>
      </c>
      <c r="D27" s="37"/>
      <c r="E27" s="39">
        <v>1</v>
      </c>
      <c r="F27" s="38" t="str">
        <f t="shared" si="0"/>
        <v>K.O.</v>
      </c>
      <c r="G27" s="39"/>
      <c r="H27" s="40"/>
      <c r="I27" s="41" t="str">
        <f t="shared" si="2"/>
        <v>Niet oké</v>
      </c>
    </row>
    <row r="28" spans="2:10" x14ac:dyDescent="0.25">
      <c r="B28" s="37" t="s">
        <v>263</v>
      </c>
      <c r="C28" s="36" t="s">
        <v>264</v>
      </c>
      <c r="D28" s="37"/>
      <c r="E28" s="39">
        <v>1</v>
      </c>
      <c r="F28" s="38" t="str">
        <f t="shared" si="0"/>
        <v>K.O.</v>
      </c>
      <c r="G28" s="39"/>
      <c r="H28" s="40"/>
      <c r="I28" s="41" t="str">
        <f t="shared" si="2"/>
        <v>Niet oké</v>
      </c>
    </row>
    <row r="29" spans="2:10" x14ac:dyDescent="0.25">
      <c r="B29" s="37" t="s">
        <v>265</v>
      </c>
      <c r="C29" s="36" t="s">
        <v>266</v>
      </c>
      <c r="D29" s="37"/>
      <c r="E29" s="39">
        <v>1</v>
      </c>
      <c r="F29" s="38" t="str">
        <f t="shared" si="0"/>
        <v>K.O.</v>
      </c>
      <c r="G29" s="39"/>
      <c r="H29" s="40"/>
      <c r="I29" s="41" t="str">
        <f t="shared" si="2"/>
        <v>Niet oké</v>
      </c>
    </row>
    <row r="30" spans="2:10" x14ac:dyDescent="0.25">
      <c r="B30" s="37" t="s">
        <v>267</v>
      </c>
      <c r="C30" s="36" t="s">
        <v>268</v>
      </c>
      <c r="D30" s="37"/>
      <c r="E30" s="39">
        <v>1</v>
      </c>
      <c r="F30" s="38" t="str">
        <f t="shared" si="0"/>
        <v>K.O.</v>
      </c>
      <c r="G30" s="39"/>
      <c r="H30" s="40"/>
      <c r="I30" s="41" t="str">
        <f t="shared" si="2"/>
        <v>Niet oké</v>
      </c>
    </row>
    <row r="31" spans="2:10" ht="30" x14ac:dyDescent="0.25">
      <c r="B31" s="37" t="s">
        <v>269</v>
      </c>
      <c r="C31" s="36" t="s">
        <v>270</v>
      </c>
      <c r="D31" s="37"/>
      <c r="E31" s="39">
        <v>1</v>
      </c>
      <c r="F31" s="38" t="str">
        <f t="shared" si="0"/>
        <v>K.O.</v>
      </c>
      <c r="G31" s="39"/>
      <c r="H31" s="40"/>
      <c r="I31" s="41" t="str">
        <f t="shared" si="2"/>
        <v>Niet oké</v>
      </c>
    </row>
    <row r="32" spans="2:10" ht="30" x14ac:dyDescent="0.25">
      <c r="B32" s="37" t="s">
        <v>271</v>
      </c>
      <c r="C32" s="36" t="s">
        <v>272</v>
      </c>
      <c r="D32" s="37"/>
      <c r="E32" s="39">
        <v>1</v>
      </c>
      <c r="F32" s="38" t="str">
        <f t="shared" si="0"/>
        <v>K.O.</v>
      </c>
      <c r="G32" s="39"/>
      <c r="H32" s="40"/>
      <c r="I32" s="41" t="str">
        <f t="shared" si="2"/>
        <v>Niet oké</v>
      </c>
    </row>
    <row r="33" spans="2:10" x14ac:dyDescent="0.25">
      <c r="B33" s="37" t="s">
        <v>273</v>
      </c>
      <c r="C33" s="36" t="s">
        <v>274</v>
      </c>
      <c r="D33" s="37"/>
      <c r="E33" s="39">
        <v>1</v>
      </c>
      <c r="F33" s="38" t="str">
        <f t="shared" si="0"/>
        <v>K.O.</v>
      </c>
      <c r="G33" s="39"/>
      <c r="H33" s="40" t="s">
        <v>250</v>
      </c>
      <c r="I33" s="41" t="str">
        <f t="shared" si="2"/>
        <v>oké</v>
      </c>
    </row>
    <row r="34" spans="2:10" x14ac:dyDescent="0.25">
      <c r="B34" s="37" t="s">
        <v>275</v>
      </c>
      <c r="C34" s="36" t="s">
        <v>276</v>
      </c>
      <c r="D34" s="37"/>
      <c r="E34" s="39">
        <v>1</v>
      </c>
      <c r="F34" s="38" t="str">
        <f t="shared" si="0"/>
        <v>K.O.</v>
      </c>
      <c r="G34" s="39"/>
      <c r="H34" s="40"/>
      <c r="I34" s="41" t="str">
        <f t="shared" si="2"/>
        <v>Niet oké</v>
      </c>
    </row>
    <row r="35" spans="2:10" x14ac:dyDescent="0.25">
      <c r="B35" s="37" t="s">
        <v>277</v>
      </c>
      <c r="C35" s="36" t="s">
        <v>278</v>
      </c>
      <c r="D35" s="37"/>
      <c r="E35" s="39">
        <v>1</v>
      </c>
      <c r="F35" s="38" t="str">
        <f t="shared" si="0"/>
        <v>K.O.</v>
      </c>
      <c r="G35" s="39"/>
      <c r="H35" s="40"/>
      <c r="I35" s="41" t="str">
        <f t="shared" si="2"/>
        <v>Niet oké</v>
      </c>
    </row>
    <row r="36" spans="2:10" x14ac:dyDescent="0.25">
      <c r="B36" s="37" t="s">
        <v>279</v>
      </c>
      <c r="C36" s="36" t="s">
        <v>280</v>
      </c>
      <c r="D36" s="37"/>
      <c r="E36" s="39">
        <v>1</v>
      </c>
      <c r="F36" s="38" t="str">
        <f>IF(E36="",,VLOOKUP(E36,$B$5:$I$8,7,FALSE))</f>
        <v>K.O.</v>
      </c>
      <c r="G36" s="39"/>
      <c r="H36" s="40"/>
      <c r="I36" s="41" t="str">
        <f>IF(UPPER(H36)="X",IF(E36="",,VLOOKUP(E36,$B$5:$I$8,8,FALSE)),IF(E36=$B$5,"Niet oké",(E36)*0))</f>
        <v>Niet oké</v>
      </c>
    </row>
    <row r="37" spans="2:10" x14ac:dyDescent="0.25">
      <c r="B37" s="37" t="s">
        <v>281</v>
      </c>
      <c r="C37" s="36" t="s">
        <v>282</v>
      </c>
      <c r="D37" s="37"/>
      <c r="E37" s="39">
        <v>1</v>
      </c>
      <c r="F37" s="38" t="str">
        <f t="shared" si="0"/>
        <v>K.O.</v>
      </c>
      <c r="G37" s="39"/>
      <c r="H37" s="40"/>
      <c r="I37" s="41" t="str">
        <f t="shared" ref="I37:I47" si="3">IF(UPPER(H37)="X",IF(E37="",,VLOOKUP(E37,$B$5:$I$8,8,FALSE)),IF(E37=$B$5,"Niet oké",(E37)*0))</f>
        <v>Niet oké</v>
      </c>
    </row>
    <row r="38" spans="2:10" x14ac:dyDescent="0.25">
      <c r="B38" s="37" t="s">
        <v>283</v>
      </c>
      <c r="C38" s="36" t="s">
        <v>284</v>
      </c>
      <c r="D38" s="37"/>
      <c r="E38" s="39">
        <v>1</v>
      </c>
      <c r="F38" s="38" t="str">
        <f t="shared" si="0"/>
        <v>K.O.</v>
      </c>
      <c r="G38" s="39"/>
      <c r="H38" s="40"/>
      <c r="I38" s="41" t="str">
        <f t="shared" si="3"/>
        <v>Niet oké</v>
      </c>
    </row>
    <row r="39" spans="2:10" x14ac:dyDescent="0.25">
      <c r="B39" s="37" t="s">
        <v>285</v>
      </c>
      <c r="C39" s="36" t="s">
        <v>286</v>
      </c>
      <c r="D39" s="37"/>
      <c r="E39" s="39">
        <v>1</v>
      </c>
      <c r="F39" s="38" t="str">
        <f t="shared" si="0"/>
        <v>K.O.</v>
      </c>
      <c r="G39" s="39"/>
      <c r="H39" s="40"/>
      <c r="I39" s="41" t="str">
        <f t="shared" si="3"/>
        <v>Niet oké</v>
      </c>
    </row>
    <row r="40" spans="2:10" x14ac:dyDescent="0.25">
      <c r="B40" s="37" t="s">
        <v>287</v>
      </c>
      <c r="C40" s="36" t="s">
        <v>288</v>
      </c>
      <c r="D40" s="37"/>
      <c r="E40" s="39">
        <v>1</v>
      </c>
      <c r="F40" s="38" t="str">
        <f t="shared" si="0"/>
        <v>K.O.</v>
      </c>
      <c r="G40" s="39"/>
      <c r="H40" s="40"/>
      <c r="I40" s="41" t="str">
        <f t="shared" si="3"/>
        <v>Niet oké</v>
      </c>
    </row>
    <row r="41" spans="2:10" x14ac:dyDescent="0.25">
      <c r="B41" s="37" t="s">
        <v>289</v>
      </c>
      <c r="C41" s="36" t="s">
        <v>290</v>
      </c>
      <c r="D41" s="37"/>
      <c r="E41" s="39">
        <v>1</v>
      </c>
      <c r="F41" s="38" t="str">
        <f t="shared" si="0"/>
        <v>K.O.</v>
      </c>
      <c r="G41" s="39"/>
      <c r="H41" s="40"/>
      <c r="I41" s="41" t="str">
        <f t="shared" si="3"/>
        <v>Niet oké</v>
      </c>
    </row>
    <row r="42" spans="2:10" x14ac:dyDescent="0.25">
      <c r="B42" s="37" t="s">
        <v>291</v>
      </c>
      <c r="C42" s="36" t="s">
        <v>292</v>
      </c>
      <c r="D42" s="37"/>
      <c r="E42" s="39">
        <v>1</v>
      </c>
      <c r="F42" s="38" t="str">
        <f t="shared" si="0"/>
        <v>K.O.</v>
      </c>
      <c r="G42" s="39"/>
      <c r="H42" s="40"/>
      <c r="I42" s="41" t="str">
        <f t="shared" si="3"/>
        <v>Niet oké</v>
      </c>
    </row>
    <row r="43" spans="2:10" x14ac:dyDescent="0.25">
      <c r="B43" s="37" t="s">
        <v>293</v>
      </c>
      <c r="C43" s="36" t="s">
        <v>294</v>
      </c>
      <c r="D43" s="37"/>
      <c r="E43" s="39">
        <v>1</v>
      </c>
      <c r="F43" s="38" t="str">
        <f t="shared" si="0"/>
        <v>K.O.</v>
      </c>
      <c r="G43" s="39"/>
      <c r="H43" s="40"/>
      <c r="I43" s="41" t="str">
        <f t="shared" si="3"/>
        <v>Niet oké</v>
      </c>
    </row>
    <row r="44" spans="2:10" x14ac:dyDescent="0.25">
      <c r="B44" s="37" t="s">
        <v>295</v>
      </c>
      <c r="C44" s="36" t="s">
        <v>296</v>
      </c>
      <c r="D44" s="37"/>
      <c r="E44" s="39">
        <v>1</v>
      </c>
      <c r="F44" s="38" t="str">
        <f t="shared" si="0"/>
        <v>K.O.</v>
      </c>
      <c r="G44" s="39"/>
      <c r="H44" s="40"/>
      <c r="I44" s="41" t="str">
        <f t="shared" si="3"/>
        <v>Niet oké</v>
      </c>
    </row>
    <row r="45" spans="2:10" x14ac:dyDescent="0.25">
      <c r="B45" s="37" t="s">
        <v>297</v>
      </c>
      <c r="C45" s="36" t="s">
        <v>298</v>
      </c>
      <c r="D45" s="37"/>
      <c r="E45" s="39">
        <v>1</v>
      </c>
      <c r="F45" s="38" t="str">
        <f t="shared" si="0"/>
        <v>K.O.</v>
      </c>
      <c r="G45" s="39"/>
      <c r="H45" s="40" t="s">
        <v>250</v>
      </c>
      <c r="I45" s="41" t="str">
        <f t="shared" si="3"/>
        <v>oké</v>
      </c>
    </row>
    <row r="46" spans="2:10" x14ac:dyDescent="0.25">
      <c r="B46" s="37" t="s">
        <v>299</v>
      </c>
      <c r="C46" s="36" t="s">
        <v>300</v>
      </c>
      <c r="D46" s="37"/>
      <c r="E46" s="39">
        <v>1</v>
      </c>
      <c r="F46" s="38" t="str">
        <f t="shared" si="0"/>
        <v>K.O.</v>
      </c>
      <c r="G46" s="39"/>
      <c r="H46" s="40"/>
      <c r="I46" s="41" t="str">
        <f t="shared" si="3"/>
        <v>Niet oké</v>
      </c>
    </row>
    <row r="47" spans="2:10" x14ac:dyDescent="0.25">
      <c r="B47" s="37" t="s">
        <v>301</v>
      </c>
      <c r="C47" s="36" t="s">
        <v>302</v>
      </c>
      <c r="D47" s="37"/>
      <c r="E47" s="39">
        <v>1</v>
      </c>
      <c r="F47" s="38" t="str">
        <f t="shared" si="0"/>
        <v>K.O.</v>
      </c>
      <c r="G47" s="39"/>
      <c r="H47" s="40"/>
      <c r="I47" s="41" t="str">
        <f t="shared" si="3"/>
        <v>Niet oké</v>
      </c>
    </row>
    <row r="48" spans="2:10" x14ac:dyDescent="0.25">
      <c r="B48" s="37" t="s">
        <v>303</v>
      </c>
      <c r="C48" s="36" t="s">
        <v>304</v>
      </c>
      <c r="D48" s="37"/>
      <c r="E48" s="39">
        <v>1</v>
      </c>
      <c r="F48" s="38" t="str">
        <f>IF(E48="",,VLOOKUP(E48,$B$5:$I$8,7,FALSE))</f>
        <v>K.O.</v>
      </c>
      <c r="G48" s="39"/>
      <c r="H48" s="40"/>
      <c r="I48" s="41" t="str">
        <f>IF(UPPER(H48)="X",IF(E48="",,VLOOKUP(E48,$B$5:$I$8,8,FALSE)),IF(E48=$B$5,"Niet oké",(E48)*0))</f>
        <v>Niet oké</v>
      </c>
      <c r="J48" s="2" t="s">
        <v>305</v>
      </c>
    </row>
    <row r="49" spans="2:10" x14ac:dyDescent="0.25">
      <c r="B49" s="37" t="s">
        <v>306</v>
      </c>
      <c r="C49" s="52" t="s">
        <v>307</v>
      </c>
      <c r="D49" s="37"/>
      <c r="E49" s="39">
        <v>1</v>
      </c>
      <c r="F49" s="38" t="str">
        <f t="shared" si="0"/>
        <v>K.O.</v>
      </c>
      <c r="G49" s="39"/>
      <c r="H49" s="40"/>
      <c r="I49" s="41" t="str">
        <f t="shared" ref="I49:I59" si="4">IF(UPPER(H49)="X",IF(E49="",,VLOOKUP(E49,$B$5:$I$8,8,FALSE)),IF(E49=$B$5,"Niet oké",(E49)*0))</f>
        <v>Niet oké</v>
      </c>
      <c r="J49" s="2" t="s">
        <v>308</v>
      </c>
    </row>
    <row r="50" spans="2:10" x14ac:dyDescent="0.25">
      <c r="B50" s="37" t="s">
        <v>309</v>
      </c>
      <c r="C50" s="36" t="s">
        <v>310</v>
      </c>
      <c r="D50" s="37"/>
      <c r="E50" s="39">
        <v>1</v>
      </c>
      <c r="F50" s="38" t="str">
        <f t="shared" si="0"/>
        <v>K.O.</v>
      </c>
      <c r="G50" s="39"/>
      <c r="H50" s="40"/>
      <c r="I50" s="41" t="str">
        <f t="shared" si="4"/>
        <v>Niet oké</v>
      </c>
    </row>
    <row r="51" spans="2:10" x14ac:dyDescent="0.25">
      <c r="B51" s="37" t="s">
        <v>311</v>
      </c>
      <c r="C51" s="36" t="s">
        <v>312</v>
      </c>
      <c r="D51" s="37"/>
      <c r="E51" s="39">
        <v>1</v>
      </c>
      <c r="F51" s="38" t="str">
        <f t="shared" si="0"/>
        <v>K.O.</v>
      </c>
      <c r="G51" s="39"/>
      <c r="H51" s="40"/>
      <c r="I51" s="41" t="str">
        <f t="shared" si="4"/>
        <v>Niet oké</v>
      </c>
    </row>
    <row r="52" spans="2:10" x14ac:dyDescent="0.25">
      <c r="B52" s="37" t="s">
        <v>313</v>
      </c>
      <c r="C52" s="36" t="s">
        <v>314</v>
      </c>
      <c r="D52" s="37"/>
      <c r="E52" s="39">
        <v>1</v>
      </c>
      <c r="F52" s="38" t="str">
        <f t="shared" si="0"/>
        <v>K.O.</v>
      </c>
      <c r="G52" s="39"/>
      <c r="H52" s="40"/>
      <c r="I52" s="41" t="str">
        <f t="shared" si="4"/>
        <v>Niet oké</v>
      </c>
      <c r="J52" s="2" t="s">
        <v>315</v>
      </c>
    </row>
    <row r="53" spans="2:10" x14ac:dyDescent="0.25">
      <c r="B53" s="37" t="s">
        <v>316</v>
      </c>
      <c r="C53" s="36" t="s">
        <v>317</v>
      </c>
      <c r="D53" s="37"/>
      <c r="E53" s="39">
        <v>1</v>
      </c>
      <c r="F53" s="38" t="str">
        <f t="shared" si="0"/>
        <v>K.O.</v>
      </c>
      <c r="G53" s="39"/>
      <c r="H53" s="40"/>
      <c r="I53" s="41" t="str">
        <f t="shared" si="4"/>
        <v>Niet oké</v>
      </c>
    </row>
    <row r="54" spans="2:10" ht="30" x14ac:dyDescent="0.25">
      <c r="B54" s="37" t="s">
        <v>318</v>
      </c>
      <c r="C54" s="44" t="s">
        <v>319</v>
      </c>
      <c r="D54" s="37"/>
      <c r="E54" s="39">
        <v>1</v>
      </c>
      <c r="F54" s="38" t="str">
        <f t="shared" si="0"/>
        <v>K.O.</v>
      </c>
      <c r="G54" s="39"/>
      <c r="H54" s="40"/>
      <c r="I54" s="41" t="str">
        <f t="shared" si="4"/>
        <v>Niet oké</v>
      </c>
    </row>
    <row r="55" spans="2:10" x14ac:dyDescent="0.25">
      <c r="B55" s="37" t="s">
        <v>320</v>
      </c>
      <c r="C55" s="45" t="s">
        <v>321</v>
      </c>
      <c r="D55" s="37"/>
      <c r="E55" s="39">
        <v>1</v>
      </c>
      <c r="F55" s="38" t="str">
        <f t="shared" si="0"/>
        <v>K.O.</v>
      </c>
      <c r="G55" s="39"/>
      <c r="H55" s="40"/>
      <c r="I55" s="41" t="str">
        <f t="shared" si="4"/>
        <v>Niet oké</v>
      </c>
    </row>
    <row r="56" spans="2:10" ht="30" x14ac:dyDescent="0.25">
      <c r="B56" s="37" t="s">
        <v>322</v>
      </c>
      <c r="C56" s="36" t="s">
        <v>323</v>
      </c>
      <c r="D56" s="37"/>
      <c r="E56" s="39">
        <v>1</v>
      </c>
      <c r="F56" s="38" t="str">
        <f t="shared" si="0"/>
        <v>K.O.</v>
      </c>
      <c r="G56" s="39"/>
      <c r="H56" s="40"/>
      <c r="I56" s="41" t="str">
        <f t="shared" si="4"/>
        <v>Niet oké</v>
      </c>
    </row>
    <row r="57" spans="2:10" x14ac:dyDescent="0.25">
      <c r="B57" s="37" t="s">
        <v>324</v>
      </c>
      <c r="C57" s="36" t="s">
        <v>325</v>
      </c>
      <c r="D57" s="37"/>
      <c r="E57" s="39">
        <v>1</v>
      </c>
      <c r="F57" s="38" t="str">
        <f t="shared" si="0"/>
        <v>K.O.</v>
      </c>
      <c r="G57" s="39"/>
      <c r="H57" s="40" t="s">
        <v>250</v>
      </c>
      <c r="I57" s="41" t="str">
        <f t="shared" si="4"/>
        <v>oké</v>
      </c>
    </row>
    <row r="58" spans="2:10" x14ac:dyDescent="0.25">
      <c r="B58" s="37" t="s">
        <v>326</v>
      </c>
      <c r="C58" s="36" t="s">
        <v>327</v>
      </c>
      <c r="D58" s="37"/>
      <c r="E58" s="39">
        <v>1</v>
      </c>
      <c r="F58" s="38" t="str">
        <f t="shared" si="0"/>
        <v>K.O.</v>
      </c>
      <c r="G58" s="39"/>
      <c r="H58" s="40"/>
      <c r="I58" s="41" t="str">
        <f t="shared" si="4"/>
        <v>Niet oké</v>
      </c>
    </row>
    <row r="59" spans="2:10" x14ac:dyDescent="0.25">
      <c r="B59" s="37" t="s">
        <v>328</v>
      </c>
      <c r="C59" s="36" t="s">
        <v>329</v>
      </c>
      <c r="D59" s="37"/>
      <c r="E59" s="39">
        <v>1</v>
      </c>
      <c r="F59" s="38" t="str">
        <f t="shared" si="0"/>
        <v>K.O.</v>
      </c>
      <c r="G59" s="39"/>
      <c r="H59" s="40"/>
      <c r="I59" s="41" t="str">
        <f t="shared" si="4"/>
        <v>Niet oké</v>
      </c>
    </row>
    <row r="60" spans="2:10" x14ac:dyDescent="0.25">
      <c r="B60" s="37" t="s">
        <v>330</v>
      </c>
      <c r="C60" s="36" t="s">
        <v>331</v>
      </c>
      <c r="D60" s="37"/>
      <c r="E60" s="39">
        <v>1</v>
      </c>
      <c r="F60" s="38" t="str">
        <f t="shared" si="0"/>
        <v>K.O.</v>
      </c>
      <c r="G60" s="39"/>
      <c r="H60" s="40"/>
      <c r="I60" s="41" t="str">
        <f t="shared" ref="I60" si="5">IF(UPPER(H60)="X",IF(E60="",,VLOOKUP(E60,$B$5:$I$8,8,FALSE)),IF(E60=$B$5,"Niet oké",(E60)*0))</f>
        <v>Niet oké</v>
      </c>
    </row>
    <row r="62" spans="2:10" x14ac:dyDescent="0.25">
      <c r="B62" s="29" t="s">
        <v>27</v>
      </c>
      <c r="C62" s="29" t="s">
        <v>28</v>
      </c>
      <c r="D62" s="29"/>
      <c r="E62" s="30"/>
      <c r="F62" s="30"/>
      <c r="G62" s="30"/>
      <c r="H62" s="30"/>
      <c r="I62" s="30"/>
    </row>
    <row r="63" spans="2:10" ht="51" x14ac:dyDescent="0.25">
      <c r="B63" s="32" t="s">
        <v>85</v>
      </c>
      <c r="C63" s="33" t="s">
        <v>86</v>
      </c>
      <c r="D63" s="33"/>
      <c r="E63" s="34" t="s">
        <v>88</v>
      </c>
      <c r="F63" s="34" t="s">
        <v>76</v>
      </c>
      <c r="G63" s="34"/>
      <c r="H63" s="34" t="s">
        <v>89</v>
      </c>
      <c r="I63" s="34" t="s">
        <v>77</v>
      </c>
    </row>
    <row r="64" spans="2:10" x14ac:dyDescent="0.25">
      <c r="B64" s="37" t="s">
        <v>332</v>
      </c>
      <c r="C64" s="36" t="s">
        <v>333</v>
      </c>
      <c r="D64" s="37"/>
      <c r="E64" s="39">
        <v>1</v>
      </c>
      <c r="F64" s="38" t="str">
        <f>IF(E64="",,VLOOKUP(E64,$B$5:$I$8,7,FALSE))</f>
        <v>K.O.</v>
      </c>
      <c r="G64" s="39"/>
      <c r="H64" s="40"/>
      <c r="I64" s="41" t="str">
        <f>IF(UPPER(H64)="X",IF(E64="",,VLOOKUP(E64,$B$5:$I$8,8,FALSE)),IF(E64=$B$5,"Niet oké",(E64)*0))</f>
        <v>Niet oké</v>
      </c>
    </row>
    <row r="65" spans="2:9" x14ac:dyDescent="0.25">
      <c r="B65" s="37" t="s">
        <v>334</v>
      </c>
      <c r="C65" s="36" t="s">
        <v>335</v>
      </c>
      <c r="D65" s="37"/>
      <c r="E65" s="39">
        <v>1</v>
      </c>
      <c r="F65" s="38" t="str">
        <f t="shared" ref="F65:F79" si="6">IF(E65="",,VLOOKUP(E65,$B$5:$I$8,7,FALSE))</f>
        <v>K.O.</v>
      </c>
      <c r="G65" s="39"/>
      <c r="H65" s="40"/>
      <c r="I65" s="41" t="str">
        <f t="shared" ref="I65:I73" si="7">IF(UPPER(H65)="X",IF(E65="",,VLOOKUP(E65,$B$5:$I$8,8,FALSE)),IF(E65=$B$5,"Niet oké",(E65)*0))</f>
        <v>Niet oké</v>
      </c>
    </row>
    <row r="66" spans="2:9" x14ac:dyDescent="0.25">
      <c r="B66" s="37" t="s">
        <v>336</v>
      </c>
      <c r="C66" s="36" t="s">
        <v>337</v>
      </c>
      <c r="D66" s="37"/>
      <c r="E66" s="39">
        <v>1</v>
      </c>
      <c r="F66" s="38" t="str">
        <f t="shared" si="6"/>
        <v>K.O.</v>
      </c>
      <c r="G66" s="39"/>
      <c r="H66" s="40"/>
      <c r="I66" s="41" t="str">
        <f t="shared" si="7"/>
        <v>Niet oké</v>
      </c>
    </row>
    <row r="67" spans="2:9" ht="30" x14ac:dyDescent="0.25">
      <c r="B67" s="37" t="s">
        <v>338</v>
      </c>
      <c r="C67" s="36" t="s">
        <v>339</v>
      </c>
      <c r="D67" s="37"/>
      <c r="E67" s="39">
        <v>1</v>
      </c>
      <c r="F67" s="38" t="str">
        <f t="shared" si="6"/>
        <v>K.O.</v>
      </c>
      <c r="G67" s="39"/>
      <c r="H67" s="40"/>
      <c r="I67" s="41" t="str">
        <f t="shared" si="7"/>
        <v>Niet oké</v>
      </c>
    </row>
    <row r="68" spans="2:9" x14ac:dyDescent="0.25">
      <c r="B68" s="37" t="s">
        <v>340</v>
      </c>
      <c r="C68" s="36" t="s">
        <v>341</v>
      </c>
      <c r="D68" s="37"/>
      <c r="E68" s="39">
        <v>1</v>
      </c>
      <c r="F68" s="38" t="str">
        <f t="shared" si="6"/>
        <v>K.O.</v>
      </c>
      <c r="G68" s="39"/>
      <c r="H68" s="40"/>
      <c r="I68" s="41" t="str">
        <f t="shared" si="7"/>
        <v>Niet oké</v>
      </c>
    </row>
    <row r="69" spans="2:9" x14ac:dyDescent="0.25">
      <c r="B69" s="37" t="s">
        <v>342</v>
      </c>
      <c r="C69" s="36" t="s">
        <v>343</v>
      </c>
      <c r="D69" s="37"/>
      <c r="E69" s="39">
        <v>1</v>
      </c>
      <c r="F69" s="38" t="str">
        <f t="shared" si="6"/>
        <v>K.O.</v>
      </c>
      <c r="G69" s="39"/>
      <c r="H69" s="40"/>
      <c r="I69" s="41" t="str">
        <f t="shared" si="7"/>
        <v>Niet oké</v>
      </c>
    </row>
    <row r="70" spans="2:9" ht="30" x14ac:dyDescent="0.25">
      <c r="B70" s="37" t="s">
        <v>344</v>
      </c>
      <c r="C70" s="36" t="s">
        <v>345</v>
      </c>
      <c r="D70" s="37"/>
      <c r="E70" s="39">
        <v>1</v>
      </c>
      <c r="F70" s="38" t="str">
        <f t="shared" si="6"/>
        <v>K.O.</v>
      </c>
      <c r="G70" s="39"/>
      <c r="H70" s="40"/>
      <c r="I70" s="41" t="str">
        <f t="shared" si="7"/>
        <v>Niet oké</v>
      </c>
    </row>
    <row r="71" spans="2:9" x14ac:dyDescent="0.25">
      <c r="B71" s="37" t="s">
        <v>346</v>
      </c>
      <c r="C71" s="36" t="s">
        <v>347</v>
      </c>
      <c r="D71" s="37"/>
      <c r="E71" s="39">
        <v>1</v>
      </c>
      <c r="F71" s="38" t="str">
        <f t="shared" si="6"/>
        <v>K.O.</v>
      </c>
      <c r="G71" s="39"/>
      <c r="H71" s="40"/>
      <c r="I71" s="41" t="str">
        <f t="shared" si="7"/>
        <v>Niet oké</v>
      </c>
    </row>
    <row r="72" spans="2:9" x14ac:dyDescent="0.25">
      <c r="B72" s="37" t="s">
        <v>348</v>
      </c>
      <c r="C72" s="36" t="s">
        <v>349</v>
      </c>
      <c r="D72" s="37"/>
      <c r="E72" s="39">
        <v>1</v>
      </c>
      <c r="F72" s="38" t="str">
        <f t="shared" si="6"/>
        <v>K.O.</v>
      </c>
      <c r="G72" s="39"/>
      <c r="H72" s="40"/>
      <c r="I72" s="41" t="str">
        <f t="shared" si="7"/>
        <v>Niet oké</v>
      </c>
    </row>
    <row r="73" spans="2:9" x14ac:dyDescent="0.25">
      <c r="B73" s="37" t="s">
        <v>350</v>
      </c>
      <c r="C73" s="36" t="s">
        <v>351</v>
      </c>
      <c r="D73" s="37"/>
      <c r="E73" s="39">
        <v>1</v>
      </c>
      <c r="F73" s="38" t="str">
        <f t="shared" si="6"/>
        <v>K.O.</v>
      </c>
      <c r="G73" s="39"/>
      <c r="H73" s="40" t="s">
        <v>250</v>
      </c>
      <c r="I73" s="41" t="str">
        <f t="shared" si="7"/>
        <v>oké</v>
      </c>
    </row>
    <row r="74" spans="2:9" x14ac:dyDescent="0.25">
      <c r="B74" s="37" t="s">
        <v>352</v>
      </c>
      <c r="C74" s="36" t="s">
        <v>353</v>
      </c>
      <c r="D74" s="37"/>
      <c r="E74" s="39">
        <v>1</v>
      </c>
      <c r="F74" s="38" t="str">
        <f t="shared" si="6"/>
        <v>K.O.</v>
      </c>
      <c r="G74" s="39"/>
      <c r="H74" s="40"/>
      <c r="I74" s="41" t="str">
        <f t="shared" ref="I74:I75" si="8">IF(UPPER(H74)="X",IF(E74="",,VLOOKUP(E74,$B$5:$I$8,8,FALSE)),IF(E74=$B$5,"Niet oké",(E74)*0))</f>
        <v>Niet oké</v>
      </c>
    </row>
    <row r="75" spans="2:9" x14ac:dyDescent="0.25">
      <c r="B75" s="37" t="s">
        <v>354</v>
      </c>
      <c r="C75" s="36" t="s">
        <v>355</v>
      </c>
      <c r="D75" s="37"/>
      <c r="E75" s="39">
        <v>1</v>
      </c>
      <c r="F75" s="38" t="str">
        <f t="shared" si="6"/>
        <v>K.O.</v>
      </c>
      <c r="G75" s="39"/>
      <c r="H75" s="40"/>
      <c r="I75" s="41" t="str">
        <f t="shared" si="8"/>
        <v>Niet oké</v>
      </c>
    </row>
    <row r="76" spans="2:9" x14ac:dyDescent="0.25">
      <c r="B76" s="37" t="s">
        <v>356</v>
      </c>
      <c r="C76" s="36" t="s">
        <v>357</v>
      </c>
      <c r="D76" s="37"/>
      <c r="E76" s="39">
        <v>1</v>
      </c>
      <c r="F76" s="38" t="str">
        <f t="shared" si="6"/>
        <v>K.O.</v>
      </c>
      <c r="G76" s="39"/>
      <c r="H76" s="40"/>
      <c r="I76" s="41" t="str">
        <f t="shared" ref="I76:I79" si="9">IF(UPPER(H76)="X",IF(E76="",,VLOOKUP(E76,$B$5:$I$8,8,FALSE)),IF(E76=$B$5,"Niet oké",(E76)*0))</f>
        <v>Niet oké</v>
      </c>
    </row>
    <row r="77" spans="2:9" x14ac:dyDescent="0.25">
      <c r="B77" s="37" t="s">
        <v>358</v>
      </c>
      <c r="C77" s="45" t="s">
        <v>359</v>
      </c>
      <c r="D77" s="37"/>
      <c r="E77" s="39">
        <v>1</v>
      </c>
      <c r="F77" s="38" t="str">
        <f t="shared" si="6"/>
        <v>K.O.</v>
      </c>
      <c r="G77" s="39"/>
      <c r="H77" s="40"/>
      <c r="I77" s="41" t="str">
        <f t="shared" si="9"/>
        <v>Niet oké</v>
      </c>
    </row>
    <row r="78" spans="2:9" x14ac:dyDescent="0.25">
      <c r="B78" s="37" t="s">
        <v>360</v>
      </c>
      <c r="C78" s="45" t="s">
        <v>361</v>
      </c>
      <c r="D78" s="37"/>
      <c r="E78" s="39">
        <v>1</v>
      </c>
      <c r="F78" s="38" t="str">
        <f t="shared" si="6"/>
        <v>K.O.</v>
      </c>
      <c r="G78" s="39"/>
      <c r="H78" s="40"/>
      <c r="I78" s="41" t="str">
        <f t="shared" si="9"/>
        <v>Niet oké</v>
      </c>
    </row>
    <row r="79" spans="2:9" ht="30" x14ac:dyDescent="0.25">
      <c r="B79" s="37" t="s">
        <v>362</v>
      </c>
      <c r="C79" s="36" t="s">
        <v>363</v>
      </c>
      <c r="D79" s="37"/>
      <c r="E79" s="39">
        <v>1</v>
      </c>
      <c r="F79" s="38" t="str">
        <f t="shared" si="6"/>
        <v>K.O.</v>
      </c>
      <c r="G79" s="39"/>
      <c r="H79" s="40"/>
      <c r="I79" s="41" t="str">
        <f t="shared" si="9"/>
        <v>Niet oké</v>
      </c>
    </row>
  </sheetData>
  <phoneticPr fontId="2" type="noConversion"/>
  <conditionalFormatting sqref="I12:I60">
    <cfRule type="expression" dxfId="9" priority="2">
      <formula>AND(UPPER(H12)&lt;&gt;"X",E12=$B$5)</formula>
    </cfRule>
  </conditionalFormatting>
  <conditionalFormatting sqref="I64:I79">
    <cfRule type="expression" dxfId="8" priority="1">
      <formula>AND(UPPER(H64)&lt;&gt;"X",E64=$B$5)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9EC8B-A840-4201-8E24-6157B36D230A}">
  <dimension ref="B2:J20"/>
  <sheetViews>
    <sheetView showGridLines="0" zoomScaleNormal="100" workbookViewId="0">
      <pane xSplit="2" ySplit="8" topLeftCell="C9" activePane="bottomRight" state="frozen"/>
      <selection pane="topRight" activeCell="C1" sqref="C1"/>
      <selection pane="bottomLeft" activeCell="A9" sqref="A9"/>
      <selection pane="bottomRight" activeCell="G11" sqref="G11"/>
    </sheetView>
  </sheetViews>
  <sheetFormatPr defaultRowHeight="15" x14ac:dyDescent="0.25"/>
  <cols>
    <col min="3" max="3" width="101" style="2" customWidth="1"/>
    <col min="7" max="7" width="11.140625" customWidth="1"/>
    <col min="10" max="10" width="66.28515625" customWidth="1"/>
  </cols>
  <sheetData>
    <row r="2" spans="2:10" x14ac:dyDescent="0.25">
      <c r="B2" s="42"/>
      <c r="C2" s="53" t="s">
        <v>364</v>
      </c>
    </row>
    <row r="3" spans="2:10" x14ac:dyDescent="0.25">
      <c r="C3" s="54"/>
      <c r="D3" s="11"/>
      <c r="E3" s="12"/>
      <c r="F3" s="12"/>
      <c r="G3" s="12"/>
      <c r="H3" s="13"/>
      <c r="I3" s="14"/>
    </row>
    <row r="4" spans="2:10" x14ac:dyDescent="0.25">
      <c r="B4" s="15" t="s">
        <v>75</v>
      </c>
      <c r="C4" s="55"/>
      <c r="D4" s="16"/>
      <c r="E4" s="16"/>
      <c r="F4" s="16"/>
      <c r="G4" s="16"/>
      <c r="H4" s="17" t="s">
        <v>76</v>
      </c>
      <c r="I4" s="18" t="s">
        <v>77</v>
      </c>
      <c r="J4" t="s">
        <v>78</v>
      </c>
    </row>
    <row r="5" spans="2:10" ht="25.5" x14ac:dyDescent="0.25">
      <c r="B5" s="19">
        <v>1</v>
      </c>
      <c r="C5" s="56" t="s">
        <v>79</v>
      </c>
      <c r="D5" s="27"/>
      <c r="E5" s="27"/>
      <c r="F5" s="27"/>
      <c r="G5" s="27"/>
      <c r="H5" s="20" t="s">
        <v>80</v>
      </c>
      <c r="I5" s="20" t="s">
        <v>81</v>
      </c>
    </row>
    <row r="6" spans="2:10" x14ac:dyDescent="0.25">
      <c r="B6" s="19">
        <v>2</v>
      </c>
      <c r="C6" s="56" t="s">
        <v>82</v>
      </c>
      <c r="D6" s="27"/>
      <c r="E6" s="27"/>
      <c r="F6" s="27"/>
      <c r="G6" s="27"/>
      <c r="H6" s="21">
        <v>1</v>
      </c>
      <c r="I6" s="22">
        <f>+$I$3*1</f>
        <v>0</v>
      </c>
    </row>
    <row r="7" spans="2:10" x14ac:dyDescent="0.25">
      <c r="B7" s="19">
        <v>3</v>
      </c>
      <c r="C7" s="56" t="s">
        <v>83</v>
      </c>
      <c r="D7" s="27"/>
      <c r="E7" s="27"/>
      <c r="F7" s="27"/>
      <c r="G7" s="27"/>
      <c r="H7" s="21">
        <v>0.5</v>
      </c>
      <c r="I7" s="22">
        <f>+$I$3*0.5</f>
        <v>0</v>
      </c>
    </row>
    <row r="8" spans="2:10" ht="25.5" x14ac:dyDescent="0.25">
      <c r="B8" s="19">
        <v>4</v>
      </c>
      <c r="C8" s="56" t="s">
        <v>84</v>
      </c>
      <c r="D8" s="27"/>
      <c r="E8" s="27"/>
      <c r="F8" s="27"/>
      <c r="G8" s="27"/>
      <c r="H8" s="21">
        <v>0.2</v>
      </c>
      <c r="I8" s="22">
        <f>+$I$3*0.2</f>
        <v>0</v>
      </c>
    </row>
    <row r="10" spans="2:10" x14ac:dyDescent="0.25">
      <c r="B10" s="29" t="s">
        <v>30</v>
      </c>
      <c r="C10" s="57" t="s">
        <v>31</v>
      </c>
      <c r="D10" s="29"/>
      <c r="E10" s="30"/>
      <c r="F10" s="30"/>
      <c r="G10" s="30"/>
      <c r="H10" s="30"/>
      <c r="I10" s="30"/>
    </row>
    <row r="11" spans="2:10" ht="51" x14ac:dyDescent="0.25">
      <c r="B11" s="32" t="s">
        <v>85</v>
      </c>
      <c r="C11" s="33" t="s">
        <v>86</v>
      </c>
      <c r="D11" s="33" t="s">
        <v>87</v>
      </c>
      <c r="E11" s="34" t="s">
        <v>88</v>
      </c>
      <c r="F11" s="34" t="s">
        <v>76</v>
      </c>
      <c r="G11" s="34" t="s">
        <v>119</v>
      </c>
      <c r="H11" s="34" t="s">
        <v>89</v>
      </c>
      <c r="I11" s="34" t="s">
        <v>77</v>
      </c>
    </row>
    <row r="12" spans="2:10" ht="30" x14ac:dyDescent="0.25">
      <c r="B12" s="37" t="s">
        <v>365</v>
      </c>
      <c r="C12" s="36" t="s">
        <v>366</v>
      </c>
      <c r="D12" s="39" t="s">
        <v>99</v>
      </c>
      <c r="E12" s="39">
        <v>1</v>
      </c>
      <c r="F12" s="38" t="str">
        <f>IF(E12="",,VLOOKUP(E12,$B$5:$I$8,7,FALSE))</f>
        <v>K.O.</v>
      </c>
      <c r="G12" s="39" t="s">
        <v>139</v>
      </c>
      <c r="H12" s="40"/>
      <c r="I12" s="41" t="str">
        <f>IF(UPPER(H12)="X",IF(E12="",,VLOOKUP(E12,$B$5:$I$8,8,FALSE)),IF(E12=$B$5,"Niet oké",(E12)*0))</f>
        <v>Niet oké</v>
      </c>
    </row>
    <row r="13" spans="2:10" ht="30" x14ac:dyDescent="0.25">
      <c r="B13" s="37" t="s">
        <v>367</v>
      </c>
      <c r="C13" s="36" t="s">
        <v>368</v>
      </c>
      <c r="D13" s="39" t="s">
        <v>99</v>
      </c>
      <c r="E13" s="39">
        <v>1</v>
      </c>
      <c r="F13" s="38" t="str">
        <f>IF(E13="",,VLOOKUP(E13,$B$5:$I$8,7,FALSE))</f>
        <v>K.O.</v>
      </c>
      <c r="G13" s="39" t="s">
        <v>139</v>
      </c>
      <c r="H13" s="39"/>
      <c r="I13" s="41" t="str">
        <f t="shared" ref="I13:I14" si="0">IF(UPPER(H13)="X",IF(E13="",,VLOOKUP(E13,$B$5:$I$8,8,FALSE)),IF(E13=$B$5,"Niet oké",(E13)*0))</f>
        <v>Niet oké</v>
      </c>
    </row>
    <row r="14" spans="2:10" x14ac:dyDescent="0.25">
      <c r="B14" s="37" t="s">
        <v>369</v>
      </c>
      <c r="C14" s="36" t="s">
        <v>370</v>
      </c>
      <c r="D14" s="39" t="s">
        <v>99</v>
      </c>
      <c r="E14" s="39">
        <v>1</v>
      </c>
      <c r="F14" s="38" t="str">
        <f>IF(E14="",,VLOOKUP(E14,$B$5:$I$8,7,FALSE))</f>
        <v>K.O.</v>
      </c>
      <c r="G14" s="39" t="s">
        <v>139</v>
      </c>
      <c r="H14" s="39"/>
      <c r="I14" s="41" t="str">
        <f t="shared" si="0"/>
        <v>Niet oké</v>
      </c>
    </row>
    <row r="15" spans="2:10" x14ac:dyDescent="0.25">
      <c r="B15" s="37"/>
      <c r="C15" s="36"/>
      <c r="D15" s="37"/>
      <c r="E15" s="39"/>
      <c r="F15" s="38"/>
      <c r="G15" s="39"/>
      <c r="H15" s="40"/>
      <c r="I15" s="41"/>
    </row>
    <row r="16" spans="2:10" x14ac:dyDescent="0.25">
      <c r="B16" s="29" t="s">
        <v>32</v>
      </c>
      <c r="C16" s="57" t="s">
        <v>33</v>
      </c>
      <c r="D16" s="29"/>
      <c r="E16" s="30"/>
      <c r="F16" s="30"/>
      <c r="G16" s="30"/>
      <c r="H16" s="30"/>
      <c r="I16" s="30"/>
    </row>
    <row r="17" spans="2:9" ht="51" x14ac:dyDescent="0.25">
      <c r="B17" s="32" t="s">
        <v>85</v>
      </c>
      <c r="C17" s="33" t="s">
        <v>86</v>
      </c>
      <c r="D17" s="33" t="s">
        <v>87</v>
      </c>
      <c r="E17" s="34" t="s">
        <v>88</v>
      </c>
      <c r="F17" s="34" t="s">
        <v>76</v>
      </c>
      <c r="G17" s="34" t="str">
        <f>G11</f>
        <v>Alleen betrekking op</v>
      </c>
      <c r="H17" s="34" t="s">
        <v>89</v>
      </c>
      <c r="I17" s="34" t="s">
        <v>77</v>
      </c>
    </row>
    <row r="18" spans="2:9" ht="30" x14ac:dyDescent="0.25">
      <c r="B18" s="37" t="s">
        <v>371</v>
      </c>
      <c r="C18" s="36" t="s">
        <v>372</v>
      </c>
      <c r="D18" s="39" t="s">
        <v>99</v>
      </c>
      <c r="E18" s="39">
        <v>1</v>
      </c>
      <c r="F18" s="38" t="str">
        <f>IF(E18="",,VLOOKUP(E18,$B$5:$I$8,7,FALSE))</f>
        <v>K.O.</v>
      </c>
      <c r="G18" s="39" t="s">
        <v>139</v>
      </c>
      <c r="H18" s="40"/>
      <c r="I18" s="41" t="str">
        <f>IF(UPPER(H18)="X",IF(E18="",,VLOOKUP(E18,$B$5:$I$8,8,FALSE)),IF(E18=$B$5,"Niet oké",(E18)*0))</f>
        <v>Niet oké</v>
      </c>
    </row>
    <row r="19" spans="2:9" ht="30" x14ac:dyDescent="0.25">
      <c r="B19" s="37" t="s">
        <v>373</v>
      </c>
      <c r="C19" s="36" t="s">
        <v>374</v>
      </c>
      <c r="D19" s="39" t="s">
        <v>99</v>
      </c>
      <c r="E19" s="39">
        <v>1</v>
      </c>
      <c r="F19" s="38" t="str">
        <f>IF(E19="",,VLOOKUP(E19,$B$5:$I$8,7,FALSE))</f>
        <v>K.O.</v>
      </c>
      <c r="G19" s="39" t="s">
        <v>139</v>
      </c>
      <c r="H19" s="39"/>
      <c r="I19" s="41" t="str">
        <f t="shared" ref="I19:I20" si="1">IF(UPPER(H19)="X",IF(E19="",,VLOOKUP(E19,$B$5:$I$8,8,FALSE)),IF(E19=$B$5,"Niet oké",(E19)*0))</f>
        <v>Niet oké</v>
      </c>
    </row>
    <row r="20" spans="2:9" x14ac:dyDescent="0.25">
      <c r="B20" s="37" t="s">
        <v>375</v>
      </c>
      <c r="C20" s="36" t="s">
        <v>376</v>
      </c>
      <c r="D20" s="39" t="s">
        <v>99</v>
      </c>
      <c r="E20" s="39">
        <v>1</v>
      </c>
      <c r="F20" s="38" t="str">
        <f>IF(E20="",,VLOOKUP(E20,$B$5:$I$8,7,FALSE))</f>
        <v>K.O.</v>
      </c>
      <c r="G20" s="39" t="s">
        <v>139</v>
      </c>
      <c r="H20" s="39"/>
      <c r="I20" s="41" t="str">
        <f t="shared" si="1"/>
        <v>Niet oké</v>
      </c>
    </row>
  </sheetData>
  <sheetProtection algorithmName="SHA-512" hashValue="hsRk71vAMART3OehXadT4moaAt2/4OgrrGTlkG02SHMcU/xOfvACcYRfWQfFPAu0pk63XVuvi65XI1BEA4HCfQ==" saltValue="yBi5gTnZJww6/OK52S4SnQ==" spinCount="100000" sheet="1" objects="1" scenarios="1"/>
  <protectedRanges>
    <protectedRange sqref="H18:H20" name="Bereik2"/>
    <protectedRange sqref="H12:H14" name="Bereik1"/>
  </protectedRanges>
  <phoneticPr fontId="2" type="noConversion"/>
  <conditionalFormatting sqref="I12:I15">
    <cfRule type="expression" dxfId="7" priority="2">
      <formula>AND(UPPER(H12)&lt;&gt;"X",E12=$B$5)</formula>
    </cfRule>
  </conditionalFormatting>
  <conditionalFormatting sqref="I18:I20">
    <cfRule type="expression" dxfId="6" priority="1">
      <formula>AND(UPPER(H18)&lt;&gt;"X",E18=$B$5)</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1799D-1B54-43CA-9EE6-EC4FC8421F5E}">
  <dimension ref="B2:I37"/>
  <sheetViews>
    <sheetView showGridLines="0" zoomScaleNormal="100" workbookViewId="0">
      <pane xSplit="2" ySplit="8" topLeftCell="C29" activePane="bottomRight" state="frozen"/>
      <selection pane="topRight" activeCell="C1" sqref="C1"/>
      <selection pane="bottomLeft" activeCell="A9" sqref="A9"/>
      <selection pane="bottomRight" activeCell="C57" sqref="C57"/>
    </sheetView>
  </sheetViews>
  <sheetFormatPr defaultRowHeight="15" x14ac:dyDescent="0.25"/>
  <cols>
    <col min="3" max="3" width="112.85546875" style="2" customWidth="1"/>
    <col min="7" max="7" width="10.28515625" customWidth="1"/>
    <col min="9" max="9" width="19.85546875" customWidth="1"/>
  </cols>
  <sheetData>
    <row r="2" spans="2:9" x14ac:dyDescent="0.25">
      <c r="B2" s="42"/>
      <c r="C2" s="53" t="s">
        <v>377</v>
      </c>
    </row>
    <row r="3" spans="2:9" x14ac:dyDescent="0.25">
      <c r="C3" s="54"/>
      <c r="D3" s="11"/>
      <c r="E3" s="12"/>
      <c r="F3" s="12"/>
      <c r="G3" s="12"/>
      <c r="H3" s="13"/>
      <c r="I3" s="14"/>
    </row>
    <row r="4" spans="2:9" x14ac:dyDescent="0.25">
      <c r="B4" s="15" t="s">
        <v>75</v>
      </c>
      <c r="C4" s="55"/>
      <c r="D4" s="16"/>
      <c r="E4" s="16"/>
      <c r="F4" s="16"/>
      <c r="G4" s="16"/>
      <c r="H4" s="17" t="s">
        <v>76</v>
      </c>
      <c r="I4" s="18" t="s">
        <v>77</v>
      </c>
    </row>
    <row r="5" spans="2:9" ht="25.5" x14ac:dyDescent="0.25">
      <c r="B5" s="19">
        <v>1</v>
      </c>
      <c r="C5" s="56" t="s">
        <v>79</v>
      </c>
      <c r="D5" s="27"/>
      <c r="E5" s="27"/>
      <c r="F5" s="27"/>
      <c r="G5" s="27"/>
      <c r="H5" s="20" t="s">
        <v>80</v>
      </c>
      <c r="I5" s="20" t="s">
        <v>81</v>
      </c>
    </row>
    <row r="6" spans="2:9" x14ac:dyDescent="0.25">
      <c r="B6" s="19">
        <v>2</v>
      </c>
      <c r="C6" s="56" t="s">
        <v>82</v>
      </c>
      <c r="D6" s="27"/>
      <c r="E6" s="27"/>
      <c r="F6" s="27"/>
      <c r="G6" s="27"/>
      <c r="H6" s="21">
        <v>1</v>
      </c>
      <c r="I6" s="22">
        <f>+$I$3*1</f>
        <v>0</v>
      </c>
    </row>
    <row r="7" spans="2:9" x14ac:dyDescent="0.25">
      <c r="B7" s="19">
        <v>3</v>
      </c>
      <c r="C7" s="56" t="s">
        <v>83</v>
      </c>
      <c r="D7" s="27"/>
      <c r="E7" s="27"/>
      <c r="F7" s="27"/>
      <c r="G7" s="27"/>
      <c r="H7" s="21">
        <v>0.5</v>
      </c>
      <c r="I7" s="22">
        <f>+$I$3*0.5</f>
        <v>0</v>
      </c>
    </row>
    <row r="8" spans="2:9" x14ac:dyDescent="0.25">
      <c r="B8" s="19">
        <v>4</v>
      </c>
      <c r="C8" s="56" t="s">
        <v>84</v>
      </c>
      <c r="D8" s="27"/>
      <c r="E8" s="27"/>
      <c r="F8" s="27"/>
      <c r="G8" s="27"/>
      <c r="H8" s="21">
        <v>0.2</v>
      </c>
      <c r="I8" s="22">
        <f>+$I$3*0.2</f>
        <v>0</v>
      </c>
    </row>
    <row r="10" spans="2:9" x14ac:dyDescent="0.25">
      <c r="B10" s="29" t="s">
        <v>35</v>
      </c>
      <c r="C10" s="57" t="s">
        <v>378</v>
      </c>
      <c r="D10" s="29"/>
      <c r="E10" s="30"/>
      <c r="F10" s="30"/>
      <c r="G10" s="30"/>
      <c r="H10" s="30"/>
      <c r="I10" s="30"/>
    </row>
    <row r="11" spans="2:9" ht="51" x14ac:dyDescent="0.25">
      <c r="B11" s="32" t="s">
        <v>85</v>
      </c>
      <c r="C11" s="33" t="s">
        <v>86</v>
      </c>
      <c r="D11" s="33" t="s">
        <v>87</v>
      </c>
      <c r="E11" s="34" t="s">
        <v>88</v>
      </c>
      <c r="F11" s="34" t="s">
        <v>76</v>
      </c>
      <c r="G11" s="34" t="s">
        <v>119</v>
      </c>
      <c r="H11" s="34" t="s">
        <v>89</v>
      </c>
      <c r="I11" s="34" t="s">
        <v>77</v>
      </c>
    </row>
    <row r="12" spans="2:9" ht="30" x14ac:dyDescent="0.25">
      <c r="B12" s="37" t="s">
        <v>379</v>
      </c>
      <c r="C12" s="36" t="s">
        <v>380</v>
      </c>
      <c r="D12" s="39">
        <v>2</v>
      </c>
      <c r="E12" s="39">
        <v>1</v>
      </c>
      <c r="F12" s="38" t="str">
        <f t="shared" ref="F12:F15" si="0">IF(E12="",,VLOOKUP(E12,$B$5:$I$8,7,FALSE))</f>
        <v>K.O.</v>
      </c>
      <c r="G12" s="39"/>
      <c r="H12" s="40"/>
      <c r="I12" s="41" t="str">
        <f>IF(UPPER(H12)="X",IF(E12="",,VLOOKUP(E12,$B$5:$I$8,8,FALSE)),IF(E12=$B$5,"Niet oké",(E12)*0))</f>
        <v>Niet oké</v>
      </c>
    </row>
    <row r="13" spans="2:9" ht="44.1" customHeight="1" x14ac:dyDescent="0.25">
      <c r="B13" s="37" t="s">
        <v>381</v>
      </c>
      <c r="C13" s="36" t="s">
        <v>382</v>
      </c>
      <c r="D13" s="39">
        <v>2</v>
      </c>
      <c r="E13" s="39">
        <v>1</v>
      </c>
      <c r="F13" s="38" t="str">
        <f t="shared" si="0"/>
        <v>K.O.</v>
      </c>
      <c r="G13" s="39"/>
      <c r="H13" s="39"/>
      <c r="I13" s="41" t="str">
        <f t="shared" ref="I13" si="1">IF(UPPER(H13)="X",IF(E13="",,VLOOKUP(E13,$B$5:$I$8,8,FALSE)),IF(E13=$B$5,"Niet oké",(E13)*0))</f>
        <v>Niet oké</v>
      </c>
    </row>
    <row r="14" spans="2:9" ht="27.95" customHeight="1" x14ac:dyDescent="0.25">
      <c r="B14" s="37" t="s">
        <v>383</v>
      </c>
      <c r="C14" s="44" t="s">
        <v>384</v>
      </c>
      <c r="D14" s="39">
        <v>2</v>
      </c>
      <c r="E14" s="39">
        <v>1</v>
      </c>
      <c r="F14" s="38" t="str">
        <f t="shared" si="0"/>
        <v>K.O.</v>
      </c>
      <c r="G14" s="39"/>
      <c r="H14" s="39"/>
      <c r="I14" s="41" t="str">
        <f t="shared" ref="I14" si="2">IF(UPPER(H14)="X",IF(E14="",,VLOOKUP(E14,$B$5:$I$8,8,FALSE)),IF(E14=$B$5,"Niet oké",(E14)*0))</f>
        <v>Niet oké</v>
      </c>
    </row>
    <row r="15" spans="2:9" ht="30" x14ac:dyDescent="0.25">
      <c r="B15" s="37" t="s">
        <v>385</v>
      </c>
      <c r="C15" s="46" t="s">
        <v>386</v>
      </c>
      <c r="D15" s="39">
        <v>2</v>
      </c>
      <c r="E15" s="39">
        <v>1</v>
      </c>
      <c r="F15" s="38" t="str">
        <f t="shared" si="0"/>
        <v>K.O.</v>
      </c>
      <c r="G15" s="39"/>
      <c r="H15" s="39"/>
      <c r="I15" s="41" t="str">
        <f t="shared" ref="I15" si="3">IF(UPPER(H15)="X",IF(E15="",,VLOOKUP(E15,$B$5:$I$8,8,FALSE)),IF(E15=$B$5,"Niet oké",(E15)*0))</f>
        <v>Niet oké</v>
      </c>
    </row>
    <row r="17" spans="2:9" x14ac:dyDescent="0.25">
      <c r="C17" s="58"/>
    </row>
    <row r="18" spans="2:9" x14ac:dyDescent="0.25">
      <c r="B18" s="73" t="s">
        <v>37</v>
      </c>
      <c r="C18" s="74" t="s">
        <v>38</v>
      </c>
      <c r="D18" s="73"/>
      <c r="E18" s="75"/>
      <c r="F18" s="75"/>
      <c r="G18" s="75"/>
      <c r="H18" s="75"/>
      <c r="I18" s="75"/>
    </row>
    <row r="19" spans="2:9" ht="51" x14ac:dyDescent="0.25">
      <c r="B19" s="76" t="s">
        <v>85</v>
      </c>
      <c r="C19" s="77" t="s">
        <v>86</v>
      </c>
      <c r="D19" s="77"/>
      <c r="E19" s="77" t="s">
        <v>88</v>
      </c>
      <c r="F19" s="77" t="s">
        <v>76</v>
      </c>
      <c r="G19" s="77" t="str">
        <f>G11</f>
        <v>Alleen betrekking op</v>
      </c>
      <c r="H19" s="77" t="s">
        <v>89</v>
      </c>
      <c r="I19" s="77" t="s">
        <v>77</v>
      </c>
    </row>
    <row r="20" spans="2:9" x14ac:dyDescent="0.25">
      <c r="B20" s="78" t="s">
        <v>387</v>
      </c>
      <c r="C20" s="79" t="s">
        <v>388</v>
      </c>
      <c r="D20" s="39">
        <v>3</v>
      </c>
      <c r="E20" s="39">
        <v>1</v>
      </c>
      <c r="F20" s="38" t="str">
        <f t="shared" ref="F20" si="4">IF(E20="",,VLOOKUP(E20,$B$5:$I$8,7,FALSE))</f>
        <v>K.O.</v>
      </c>
      <c r="G20" s="39"/>
      <c r="H20" s="40"/>
      <c r="I20" s="41" t="str">
        <f t="shared" ref="I20:I37" si="5">IF(UPPER(H20)="X",IF(E20="",,VLOOKUP(E20,$B$5:$I$8,8,FALSE)),IF(E20=$B$5,"Niet oké",(E20)*0))</f>
        <v>Niet oké</v>
      </c>
    </row>
    <row r="21" spans="2:9" x14ac:dyDescent="0.25">
      <c r="B21" s="78" t="s">
        <v>389</v>
      </c>
      <c r="C21" s="81" t="s">
        <v>390</v>
      </c>
      <c r="D21" s="39">
        <v>3</v>
      </c>
      <c r="E21" s="39">
        <v>1</v>
      </c>
      <c r="F21" s="38" t="str">
        <f t="shared" ref="F21:F37" si="6">IF(E21="",,VLOOKUP(E21,$B$5:$I$8,7,FALSE))</f>
        <v>K.O.</v>
      </c>
      <c r="G21" s="39"/>
      <c r="H21" s="40"/>
      <c r="I21" s="41" t="str">
        <f t="shared" si="5"/>
        <v>Niet oké</v>
      </c>
    </row>
    <row r="22" spans="2:9" x14ac:dyDescent="0.25">
      <c r="B22" s="78" t="s">
        <v>391</v>
      </c>
      <c r="C22" s="81" t="s">
        <v>392</v>
      </c>
      <c r="D22" s="39">
        <v>3</v>
      </c>
      <c r="E22" s="39">
        <v>1</v>
      </c>
      <c r="F22" s="38" t="str">
        <f t="shared" si="6"/>
        <v>K.O.</v>
      </c>
      <c r="G22" s="39"/>
      <c r="H22" s="40"/>
      <c r="I22" s="41" t="str">
        <f t="shared" si="5"/>
        <v>Niet oké</v>
      </c>
    </row>
    <row r="23" spans="2:9" ht="105" x14ac:dyDescent="0.25">
      <c r="B23" s="78" t="s">
        <v>393</v>
      </c>
      <c r="C23" s="82" t="s">
        <v>394</v>
      </c>
      <c r="D23" s="39">
        <v>3</v>
      </c>
      <c r="E23" s="39">
        <v>1</v>
      </c>
      <c r="F23" s="38" t="str">
        <f t="shared" si="6"/>
        <v>K.O.</v>
      </c>
      <c r="G23" s="39"/>
      <c r="H23" s="40"/>
      <c r="I23" s="41" t="str">
        <f t="shared" si="5"/>
        <v>Niet oké</v>
      </c>
    </row>
    <row r="24" spans="2:9" x14ac:dyDescent="0.25">
      <c r="B24" s="78" t="s">
        <v>395</v>
      </c>
      <c r="C24" s="81" t="s">
        <v>396</v>
      </c>
      <c r="D24" s="39">
        <v>3</v>
      </c>
      <c r="E24" s="39">
        <v>1</v>
      </c>
      <c r="F24" s="38" t="str">
        <f t="shared" si="6"/>
        <v>K.O.</v>
      </c>
      <c r="G24" s="39"/>
      <c r="H24" s="40"/>
      <c r="I24" s="41" t="str">
        <f t="shared" si="5"/>
        <v>Niet oké</v>
      </c>
    </row>
    <row r="25" spans="2:9" x14ac:dyDescent="0.25">
      <c r="B25" s="78" t="s">
        <v>397</v>
      </c>
      <c r="C25" s="81" t="s">
        <v>398</v>
      </c>
      <c r="D25" s="39">
        <v>3</v>
      </c>
      <c r="E25" s="39">
        <v>1</v>
      </c>
      <c r="F25" s="38" t="str">
        <f t="shared" si="6"/>
        <v>K.O.</v>
      </c>
      <c r="G25" s="39"/>
      <c r="H25" s="40"/>
      <c r="I25" s="41" t="str">
        <f t="shared" si="5"/>
        <v>Niet oké</v>
      </c>
    </row>
    <row r="26" spans="2:9" x14ac:dyDescent="0.25">
      <c r="B26" s="78" t="s">
        <v>399</v>
      </c>
      <c r="C26" s="81" t="s">
        <v>400</v>
      </c>
      <c r="D26" s="39">
        <v>3</v>
      </c>
      <c r="E26" s="39">
        <v>1</v>
      </c>
      <c r="F26" s="38" t="str">
        <f t="shared" si="6"/>
        <v>K.O.</v>
      </c>
      <c r="G26" s="39"/>
      <c r="H26" s="40"/>
      <c r="I26" s="41" t="str">
        <f t="shared" si="5"/>
        <v>Niet oké</v>
      </c>
    </row>
    <row r="27" spans="2:9" x14ac:dyDescent="0.25">
      <c r="B27" s="78" t="s">
        <v>401</v>
      </c>
      <c r="C27" s="83" t="s">
        <v>402</v>
      </c>
      <c r="D27" s="39">
        <v>3</v>
      </c>
      <c r="E27" s="39">
        <v>1</v>
      </c>
      <c r="F27" s="38" t="str">
        <f t="shared" si="6"/>
        <v>K.O.</v>
      </c>
      <c r="G27" s="39"/>
      <c r="H27" s="40"/>
      <c r="I27" s="41" t="str">
        <f t="shared" si="5"/>
        <v>Niet oké</v>
      </c>
    </row>
    <row r="28" spans="2:9" x14ac:dyDescent="0.25">
      <c r="B28" s="78" t="s">
        <v>403</v>
      </c>
      <c r="C28" s="83" t="s">
        <v>404</v>
      </c>
      <c r="D28" s="39">
        <v>3</v>
      </c>
      <c r="E28" s="39">
        <v>1</v>
      </c>
      <c r="F28" s="38" t="str">
        <f t="shared" si="6"/>
        <v>K.O.</v>
      </c>
      <c r="G28" s="39"/>
      <c r="H28" s="40"/>
      <c r="I28" s="41" t="str">
        <f t="shared" si="5"/>
        <v>Niet oké</v>
      </c>
    </row>
    <row r="29" spans="2:9" x14ac:dyDescent="0.25">
      <c r="B29" s="78" t="s">
        <v>405</v>
      </c>
      <c r="C29" s="79" t="s">
        <v>406</v>
      </c>
      <c r="D29" s="39">
        <v>3</v>
      </c>
      <c r="E29" s="39">
        <v>1</v>
      </c>
      <c r="F29" s="38" t="str">
        <f t="shared" si="6"/>
        <v>K.O.</v>
      </c>
      <c r="G29" s="39"/>
      <c r="H29" s="40"/>
      <c r="I29" s="41" t="str">
        <f t="shared" si="5"/>
        <v>Niet oké</v>
      </c>
    </row>
    <row r="30" spans="2:9" ht="30" x14ac:dyDescent="0.25">
      <c r="B30" s="78" t="s">
        <v>407</v>
      </c>
      <c r="C30" s="79" t="s">
        <v>408</v>
      </c>
      <c r="D30" s="39">
        <v>3</v>
      </c>
      <c r="E30" s="39">
        <v>1</v>
      </c>
      <c r="F30" s="38" t="str">
        <f t="shared" si="6"/>
        <v>K.O.</v>
      </c>
      <c r="G30" s="39"/>
      <c r="H30" s="40"/>
      <c r="I30" s="41" t="str">
        <f t="shared" si="5"/>
        <v>Niet oké</v>
      </c>
    </row>
    <row r="31" spans="2:9" ht="30" x14ac:dyDescent="0.25">
      <c r="B31" s="78" t="s">
        <v>409</v>
      </c>
      <c r="C31" s="81" t="s">
        <v>410</v>
      </c>
      <c r="D31" s="39">
        <v>3</v>
      </c>
      <c r="E31" s="39">
        <v>1</v>
      </c>
      <c r="F31" s="38" t="str">
        <f t="shared" si="6"/>
        <v>K.O.</v>
      </c>
      <c r="G31" s="39"/>
      <c r="H31" s="40"/>
      <c r="I31" s="41" t="str">
        <f t="shared" si="5"/>
        <v>Niet oké</v>
      </c>
    </row>
    <row r="32" spans="2:9" ht="30" x14ac:dyDescent="0.25">
      <c r="B32" s="78" t="s">
        <v>411</v>
      </c>
      <c r="C32" s="81" t="s">
        <v>412</v>
      </c>
      <c r="D32" s="39">
        <v>3</v>
      </c>
      <c r="E32" s="39">
        <v>1</v>
      </c>
      <c r="F32" s="38" t="str">
        <f t="shared" si="6"/>
        <v>K.O.</v>
      </c>
      <c r="G32" s="39"/>
      <c r="H32" s="40"/>
      <c r="I32" s="41" t="str">
        <f t="shared" si="5"/>
        <v>Niet oké</v>
      </c>
    </row>
    <row r="33" spans="2:9" x14ac:dyDescent="0.25">
      <c r="B33" s="78" t="s">
        <v>413</v>
      </c>
      <c r="C33" s="81" t="s">
        <v>414</v>
      </c>
      <c r="D33" s="39">
        <v>3</v>
      </c>
      <c r="E33" s="39">
        <v>1</v>
      </c>
      <c r="F33" s="38" t="str">
        <f t="shared" si="6"/>
        <v>K.O.</v>
      </c>
      <c r="G33" s="39"/>
      <c r="H33" s="40"/>
      <c r="I33" s="41" t="str">
        <f t="shared" si="5"/>
        <v>Niet oké</v>
      </c>
    </row>
    <row r="34" spans="2:9" x14ac:dyDescent="0.25">
      <c r="B34" s="78" t="s">
        <v>415</v>
      </c>
      <c r="C34" s="81" t="s">
        <v>416</v>
      </c>
      <c r="D34" s="39">
        <v>3</v>
      </c>
      <c r="E34" s="39">
        <v>1</v>
      </c>
      <c r="F34" s="38" t="str">
        <f t="shared" si="6"/>
        <v>K.O.</v>
      </c>
      <c r="G34" s="39"/>
      <c r="H34" s="40"/>
      <c r="I34" s="41" t="str">
        <f t="shared" si="5"/>
        <v>Niet oké</v>
      </c>
    </row>
    <row r="35" spans="2:9" x14ac:dyDescent="0.25">
      <c r="B35" s="78" t="s">
        <v>417</v>
      </c>
      <c r="C35" s="81" t="s">
        <v>418</v>
      </c>
      <c r="D35" s="39">
        <v>3</v>
      </c>
      <c r="E35" s="39">
        <v>1</v>
      </c>
      <c r="F35" s="38" t="str">
        <f t="shared" si="6"/>
        <v>K.O.</v>
      </c>
      <c r="G35" s="39"/>
      <c r="H35" s="40"/>
      <c r="I35" s="41" t="str">
        <f t="shared" si="5"/>
        <v>Niet oké</v>
      </c>
    </row>
    <row r="36" spans="2:9" ht="30" x14ac:dyDescent="0.25">
      <c r="B36" s="78" t="s">
        <v>419</v>
      </c>
      <c r="C36" s="81" t="s">
        <v>420</v>
      </c>
      <c r="D36" s="39">
        <v>3</v>
      </c>
      <c r="E36" s="39">
        <v>1</v>
      </c>
      <c r="F36" s="38" t="str">
        <f t="shared" si="6"/>
        <v>K.O.</v>
      </c>
      <c r="G36" s="39"/>
      <c r="H36" s="40"/>
      <c r="I36" s="41" t="str">
        <f t="shared" si="5"/>
        <v>Niet oké</v>
      </c>
    </row>
    <row r="37" spans="2:9" ht="45" x14ac:dyDescent="0.25">
      <c r="B37" s="80" t="s">
        <v>421</v>
      </c>
      <c r="C37" s="81" t="s">
        <v>422</v>
      </c>
      <c r="D37" s="39">
        <v>3</v>
      </c>
      <c r="E37" s="39">
        <v>1</v>
      </c>
      <c r="F37" s="38" t="str">
        <f t="shared" si="6"/>
        <v>K.O.</v>
      </c>
      <c r="G37" s="39"/>
      <c r="H37" s="40"/>
      <c r="I37" s="41" t="str">
        <f t="shared" si="5"/>
        <v>Niet oké</v>
      </c>
    </row>
  </sheetData>
  <sheetProtection algorithmName="SHA-512" hashValue="hikLLSjzk7pw5TmTQkTDZz7sgJORReT0LXFqbrgs1fvNWkmZxECayy2+lOqurVufcRMZsASbQGtZXh4l4STFJw==" saltValue="6voL2BiC0ly9FD66GmC0Kg==" spinCount="100000" sheet="1" objects="1" scenarios="1"/>
  <protectedRanges>
    <protectedRange sqref="H20:H37" name="Bereik2"/>
    <protectedRange sqref="H12:H15" name="Bereik1"/>
  </protectedRanges>
  <phoneticPr fontId="2" type="noConversion"/>
  <conditionalFormatting sqref="I12:I15 I20:I37">
    <cfRule type="expression" dxfId="5" priority="7">
      <formula>AND(UPPER(H12)&lt;&gt;"X",E12=$B$5)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AF0C-2B72-4DB4-AD59-61D8381AAB04}">
  <dimension ref="B3:I30"/>
  <sheetViews>
    <sheetView showGridLines="0" zoomScaleNormal="100" workbookViewId="0">
      <pane xSplit="2" ySplit="8" topLeftCell="C30" activePane="bottomRight" state="frozen"/>
      <selection pane="topRight" activeCell="C1" sqref="C1"/>
      <selection pane="bottomLeft" activeCell="A9" sqref="A9"/>
      <selection pane="bottomRight" activeCell="J1" sqref="J1:J1048576"/>
    </sheetView>
  </sheetViews>
  <sheetFormatPr defaultRowHeight="15" x14ac:dyDescent="0.25"/>
  <cols>
    <col min="3" max="3" width="114.42578125" style="2" customWidth="1"/>
    <col min="4" max="9" width="9.140625" style="2"/>
  </cols>
  <sheetData>
    <row r="3" spans="2:9" ht="26.25" x14ac:dyDescent="0.25">
      <c r="H3" s="59" t="s">
        <v>226</v>
      </c>
      <c r="I3" s="60">
        <v>10</v>
      </c>
    </row>
    <row r="4" spans="2:9" x14ac:dyDescent="0.25">
      <c r="B4" s="15" t="s">
        <v>75</v>
      </c>
      <c r="C4" s="55"/>
      <c r="D4" s="55"/>
      <c r="E4" s="55"/>
      <c r="F4" s="55"/>
      <c r="G4" s="55"/>
      <c r="H4" s="61" t="s">
        <v>76</v>
      </c>
      <c r="I4" s="62" t="s">
        <v>77</v>
      </c>
    </row>
    <row r="5" spans="2:9" ht="25.5" x14ac:dyDescent="0.25">
      <c r="B5" s="19">
        <v>1</v>
      </c>
      <c r="C5" s="56" t="s">
        <v>79</v>
      </c>
      <c r="D5" s="56"/>
      <c r="E5" s="56"/>
      <c r="F5" s="56"/>
      <c r="G5" s="56"/>
      <c r="H5" s="63" t="s">
        <v>80</v>
      </c>
      <c r="I5" s="63" t="s">
        <v>81</v>
      </c>
    </row>
    <row r="6" spans="2:9" x14ac:dyDescent="0.25">
      <c r="B6" s="19">
        <v>2</v>
      </c>
      <c r="C6" s="56" t="s">
        <v>82</v>
      </c>
      <c r="D6" s="56"/>
      <c r="E6" s="56"/>
      <c r="F6" s="56"/>
      <c r="G6" s="56"/>
      <c r="H6" s="64">
        <v>1</v>
      </c>
      <c r="I6" s="65">
        <f>+$I$3*1</f>
        <v>10</v>
      </c>
    </row>
    <row r="7" spans="2:9" x14ac:dyDescent="0.25">
      <c r="B7" s="19">
        <v>3</v>
      </c>
      <c r="C7" s="56" t="s">
        <v>83</v>
      </c>
      <c r="D7" s="56"/>
      <c r="E7" s="56"/>
      <c r="F7" s="56"/>
      <c r="G7" s="56"/>
      <c r="H7" s="64">
        <v>0.5</v>
      </c>
      <c r="I7" s="65">
        <f>+$I$3*0.5</f>
        <v>5</v>
      </c>
    </row>
    <row r="8" spans="2:9" x14ac:dyDescent="0.25">
      <c r="B8" s="19">
        <v>4</v>
      </c>
      <c r="C8" s="56" t="s">
        <v>84</v>
      </c>
      <c r="D8" s="56"/>
      <c r="E8" s="56"/>
      <c r="F8" s="56"/>
      <c r="G8" s="56"/>
      <c r="H8" s="64">
        <v>0.2</v>
      </c>
      <c r="I8" s="65">
        <f>+$I$3*0.2</f>
        <v>2</v>
      </c>
    </row>
    <row r="10" spans="2:9" x14ac:dyDescent="0.25">
      <c r="B10" s="29" t="s">
        <v>40</v>
      </c>
      <c r="C10" s="57" t="s">
        <v>41</v>
      </c>
      <c r="D10" s="57"/>
      <c r="E10" s="66"/>
      <c r="F10" s="66"/>
      <c r="G10" s="66"/>
      <c r="H10" s="66"/>
      <c r="I10" s="66"/>
    </row>
    <row r="11" spans="2:9" ht="51" x14ac:dyDescent="0.25">
      <c r="B11" s="32" t="s">
        <v>85</v>
      </c>
      <c r="C11" s="33" t="s">
        <v>86</v>
      </c>
      <c r="D11" s="33" t="s">
        <v>87</v>
      </c>
      <c r="E11" s="34" t="s">
        <v>88</v>
      </c>
      <c r="F11" s="34" t="s">
        <v>76</v>
      </c>
      <c r="G11" s="34" t="s">
        <v>119</v>
      </c>
      <c r="H11" s="34" t="s">
        <v>89</v>
      </c>
      <c r="I11" s="34" t="s">
        <v>77</v>
      </c>
    </row>
    <row r="12" spans="2:9" x14ac:dyDescent="0.25">
      <c r="B12" s="37" t="s">
        <v>423</v>
      </c>
      <c r="C12" s="36" t="s">
        <v>787</v>
      </c>
      <c r="D12" s="39" t="s">
        <v>99</v>
      </c>
      <c r="E12" s="67">
        <v>1</v>
      </c>
      <c r="F12" s="68" t="str">
        <f t="shared" ref="F12:F14" si="0">IF(E12="",,VLOOKUP(E12,$B$5:$I$8,7,FALSE))</f>
        <v>K.O.</v>
      </c>
      <c r="G12" s="67"/>
      <c r="H12" s="40"/>
      <c r="I12" s="69" t="str">
        <f>IF(UPPER(H12)="X",IF(E12="",,VLOOKUP(E12,$B$5:$I$8,8,FALSE)),IF(E12=$B$5,"Niet oké",(E12)*0))</f>
        <v>Niet oké</v>
      </c>
    </row>
    <row r="13" spans="2:9" x14ac:dyDescent="0.25">
      <c r="B13" s="37" t="s">
        <v>424</v>
      </c>
      <c r="C13" s="36" t="s">
        <v>425</v>
      </c>
      <c r="D13" s="39" t="s">
        <v>99</v>
      </c>
      <c r="E13" s="67">
        <v>1</v>
      </c>
      <c r="F13" s="68" t="str">
        <f t="shared" si="0"/>
        <v>K.O.</v>
      </c>
      <c r="G13" s="67"/>
      <c r="H13" s="67"/>
      <c r="I13" s="69" t="str">
        <f t="shared" ref="I13:I14" si="1">IF(UPPER(H13)="X",IF(E13="",,VLOOKUP(E13,$B$5:$I$8,8,FALSE)),IF(E13=$B$5,"Niet oké",(E13)*0))</f>
        <v>Niet oké</v>
      </c>
    </row>
    <row r="14" spans="2:9" ht="30" x14ac:dyDescent="0.25">
      <c r="B14" s="37" t="s">
        <v>426</v>
      </c>
      <c r="C14" s="36" t="s">
        <v>427</v>
      </c>
      <c r="D14" s="39" t="s">
        <v>99</v>
      </c>
      <c r="E14" s="67">
        <v>1</v>
      </c>
      <c r="F14" s="68" t="str">
        <f t="shared" si="0"/>
        <v>K.O.</v>
      </c>
      <c r="G14" s="67"/>
      <c r="H14" s="67"/>
      <c r="I14" s="69" t="str">
        <f t="shared" si="1"/>
        <v>Niet oké</v>
      </c>
    </row>
    <row r="15" spans="2:9" ht="30" x14ac:dyDescent="0.25">
      <c r="B15" s="37" t="s">
        <v>428</v>
      </c>
      <c r="C15" s="36" t="s">
        <v>429</v>
      </c>
      <c r="D15" s="39" t="s">
        <v>99</v>
      </c>
      <c r="E15" s="67">
        <v>1</v>
      </c>
      <c r="F15" s="68" t="str">
        <f t="shared" ref="F15:F18" si="2">IF(E15="",,VLOOKUP(E15,$B$5:$I$8,7,FALSE))</f>
        <v>K.O.</v>
      </c>
      <c r="G15" s="67"/>
      <c r="H15" s="67"/>
      <c r="I15" s="69" t="str">
        <f t="shared" ref="I15" si="3">IF(UPPER(H15)="X",IF(E15="",,VLOOKUP(E15,$B$5:$I$8,8,FALSE)),IF(E15=$B$5,"Niet oké",(E15)*0))</f>
        <v>Niet oké</v>
      </c>
    </row>
    <row r="16" spans="2:9" ht="30" x14ac:dyDescent="0.25">
      <c r="B16" s="37" t="s">
        <v>430</v>
      </c>
      <c r="C16" s="36" t="s">
        <v>431</v>
      </c>
      <c r="D16" s="39" t="s">
        <v>99</v>
      </c>
      <c r="E16" s="67">
        <v>1</v>
      </c>
      <c r="F16" s="68" t="str">
        <f t="shared" si="2"/>
        <v>K.O.</v>
      </c>
      <c r="G16" s="67"/>
      <c r="H16" s="67"/>
      <c r="I16" s="69" t="str">
        <f t="shared" ref="I16" si="4">IF(UPPER(H16)="X",IF(E16="",,VLOOKUP(E16,$B$5:$I$8,8,FALSE)),IF(E16=$B$5,"Niet oké",(E16)*0))</f>
        <v>Niet oké</v>
      </c>
    </row>
    <row r="17" spans="2:9" ht="45" x14ac:dyDescent="0.25">
      <c r="B17" s="37" t="s">
        <v>432</v>
      </c>
      <c r="C17" s="36" t="s">
        <v>433</v>
      </c>
      <c r="D17" s="39" t="s">
        <v>92</v>
      </c>
      <c r="E17" s="67">
        <v>1</v>
      </c>
      <c r="F17" s="68" t="str">
        <f t="shared" si="2"/>
        <v>K.O.</v>
      </c>
      <c r="G17" s="67"/>
      <c r="H17" s="67"/>
      <c r="I17" s="69" t="str">
        <f t="shared" ref="I17:I18" si="5">IF(UPPER(H17)="X",IF(E17="",,VLOOKUP(E17,$B$5:$I$8,8,FALSE)),IF(E17=$B$5,"Niet oké",(E17)*0))</f>
        <v>Niet oké</v>
      </c>
    </row>
    <row r="18" spans="2:9" ht="75" x14ac:dyDescent="0.25">
      <c r="B18" s="37" t="s">
        <v>434</v>
      </c>
      <c r="C18" s="36" t="s">
        <v>435</v>
      </c>
      <c r="D18" s="39" t="s">
        <v>92</v>
      </c>
      <c r="E18" s="67">
        <v>1</v>
      </c>
      <c r="F18" s="68" t="str">
        <f t="shared" si="2"/>
        <v>K.O.</v>
      </c>
      <c r="G18" s="67"/>
      <c r="H18" s="67"/>
      <c r="I18" s="69" t="str">
        <f t="shared" si="5"/>
        <v>Niet oké</v>
      </c>
    </row>
    <row r="20" spans="2:9" x14ac:dyDescent="0.25">
      <c r="B20" s="29" t="s">
        <v>42</v>
      </c>
      <c r="C20" s="57" t="s">
        <v>43</v>
      </c>
      <c r="D20" s="57"/>
      <c r="E20" s="66"/>
      <c r="F20" s="66"/>
      <c r="G20" s="66"/>
      <c r="H20" s="66"/>
      <c r="I20" s="66"/>
    </row>
    <row r="21" spans="2:9" ht="51" x14ac:dyDescent="0.25">
      <c r="B21" s="32" t="s">
        <v>85</v>
      </c>
      <c r="C21" s="33" t="s">
        <v>86</v>
      </c>
      <c r="D21" s="33" t="s">
        <v>87</v>
      </c>
      <c r="E21" s="34" t="s">
        <v>88</v>
      </c>
      <c r="F21" s="34" t="s">
        <v>76</v>
      </c>
      <c r="G21" s="34" t="str">
        <f>G11</f>
        <v>Alleen betrekking op</v>
      </c>
      <c r="H21" s="34" t="s">
        <v>89</v>
      </c>
      <c r="I21" s="34" t="s">
        <v>77</v>
      </c>
    </row>
    <row r="22" spans="2:9" x14ac:dyDescent="0.25">
      <c r="B22" s="37" t="s">
        <v>436</v>
      </c>
      <c r="C22" s="36" t="s">
        <v>437</v>
      </c>
      <c r="D22" s="39" t="s">
        <v>92</v>
      </c>
      <c r="E22" s="67">
        <v>1</v>
      </c>
      <c r="F22" s="68" t="str">
        <f t="shared" ref="F22:F30" si="6">IF(E22="",,VLOOKUP(E22,$B$5:$I$8,7,FALSE))</f>
        <v>K.O.</v>
      </c>
      <c r="G22" s="67"/>
      <c r="H22" s="40"/>
      <c r="I22" s="69" t="str">
        <f>IF(UPPER(H22)="X",IF(E22="",,VLOOKUP(E22,$B$5:$I$8,8,FALSE)),IF(E22=$B$5,"Niet oké",(E22)*0))</f>
        <v>Niet oké</v>
      </c>
    </row>
    <row r="23" spans="2:9" ht="45.95" customHeight="1" x14ac:dyDescent="0.25">
      <c r="B23" s="37" t="s">
        <v>438</v>
      </c>
      <c r="C23" s="36" t="s">
        <v>439</v>
      </c>
      <c r="D23" s="39">
        <v>2</v>
      </c>
      <c r="E23" s="67">
        <v>1</v>
      </c>
      <c r="F23" s="68" t="str">
        <f t="shared" si="6"/>
        <v>K.O.</v>
      </c>
      <c r="G23" s="67"/>
      <c r="H23" s="67"/>
      <c r="I23" s="69" t="str">
        <f t="shared" ref="I23:I25" si="7">IF(UPPER(H23)="X",IF(E23="",,VLOOKUP(E23,$B$5:$I$8,8,FALSE)),IF(E23=$B$5,"Niet oké",(E23)*0))</f>
        <v>Niet oké</v>
      </c>
    </row>
    <row r="24" spans="2:9" x14ac:dyDescent="0.25">
      <c r="B24" s="37" t="s">
        <v>440</v>
      </c>
      <c r="C24" s="36" t="s">
        <v>441</v>
      </c>
      <c r="D24" s="39">
        <v>2</v>
      </c>
      <c r="E24" s="67">
        <v>1</v>
      </c>
      <c r="F24" s="68" t="str">
        <f t="shared" si="6"/>
        <v>K.O.</v>
      </c>
      <c r="G24" s="67"/>
      <c r="H24" s="67"/>
      <c r="I24" s="69" t="str">
        <f t="shared" si="7"/>
        <v>Niet oké</v>
      </c>
    </row>
    <row r="25" spans="2:9" x14ac:dyDescent="0.25">
      <c r="B25" s="37" t="s">
        <v>442</v>
      </c>
      <c r="C25" s="36" t="s">
        <v>443</v>
      </c>
      <c r="D25" s="39">
        <v>2</v>
      </c>
      <c r="E25" s="67">
        <v>1</v>
      </c>
      <c r="F25" s="68" t="str">
        <f t="shared" si="6"/>
        <v>K.O.</v>
      </c>
      <c r="G25" s="67"/>
      <c r="H25" s="67"/>
      <c r="I25" s="69" t="str">
        <f t="shared" si="7"/>
        <v>Niet oké</v>
      </c>
    </row>
    <row r="26" spans="2:9" ht="30" x14ac:dyDescent="0.25">
      <c r="B26" s="37" t="s">
        <v>444</v>
      </c>
      <c r="C26" s="36" t="s">
        <v>445</v>
      </c>
      <c r="D26" s="39">
        <v>2</v>
      </c>
      <c r="E26" s="67">
        <v>1</v>
      </c>
      <c r="F26" s="68" t="str">
        <f t="shared" si="6"/>
        <v>K.O.</v>
      </c>
      <c r="G26" s="67"/>
      <c r="H26" s="40"/>
      <c r="I26" s="69" t="str">
        <f>IF(UPPER(H26)="X",IF(E26="",,VLOOKUP(E26,$B$5:$I$8,8,FALSE)),IF(E26=$B$5,"Niet oké",(E26)*0))</f>
        <v>Niet oké</v>
      </c>
    </row>
    <row r="27" spans="2:9" ht="60" x14ac:dyDescent="0.25">
      <c r="B27" s="37" t="s">
        <v>446</v>
      </c>
      <c r="C27" s="72" t="s">
        <v>447</v>
      </c>
      <c r="D27" s="39" t="s">
        <v>99</v>
      </c>
      <c r="E27" s="67">
        <v>1</v>
      </c>
      <c r="F27" s="68" t="str">
        <f t="shared" si="6"/>
        <v>K.O.</v>
      </c>
      <c r="G27" s="67"/>
      <c r="H27" s="67"/>
      <c r="I27" s="69" t="str">
        <f t="shared" ref="I27" si="8">IF(UPPER(H27)="X",IF(E27="",,VLOOKUP(E27,$B$5:$I$8,8,FALSE)),IF(E27=$B$5,"Niet oké",(E27)*0))</f>
        <v>Niet oké</v>
      </c>
    </row>
    <row r="28" spans="2:9" x14ac:dyDescent="0.25">
      <c r="B28" s="37" t="s">
        <v>448</v>
      </c>
      <c r="C28" s="36" t="s">
        <v>449</v>
      </c>
      <c r="D28" s="39">
        <v>2</v>
      </c>
      <c r="E28" s="67">
        <v>1</v>
      </c>
      <c r="F28" s="68" t="str">
        <f t="shared" si="6"/>
        <v>K.O.</v>
      </c>
      <c r="G28" s="67"/>
      <c r="H28" s="67"/>
      <c r="I28" s="69" t="str">
        <f t="shared" ref="I28:I30" si="9">IF(UPPER(H28)="X",IF(E28="",,VLOOKUP(E28,$B$5:$I$8,8,FALSE)),IF(E28=$B$5,"Niet oké",(E28)*0))</f>
        <v>Niet oké</v>
      </c>
    </row>
    <row r="29" spans="2:9" s="2" customFormat="1" x14ac:dyDescent="0.25">
      <c r="B29" s="37" t="s">
        <v>450</v>
      </c>
      <c r="C29" s="36" t="s">
        <v>451</v>
      </c>
      <c r="D29" s="39">
        <v>2</v>
      </c>
      <c r="E29" s="67">
        <v>1</v>
      </c>
      <c r="F29" s="68" t="str">
        <f t="shared" si="6"/>
        <v>K.O.</v>
      </c>
      <c r="G29" s="67"/>
      <c r="H29" s="67"/>
      <c r="I29" s="69" t="str">
        <f t="shared" si="9"/>
        <v>Niet oké</v>
      </c>
    </row>
    <row r="30" spans="2:9" ht="210" x14ac:dyDescent="0.25">
      <c r="B30" s="37" t="s">
        <v>452</v>
      </c>
      <c r="C30" s="36" t="s">
        <v>453</v>
      </c>
      <c r="D30" s="39">
        <v>2</v>
      </c>
      <c r="E30" s="67">
        <v>1</v>
      </c>
      <c r="F30" s="68" t="str">
        <f t="shared" si="6"/>
        <v>K.O.</v>
      </c>
      <c r="G30" s="67"/>
      <c r="H30" s="67"/>
      <c r="I30" s="69" t="str">
        <f t="shared" si="9"/>
        <v>Niet oké</v>
      </c>
    </row>
  </sheetData>
  <sheetProtection algorithmName="SHA-512" hashValue="lSalRfA0SuaIHB+9NuitPRy+wDkZQZOP45ELqAhN4J7xU9DhzjOCh+YzwaIPgZe4BImHLGeqBGt13cU7wnrIsQ==" saltValue="NCPoumHbVSMWKyuwt/ms+w==" spinCount="100000" sheet="1" objects="1" scenarios="1"/>
  <protectedRanges>
    <protectedRange sqref="H22:H30" name="Bereik2"/>
    <protectedRange sqref="H12:H18" name="Bereik1"/>
  </protectedRanges>
  <phoneticPr fontId="2" type="noConversion"/>
  <conditionalFormatting sqref="I12:I18 I22:I30">
    <cfRule type="expression" dxfId="4" priority="5">
      <formula>AND(UPPER(H12)&lt;&gt;"X",E12=$B$5)</formula>
    </cfRule>
  </conditionalFormatting>
  <pageMargins left="0.7" right="0.7" top="0.75" bottom="0.75" header="0.3" footer="0.3"/>
  <pageSetup paperSize="9" orientation="portrait" r:id="rId1"/>
  <ignoredErrors>
    <ignoredError sqref="D22 D17:D18"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42DC5-8561-4AA6-8667-9DB6C6034C91}">
  <dimension ref="B3:I98"/>
  <sheetViews>
    <sheetView showGridLines="0" zoomScaleNormal="100" workbookViewId="0">
      <pane xSplit="2" ySplit="8" topLeftCell="C9" activePane="bottomRight" state="frozen"/>
      <selection pane="topRight" activeCell="C1" sqref="C1"/>
      <selection pane="bottomLeft" activeCell="A9" sqref="A9"/>
      <selection pane="bottomRight" activeCell="J1" sqref="J1:J1048576"/>
    </sheetView>
  </sheetViews>
  <sheetFormatPr defaultRowHeight="15" x14ac:dyDescent="0.25"/>
  <cols>
    <col min="3" max="3" width="117.85546875" style="2" customWidth="1"/>
    <col min="4" max="9" width="9.140625" style="2"/>
  </cols>
  <sheetData>
    <row r="3" spans="2:9" ht="26.25" x14ac:dyDescent="0.25">
      <c r="C3" s="54"/>
      <c r="D3" s="54"/>
      <c r="E3" s="70"/>
      <c r="F3" s="70"/>
      <c r="G3" s="70"/>
      <c r="H3" s="59" t="s">
        <v>226</v>
      </c>
      <c r="I3" s="60">
        <v>10</v>
      </c>
    </row>
    <row r="4" spans="2:9" x14ac:dyDescent="0.25">
      <c r="B4" s="15" t="s">
        <v>75</v>
      </c>
      <c r="C4" s="55"/>
      <c r="D4" s="55"/>
      <c r="E4" s="55"/>
      <c r="F4" s="55"/>
      <c r="G4" s="55"/>
      <c r="H4" s="61" t="s">
        <v>76</v>
      </c>
      <c r="I4" s="62" t="s">
        <v>77</v>
      </c>
    </row>
    <row r="5" spans="2:9" ht="25.5" x14ac:dyDescent="0.25">
      <c r="B5" s="19">
        <v>1</v>
      </c>
      <c r="C5" s="56" t="s">
        <v>79</v>
      </c>
      <c r="D5" s="56"/>
      <c r="E5" s="56"/>
      <c r="F5" s="56"/>
      <c r="G5" s="56"/>
      <c r="H5" s="63" t="s">
        <v>80</v>
      </c>
      <c r="I5" s="63" t="s">
        <v>81</v>
      </c>
    </row>
    <row r="6" spans="2:9" x14ac:dyDescent="0.25">
      <c r="B6" s="19">
        <v>2</v>
      </c>
      <c r="C6" s="56" t="s">
        <v>82</v>
      </c>
      <c r="D6" s="56"/>
      <c r="E6" s="56"/>
      <c r="F6" s="56"/>
      <c r="G6" s="56"/>
      <c r="H6" s="64">
        <v>1</v>
      </c>
      <c r="I6" s="65">
        <f>+$I$3*1</f>
        <v>10</v>
      </c>
    </row>
    <row r="7" spans="2:9" x14ac:dyDescent="0.25">
      <c r="B7" s="19">
        <v>3</v>
      </c>
      <c r="C7" s="56" t="s">
        <v>83</v>
      </c>
      <c r="D7" s="56"/>
      <c r="E7" s="56"/>
      <c r="F7" s="56"/>
      <c r="G7" s="56"/>
      <c r="H7" s="64">
        <v>0.5</v>
      </c>
      <c r="I7" s="65">
        <f>+$I$3*0.5</f>
        <v>5</v>
      </c>
    </row>
    <row r="8" spans="2:9" x14ac:dyDescent="0.25">
      <c r="B8" s="19">
        <v>4</v>
      </c>
      <c r="C8" s="56" t="s">
        <v>84</v>
      </c>
      <c r="D8" s="56"/>
      <c r="E8" s="56"/>
      <c r="F8" s="56"/>
      <c r="G8" s="56"/>
      <c r="H8" s="64">
        <v>0.2</v>
      </c>
      <c r="I8" s="65">
        <f>+$I$3*0.2</f>
        <v>2</v>
      </c>
    </row>
    <row r="10" spans="2:9" x14ac:dyDescent="0.25">
      <c r="B10" s="29" t="s">
        <v>45</v>
      </c>
      <c r="C10" s="57" t="s">
        <v>46</v>
      </c>
      <c r="D10" s="57"/>
      <c r="E10" s="66"/>
      <c r="F10" s="66"/>
      <c r="G10" s="66"/>
      <c r="H10" s="66"/>
      <c r="I10" s="66"/>
    </row>
    <row r="11" spans="2:9" ht="51" x14ac:dyDescent="0.25">
      <c r="B11" s="32" t="s">
        <v>85</v>
      </c>
      <c r="C11" s="33" t="s">
        <v>86</v>
      </c>
      <c r="D11" s="33" t="s">
        <v>87</v>
      </c>
      <c r="E11" s="34" t="s">
        <v>88</v>
      </c>
      <c r="F11" s="34" t="s">
        <v>76</v>
      </c>
      <c r="G11" s="34"/>
      <c r="H11" s="34" t="s">
        <v>89</v>
      </c>
      <c r="I11" s="34" t="s">
        <v>77</v>
      </c>
    </row>
    <row r="12" spans="2:9" x14ac:dyDescent="0.25">
      <c r="B12" s="37" t="s">
        <v>454</v>
      </c>
      <c r="C12" s="36" t="s">
        <v>455</v>
      </c>
      <c r="D12" s="39">
        <v>2</v>
      </c>
      <c r="E12" s="67">
        <v>1</v>
      </c>
      <c r="F12" s="68" t="str">
        <f>IF(E12="",,VLOOKUP(E12,$B$5:$I$8,7,FALSE))</f>
        <v>K.O.</v>
      </c>
      <c r="G12" s="67"/>
      <c r="H12" s="40"/>
      <c r="I12" s="69" t="str">
        <f>IF(UPPER(H12)="X",IF(E12="",,VLOOKUP(E12,$B$5:$I$8,8,FALSE)),IF(E12=$B$5,"Niet oké",(E12)*0))</f>
        <v>Niet oké</v>
      </c>
    </row>
    <row r="13" spans="2:9" x14ac:dyDescent="0.25">
      <c r="B13" s="37" t="s">
        <v>456</v>
      </c>
      <c r="C13" s="36" t="s">
        <v>457</v>
      </c>
      <c r="D13" s="39">
        <v>2</v>
      </c>
      <c r="E13" s="67">
        <v>1</v>
      </c>
      <c r="F13" s="68" t="str">
        <f>IF(E13="",,VLOOKUP(E13,$B$5:$I$8,7,FALSE))</f>
        <v>K.O.</v>
      </c>
      <c r="G13" s="67"/>
      <c r="H13" s="67"/>
      <c r="I13" s="69" t="str">
        <f>IF(UPPER(H13)="X",IF(E13="",,VLOOKUP(E13,$B$5:$I$8,8,FALSE)),IF(E13=$B$5,"Niet oké",(E13)*0))</f>
        <v>Niet oké</v>
      </c>
    </row>
    <row r="14" spans="2:9" x14ac:dyDescent="0.25">
      <c r="B14" s="37" t="s">
        <v>458</v>
      </c>
      <c r="C14" s="36" t="s">
        <v>459</v>
      </c>
      <c r="D14" s="39">
        <v>2</v>
      </c>
      <c r="E14" s="67">
        <v>1</v>
      </c>
      <c r="F14" s="68" t="str">
        <f>IF(E14="",,VLOOKUP(E14,$B$5:$I$8,7,FALSE))</f>
        <v>K.O.</v>
      </c>
      <c r="G14" s="67"/>
      <c r="H14" s="67"/>
      <c r="I14" s="69" t="str">
        <f>IF(UPPER(H14)="X",IF(E14="",,VLOOKUP(E14,$B$5:$I$8,8,FALSE)),IF(E14=$B$5,"Niet oké",(E14)*0))</f>
        <v>Niet oké</v>
      </c>
    </row>
    <row r="16" spans="2:9" x14ac:dyDescent="0.25">
      <c r="B16" s="29" t="s">
        <v>47</v>
      </c>
      <c r="C16" s="57" t="s">
        <v>48</v>
      </c>
      <c r="D16" s="57"/>
      <c r="E16" s="66"/>
      <c r="F16" s="66"/>
      <c r="G16" s="66"/>
      <c r="H16" s="66"/>
      <c r="I16" s="66"/>
    </row>
    <row r="17" spans="2:9" ht="51" x14ac:dyDescent="0.25">
      <c r="B17" s="32" t="s">
        <v>85</v>
      </c>
      <c r="C17" s="33" t="s">
        <v>86</v>
      </c>
      <c r="D17" s="33" t="s">
        <v>87</v>
      </c>
      <c r="E17" s="34" t="s">
        <v>88</v>
      </c>
      <c r="F17" s="34" t="s">
        <v>76</v>
      </c>
      <c r="G17" s="34"/>
      <c r="H17" s="34" t="s">
        <v>89</v>
      </c>
      <c r="I17" s="34" t="s">
        <v>77</v>
      </c>
    </row>
    <row r="18" spans="2:9" ht="30" x14ac:dyDescent="0.25">
      <c r="B18" s="37" t="s">
        <v>460</v>
      </c>
      <c r="C18" s="36" t="s">
        <v>461</v>
      </c>
      <c r="D18" s="39">
        <v>2</v>
      </c>
      <c r="E18" s="67">
        <v>1</v>
      </c>
      <c r="F18" s="68" t="str">
        <f>IF(E18="",,VLOOKUP(E18,$B$5:$I$8,7,FALSE))</f>
        <v>K.O.</v>
      </c>
      <c r="G18" s="67"/>
      <c r="H18" s="67"/>
      <c r="I18" s="69" t="str">
        <f>IF(UPPER(H18)="X",IF(E18="",,VLOOKUP(E18,$B$5:$I$8,8,FALSE)),IF(E18=$B$5,"Niet oké",(E18)*0))</f>
        <v>Niet oké</v>
      </c>
    </row>
    <row r="19" spans="2:9" x14ac:dyDescent="0.25">
      <c r="B19" s="37" t="s">
        <v>462</v>
      </c>
      <c r="C19" s="36" t="s">
        <v>463</v>
      </c>
      <c r="D19" s="39">
        <v>2</v>
      </c>
      <c r="E19" s="67">
        <v>1</v>
      </c>
      <c r="F19" s="68" t="str">
        <f>IF(E19="",,VLOOKUP(E19,$B$5:$I$8,7,FALSE))</f>
        <v>K.O.</v>
      </c>
      <c r="G19" s="67"/>
      <c r="H19" s="67"/>
      <c r="I19" s="69" t="str">
        <f>IF(UPPER(H19)="X",IF(E19="",,VLOOKUP(E19,$B$5:$I$8,8,FALSE)),IF(E19=$B$5,"Niet oké",(E19)*0))</f>
        <v>Niet oké</v>
      </c>
    </row>
    <row r="20" spans="2:9" x14ac:dyDescent="0.25">
      <c r="B20" s="37" t="s">
        <v>464</v>
      </c>
      <c r="C20" s="36" t="s">
        <v>465</v>
      </c>
      <c r="D20" s="39">
        <v>2</v>
      </c>
      <c r="E20" s="67">
        <v>1</v>
      </c>
      <c r="F20" s="68" t="str">
        <f>IF(E20="",,VLOOKUP(E20,$B$5:$I$8,7,FALSE))</f>
        <v>K.O.</v>
      </c>
      <c r="G20" s="67"/>
      <c r="H20" s="67"/>
      <c r="I20" s="69" t="str">
        <f>IF(UPPER(H20)="X",IF(E20="",,VLOOKUP(E20,$B$5:$I$8,8,FALSE)),IF(E20=$B$5,"Niet oké",(E20)*0))</f>
        <v>Niet oké</v>
      </c>
    </row>
    <row r="21" spans="2:9" x14ac:dyDescent="0.25">
      <c r="B21" s="37" t="s">
        <v>466</v>
      </c>
      <c r="C21" s="36" t="s">
        <v>467</v>
      </c>
      <c r="D21" s="39">
        <v>2</v>
      </c>
      <c r="E21" s="67">
        <v>1</v>
      </c>
      <c r="F21" s="68" t="str">
        <f>IF(E21="",,VLOOKUP(E21,$B$5:$I$8,7,FALSE))</f>
        <v>K.O.</v>
      </c>
      <c r="G21" s="67"/>
      <c r="H21" s="67"/>
      <c r="I21" s="69" t="str">
        <f>IF(UPPER(H21)="X",IF(E21="",,VLOOKUP(E21,$B$5:$I$8,8,FALSE)),IF(E21=$B$5,"Niet oké",(E21)*0))</f>
        <v>Niet oké</v>
      </c>
    </row>
    <row r="23" spans="2:9" x14ac:dyDescent="0.25">
      <c r="B23" s="29" t="s">
        <v>49</v>
      </c>
      <c r="C23" s="57" t="s">
        <v>50</v>
      </c>
      <c r="D23" s="57"/>
      <c r="E23" s="66"/>
      <c r="F23" s="66"/>
      <c r="G23" s="66"/>
      <c r="H23" s="66"/>
      <c r="I23" s="66"/>
    </row>
    <row r="24" spans="2:9" ht="51" x14ac:dyDescent="0.25">
      <c r="B24" s="32" t="s">
        <v>85</v>
      </c>
      <c r="C24" s="33" t="s">
        <v>86</v>
      </c>
      <c r="D24" s="33" t="s">
        <v>87</v>
      </c>
      <c r="E24" s="34" t="s">
        <v>88</v>
      </c>
      <c r="F24" s="34" t="s">
        <v>76</v>
      </c>
      <c r="G24" s="34"/>
      <c r="H24" s="34" t="s">
        <v>89</v>
      </c>
      <c r="I24" s="34" t="s">
        <v>77</v>
      </c>
    </row>
    <row r="25" spans="2:9" x14ac:dyDescent="0.25">
      <c r="B25" s="37" t="s">
        <v>468</v>
      </c>
      <c r="C25" s="36" t="s">
        <v>469</v>
      </c>
      <c r="D25" s="39">
        <v>2</v>
      </c>
      <c r="E25" s="67">
        <v>1</v>
      </c>
      <c r="F25" s="68" t="str">
        <f>IF(E25="",,VLOOKUP(E25,$B$5:$I$8,7,FALSE))</f>
        <v>K.O.</v>
      </c>
      <c r="G25" s="67"/>
      <c r="H25" s="67"/>
      <c r="I25" s="69" t="str">
        <f>IF(UPPER(H25)="X",IF(E25="",,VLOOKUP(E25,$B$5:$I$8,8,FALSE)),IF(E25=$B$5,"Niet oké",(E25)*0))</f>
        <v>Niet oké</v>
      </c>
    </row>
    <row r="26" spans="2:9" x14ac:dyDescent="0.25">
      <c r="B26" s="37" t="s">
        <v>470</v>
      </c>
      <c r="C26" s="36" t="s">
        <v>471</v>
      </c>
      <c r="D26" s="39">
        <v>2</v>
      </c>
      <c r="E26" s="67">
        <v>1</v>
      </c>
      <c r="F26" s="68" t="str">
        <f>IF(E26="",,VLOOKUP(E26,$B$5:$I$8,7,FALSE))</f>
        <v>K.O.</v>
      </c>
      <c r="G26" s="67"/>
      <c r="H26" s="67"/>
      <c r="I26" s="69" t="str">
        <f>IF(UPPER(H26)="X",IF(E26="",,VLOOKUP(E26,$B$5:$I$8,8,FALSE)),IF(E26=$B$5,"Niet oké",(E26)*0))</f>
        <v>Niet oké</v>
      </c>
    </row>
    <row r="27" spans="2:9" x14ac:dyDescent="0.25">
      <c r="B27" s="37" t="s">
        <v>472</v>
      </c>
      <c r="C27" s="36" t="s">
        <v>473</v>
      </c>
      <c r="D27" s="39">
        <v>2</v>
      </c>
      <c r="E27" s="67">
        <v>1</v>
      </c>
      <c r="F27" s="68" t="str">
        <f>IF(E27="",,VLOOKUP(E27,$B$5:$I$8,7,FALSE))</f>
        <v>K.O.</v>
      </c>
      <c r="G27" s="67"/>
      <c r="H27" s="67"/>
      <c r="I27" s="69" t="str">
        <f>IF(UPPER(H27)="X",IF(E27="",,VLOOKUP(E27,$B$5:$I$8,8,FALSE)),IF(E27=$B$5,"Niet oké",(E27)*0))</f>
        <v>Niet oké</v>
      </c>
    </row>
    <row r="28" spans="2:9" ht="30" x14ac:dyDescent="0.25">
      <c r="B28" s="37" t="s">
        <v>474</v>
      </c>
      <c r="C28" s="36" t="s">
        <v>475</v>
      </c>
      <c r="D28" s="39">
        <v>2</v>
      </c>
      <c r="E28" s="67">
        <v>1</v>
      </c>
      <c r="F28" s="68" t="str">
        <f>IF(E28="",,VLOOKUP(E28,$B$5:$I$8,7,FALSE))</f>
        <v>K.O.</v>
      </c>
      <c r="G28" s="67"/>
      <c r="H28" s="67"/>
      <c r="I28" s="69" t="str">
        <f>IF(UPPER(H28)="X",IF(E28="",,VLOOKUP(E28,$B$5:$I$8,8,FALSE)),IF(E28=$B$5,"Niet oké",(E28)*0))</f>
        <v>Niet oké</v>
      </c>
    </row>
    <row r="29" spans="2:9" x14ac:dyDescent="0.25">
      <c r="B29" s="37" t="s">
        <v>476</v>
      </c>
      <c r="C29" s="36" t="s">
        <v>477</v>
      </c>
      <c r="D29" s="39">
        <v>2</v>
      </c>
      <c r="E29" s="67">
        <v>1</v>
      </c>
      <c r="F29" s="68" t="str">
        <f>IF(E29="",,VLOOKUP(E29,$B$5:$I$8,7,FALSE))</f>
        <v>K.O.</v>
      </c>
      <c r="G29" s="67"/>
      <c r="H29" s="67"/>
      <c r="I29" s="69" t="str">
        <f>IF(UPPER(H29)="X",IF(E29="",,VLOOKUP(E29,$B$5:$I$8,8,FALSE)),IF(E29=$B$5,"Niet oké",(E29)*0))</f>
        <v>Niet oké</v>
      </c>
    </row>
    <row r="31" spans="2:9" x14ac:dyDescent="0.25">
      <c r="B31" s="29" t="s">
        <v>51</v>
      </c>
      <c r="C31" s="57" t="s">
        <v>52</v>
      </c>
      <c r="D31" s="57"/>
      <c r="E31" s="66"/>
      <c r="F31" s="66"/>
      <c r="G31" s="66"/>
      <c r="H31" s="66"/>
      <c r="I31" s="66"/>
    </row>
    <row r="32" spans="2:9" ht="51" x14ac:dyDescent="0.25">
      <c r="B32" s="32" t="s">
        <v>85</v>
      </c>
      <c r="C32" s="33" t="s">
        <v>86</v>
      </c>
      <c r="D32" s="33" t="s">
        <v>87</v>
      </c>
      <c r="E32" s="34" t="s">
        <v>88</v>
      </c>
      <c r="F32" s="34" t="s">
        <v>76</v>
      </c>
      <c r="G32" s="34"/>
      <c r="H32" s="34" t="s">
        <v>89</v>
      </c>
      <c r="I32" s="34" t="s">
        <v>77</v>
      </c>
    </row>
    <row r="33" spans="2:9" x14ac:dyDescent="0.25">
      <c r="B33" s="37" t="s">
        <v>478</v>
      </c>
      <c r="C33" s="36" t="s">
        <v>479</v>
      </c>
      <c r="D33" s="39" t="s">
        <v>130</v>
      </c>
      <c r="E33" s="67">
        <v>1</v>
      </c>
      <c r="F33" s="68" t="str">
        <f>IF(E33="",,VLOOKUP(E33,$B$5:$I$8,7,FALSE))</f>
        <v>K.O.</v>
      </c>
      <c r="G33" s="67"/>
      <c r="H33" s="40"/>
      <c r="I33" s="69" t="str">
        <f>IF(UPPER(H33)="X",IF(E33="",,VLOOKUP(E33,$B$5:$I$8,8,FALSE)),IF(E33=$B$5,"Niet oké",(E33)*0))</f>
        <v>Niet oké</v>
      </c>
    </row>
    <row r="34" spans="2:9" x14ac:dyDescent="0.25">
      <c r="B34" s="37" t="s">
        <v>480</v>
      </c>
      <c r="C34" s="36" t="s">
        <v>481</v>
      </c>
      <c r="D34" s="39">
        <v>2</v>
      </c>
      <c r="E34" s="67">
        <v>1</v>
      </c>
      <c r="F34" s="68" t="str">
        <f>IF(E34="",,VLOOKUP(E34,$B$5:$I$8,7,FALSE))</f>
        <v>K.O.</v>
      </c>
      <c r="G34" s="67"/>
      <c r="H34" s="67"/>
      <c r="I34" s="69" t="str">
        <f>IF(UPPER(H34)="X",IF(E34="",,VLOOKUP(E34,$B$5:$I$8,8,FALSE)),IF(E34=$B$5,"Niet oké",(E34)*0))</f>
        <v>Niet oké</v>
      </c>
    </row>
    <row r="35" spans="2:9" ht="30" x14ac:dyDescent="0.25">
      <c r="B35" s="37" t="s">
        <v>482</v>
      </c>
      <c r="C35" s="36" t="s">
        <v>483</v>
      </c>
      <c r="D35" s="39">
        <v>2</v>
      </c>
      <c r="E35" s="67">
        <v>1</v>
      </c>
      <c r="F35" s="68" t="str">
        <f>IF(E35="",,VLOOKUP(E35,$B$5:$I$8,7,FALSE))</f>
        <v>K.O.</v>
      </c>
      <c r="G35" s="67"/>
      <c r="H35" s="67"/>
      <c r="I35" s="69" t="str">
        <f>IF(UPPER(H35)="X",IF(E35="",,VLOOKUP(E35,$B$5:$I$8,8,FALSE)),IF(E35=$B$5,"Niet oké",(E35)*0))</f>
        <v>Niet oké</v>
      </c>
    </row>
    <row r="36" spans="2:9" ht="30" x14ac:dyDescent="0.25">
      <c r="B36" s="37" t="s">
        <v>484</v>
      </c>
      <c r="C36" s="36" t="s">
        <v>485</v>
      </c>
      <c r="D36" s="39">
        <v>2</v>
      </c>
      <c r="E36" s="67">
        <v>1</v>
      </c>
      <c r="F36" s="68" t="str">
        <f>IF(E36="",,VLOOKUP(E36,$B$5:$I$8,7,FALSE))</f>
        <v>K.O.</v>
      </c>
      <c r="G36" s="67"/>
      <c r="H36" s="67"/>
      <c r="I36" s="69" t="str">
        <f>IF(UPPER(H36)="X",IF(E36="",,VLOOKUP(E36,$B$5:$I$8,8,FALSE)),IF(E36=$B$5,"Niet oké",(E36)*0))</f>
        <v>Niet oké</v>
      </c>
    </row>
    <row r="37" spans="2:9" ht="30" x14ac:dyDescent="0.25">
      <c r="B37" s="37" t="s">
        <v>486</v>
      </c>
      <c r="C37" s="36" t="s">
        <v>487</v>
      </c>
      <c r="D37" s="39">
        <v>2</v>
      </c>
      <c r="E37" s="67">
        <v>1</v>
      </c>
      <c r="F37" s="68" t="str">
        <f>IF(E37="",,VLOOKUP(E37,$B$5:$I$8,7,FALSE))</f>
        <v>K.O.</v>
      </c>
      <c r="G37" s="67"/>
      <c r="H37" s="67"/>
      <c r="I37" s="69" t="str">
        <f>IF(UPPER(H37)="X",IF(E37="",,VLOOKUP(E37,$B$5:$I$8,8,FALSE)),IF(E37=$B$5,"Niet oké",(E37)*0))</f>
        <v>Niet oké</v>
      </c>
    </row>
    <row r="39" spans="2:9" x14ac:dyDescent="0.25">
      <c r="B39" s="29" t="s">
        <v>53</v>
      </c>
      <c r="C39" s="57" t="s">
        <v>54</v>
      </c>
      <c r="D39" s="57"/>
      <c r="E39" s="66"/>
      <c r="F39" s="66"/>
      <c r="G39" s="66"/>
      <c r="H39" s="66"/>
      <c r="I39" s="66"/>
    </row>
    <row r="40" spans="2:9" ht="51" x14ac:dyDescent="0.25">
      <c r="B40" s="32" t="s">
        <v>85</v>
      </c>
      <c r="C40" s="33" t="s">
        <v>86</v>
      </c>
      <c r="D40" s="33" t="s">
        <v>87</v>
      </c>
      <c r="E40" s="34" t="s">
        <v>88</v>
      </c>
      <c r="F40" s="34" t="s">
        <v>76</v>
      </c>
      <c r="G40" s="34"/>
      <c r="H40" s="34" t="s">
        <v>89</v>
      </c>
      <c r="I40" s="34" t="s">
        <v>77</v>
      </c>
    </row>
    <row r="41" spans="2:9" x14ac:dyDescent="0.25">
      <c r="B41" s="37" t="s">
        <v>488</v>
      </c>
      <c r="C41" s="36" t="s">
        <v>489</v>
      </c>
      <c r="D41" s="39" t="s">
        <v>92</v>
      </c>
      <c r="E41" s="67">
        <v>1</v>
      </c>
      <c r="F41" s="68" t="str">
        <f>IF(E41="",,VLOOKUP(E41,$B$5:$I$8,7,FALSE))</f>
        <v>K.O.</v>
      </c>
      <c r="G41" s="67"/>
      <c r="H41" s="67"/>
      <c r="I41" s="69" t="str">
        <f>IF(UPPER(H41)="X",IF(E41="",,VLOOKUP(E41,$B$5:$I$8,8,FALSE)),IF(E41=$B$5,"Niet oké",(E41)*0))</f>
        <v>Niet oké</v>
      </c>
    </row>
    <row r="42" spans="2:9" x14ac:dyDescent="0.25">
      <c r="B42" s="37" t="s">
        <v>490</v>
      </c>
      <c r="C42" s="36" t="s">
        <v>491</v>
      </c>
      <c r="D42" s="39" t="s">
        <v>99</v>
      </c>
      <c r="E42" s="67">
        <v>1</v>
      </c>
      <c r="F42" s="68" t="str">
        <f>IF(E42="",,VLOOKUP(E42,$B$5:$I$8,7,FALSE))</f>
        <v>K.O.</v>
      </c>
      <c r="G42" s="67"/>
      <c r="H42" s="67"/>
      <c r="I42" s="69" t="str">
        <f>IF(UPPER(H42)="X",IF(E42="",,VLOOKUP(E42,$B$5:$I$8,8,FALSE)),IF(E42=$B$5,"Niet oké",(E42)*0))</f>
        <v>Niet oké</v>
      </c>
    </row>
    <row r="43" spans="2:9" ht="30" x14ac:dyDescent="0.25">
      <c r="B43" s="37" t="s">
        <v>492</v>
      </c>
      <c r="C43" s="36" t="s">
        <v>493</v>
      </c>
      <c r="D43" s="39" t="s">
        <v>99</v>
      </c>
      <c r="E43" s="67">
        <v>1</v>
      </c>
      <c r="F43" s="68" t="str">
        <f>IF(E43="",,VLOOKUP(E43,$B$5:$I$8,7,FALSE))</f>
        <v>K.O.</v>
      </c>
      <c r="G43" s="67"/>
      <c r="H43" s="40"/>
      <c r="I43" s="69" t="str">
        <f>IF(UPPER(H43)="X",IF(E43="",,VLOOKUP(E43,$B$5:$I$8,8,FALSE)),IF(E43=$B$5,"Niet oké",(E43)*0))</f>
        <v>Niet oké</v>
      </c>
    </row>
    <row r="44" spans="2:9" x14ac:dyDescent="0.25">
      <c r="B44" s="37" t="s">
        <v>494</v>
      </c>
      <c r="C44" s="36" t="s">
        <v>495</v>
      </c>
      <c r="D44" s="39" t="s">
        <v>99</v>
      </c>
      <c r="E44" s="67">
        <v>1</v>
      </c>
      <c r="F44" s="68" t="str">
        <f>IF(E44="",,VLOOKUP(E44,$B$5:$I$8,7,FALSE))</f>
        <v>K.O.</v>
      </c>
      <c r="G44" s="67"/>
      <c r="H44" s="67"/>
      <c r="I44" s="69" t="str">
        <f>IF(UPPER(H44)="X",IF(E44="",,VLOOKUP(E44,$B$5:$I$8,8,FALSE)),IF(E44=$B$5,"Niet oké",(E44)*0))</f>
        <v>Niet oké</v>
      </c>
    </row>
    <row r="45" spans="2:9" x14ac:dyDescent="0.25">
      <c r="E45" s="67"/>
      <c r="F45" s="68"/>
      <c r="G45" s="67"/>
      <c r="H45" s="67"/>
      <c r="I45" s="69"/>
    </row>
    <row r="46" spans="2:9" x14ac:dyDescent="0.25">
      <c r="B46" s="29" t="s">
        <v>55</v>
      </c>
      <c r="C46" s="57" t="s">
        <v>56</v>
      </c>
      <c r="D46" s="57"/>
      <c r="E46" s="66"/>
      <c r="F46" s="66"/>
      <c r="G46" s="66"/>
      <c r="H46" s="66"/>
      <c r="I46" s="66"/>
    </row>
    <row r="47" spans="2:9" ht="51" x14ac:dyDescent="0.25">
      <c r="B47" s="32" t="s">
        <v>85</v>
      </c>
      <c r="C47" s="33" t="s">
        <v>86</v>
      </c>
      <c r="D47" s="33" t="s">
        <v>87</v>
      </c>
      <c r="E47" s="34" t="s">
        <v>88</v>
      </c>
      <c r="F47" s="34" t="s">
        <v>76</v>
      </c>
      <c r="G47" s="34"/>
      <c r="H47" s="34" t="s">
        <v>89</v>
      </c>
      <c r="I47" s="34" t="s">
        <v>77</v>
      </c>
    </row>
    <row r="48" spans="2:9" x14ac:dyDescent="0.25">
      <c r="B48" s="37" t="s">
        <v>496</v>
      </c>
      <c r="C48" s="36" t="s">
        <v>497</v>
      </c>
      <c r="D48" s="39">
        <v>1</v>
      </c>
      <c r="E48" s="67">
        <v>1</v>
      </c>
      <c r="F48" s="68" t="str">
        <f>IF(E48="",,VLOOKUP(E48,$B$5:$I$8,7,FALSE))</f>
        <v>K.O.</v>
      </c>
      <c r="G48" s="67"/>
      <c r="H48" s="67"/>
      <c r="I48" s="69" t="str">
        <f>IF(UPPER(H48)="X",IF(E48="",,VLOOKUP(E48,$B$5:$I$8,8,FALSE)),IF(E48=$B$5,"Niet oké",(E48)*0))</f>
        <v>Niet oké</v>
      </c>
    </row>
    <row r="49" spans="2:9" ht="30" x14ac:dyDescent="0.25">
      <c r="B49" s="37" t="s">
        <v>498</v>
      </c>
      <c r="C49" s="36" t="s">
        <v>499</v>
      </c>
      <c r="D49" s="39">
        <v>1</v>
      </c>
      <c r="E49" s="67">
        <v>1</v>
      </c>
      <c r="F49" s="68" t="str">
        <f>IF(E49="",,VLOOKUP(E49,$B$5:$I$8,7,FALSE))</f>
        <v>K.O.</v>
      </c>
      <c r="G49" s="67"/>
      <c r="H49" s="40"/>
      <c r="I49" s="69" t="str">
        <f>IF(UPPER(H49)="X",IF(E49="",,VLOOKUP(E49,$B$5:$I$8,8,FALSE)),IF(E49=$B$5,"Niet oké",(E49)*0))</f>
        <v>Niet oké</v>
      </c>
    </row>
    <row r="50" spans="2:9" ht="30" x14ac:dyDescent="0.25">
      <c r="B50" s="37" t="s">
        <v>500</v>
      </c>
      <c r="C50" s="36" t="s">
        <v>501</v>
      </c>
      <c r="D50" s="39">
        <v>2</v>
      </c>
      <c r="E50" s="67">
        <v>1</v>
      </c>
      <c r="F50" s="68" t="str">
        <f>IF(E50="",,VLOOKUP(E50,$B$5:$I$8,7,FALSE))</f>
        <v>K.O.</v>
      </c>
      <c r="G50" s="67"/>
      <c r="H50" s="67"/>
      <c r="I50" s="69" t="str">
        <f>IF(UPPER(H50)="X",IF(E50="",,VLOOKUP(E50,$B$5:$I$8,8,FALSE)),IF(E50=$B$5,"Niet oké",(E50)*0))</f>
        <v>Niet oké</v>
      </c>
    </row>
    <row r="51" spans="2:9" x14ac:dyDescent="0.25">
      <c r="B51" s="37" t="s">
        <v>502</v>
      </c>
      <c r="C51" s="36" t="s">
        <v>503</v>
      </c>
      <c r="D51" s="39">
        <v>1</v>
      </c>
      <c r="E51" s="67">
        <v>1</v>
      </c>
      <c r="F51" s="68" t="str">
        <f>IF(E51="",,VLOOKUP(E51,$B$5:$I$8,7,FALSE))</f>
        <v>K.O.</v>
      </c>
      <c r="G51" s="67"/>
      <c r="H51" s="67"/>
      <c r="I51" s="69" t="str">
        <f>IF(UPPER(H51)="X",IF(E51="",,VLOOKUP(E51,$B$5:$I$8,8,FALSE)),IF(E51=$B$5,"Niet oké",(E51)*0))</f>
        <v>Niet oké</v>
      </c>
    </row>
    <row r="52" spans="2:9" x14ac:dyDescent="0.25">
      <c r="B52" s="37" t="s">
        <v>504</v>
      </c>
      <c r="C52" s="36" t="s">
        <v>505</v>
      </c>
      <c r="D52" s="39">
        <v>2</v>
      </c>
      <c r="E52" s="67">
        <v>1</v>
      </c>
      <c r="F52" s="68" t="str">
        <f>IF(E52="",,VLOOKUP(E52,$B$5:$I$8,7,FALSE))</f>
        <v>K.O.</v>
      </c>
      <c r="G52" s="67"/>
      <c r="H52" s="67"/>
      <c r="I52" s="69" t="str">
        <f>IF(UPPER(H52)="X",IF(E52="",,VLOOKUP(E52,$B$5:$I$8,8,FALSE)),IF(E52=$B$5,"Niet oké",(E52)*0))</f>
        <v>Niet oké</v>
      </c>
    </row>
    <row r="54" spans="2:9" x14ac:dyDescent="0.25">
      <c r="B54" s="29" t="s">
        <v>57</v>
      </c>
      <c r="C54" s="57" t="s">
        <v>58</v>
      </c>
      <c r="D54" s="57"/>
      <c r="E54" s="66"/>
      <c r="F54" s="66"/>
      <c r="G54" s="66"/>
      <c r="H54" s="66"/>
      <c r="I54" s="66"/>
    </row>
    <row r="55" spans="2:9" ht="51" x14ac:dyDescent="0.25">
      <c r="B55" s="32" t="s">
        <v>85</v>
      </c>
      <c r="C55" s="33" t="s">
        <v>86</v>
      </c>
      <c r="D55" s="33" t="s">
        <v>87</v>
      </c>
      <c r="E55" s="34" t="s">
        <v>88</v>
      </c>
      <c r="F55" s="34" t="s">
        <v>76</v>
      </c>
      <c r="G55" s="34"/>
      <c r="H55" s="34" t="s">
        <v>89</v>
      </c>
      <c r="I55" s="34" t="s">
        <v>77</v>
      </c>
    </row>
    <row r="56" spans="2:9" x14ac:dyDescent="0.25">
      <c r="B56" s="37" t="s">
        <v>506</v>
      </c>
      <c r="C56" s="36" t="s">
        <v>507</v>
      </c>
      <c r="D56" s="39">
        <v>2</v>
      </c>
      <c r="E56" s="67">
        <v>1</v>
      </c>
      <c r="F56" s="68" t="str">
        <f>IF(E56="",,VLOOKUP(E56,$B$5:$I$8,7,FALSE))</f>
        <v>K.O.</v>
      </c>
      <c r="G56" s="67"/>
      <c r="H56" s="67"/>
      <c r="I56" s="69" t="str">
        <f>IF(UPPER(H56)="X",IF(E56="",,VLOOKUP(E56,$B$5:$I$8,8,FALSE)),IF(E56=$B$5,"Niet oké",(E56)*0))</f>
        <v>Niet oké</v>
      </c>
    </row>
    <row r="57" spans="2:9" x14ac:dyDescent="0.25">
      <c r="B57" s="37" t="s">
        <v>508</v>
      </c>
      <c r="C57" s="36" t="s">
        <v>509</v>
      </c>
      <c r="D57" s="39">
        <v>2</v>
      </c>
      <c r="E57" s="67">
        <v>1</v>
      </c>
      <c r="F57" s="68" t="str">
        <f>IF(E57="",,VLOOKUP(E57,$B$5:$I$8,7,FALSE))</f>
        <v>K.O.</v>
      </c>
      <c r="G57" s="67"/>
      <c r="H57" s="67"/>
      <c r="I57" s="69" t="str">
        <f>IF(UPPER(H57)="X",IF(E57="",,VLOOKUP(E57,$B$5:$I$8,8,FALSE)),IF(E57=$B$5,"Niet oké",(E57)*0))</f>
        <v>Niet oké</v>
      </c>
    </row>
    <row r="58" spans="2:9" x14ac:dyDescent="0.25">
      <c r="B58" s="37" t="s">
        <v>510</v>
      </c>
      <c r="C58" s="36" t="s">
        <v>511</v>
      </c>
      <c r="D58" s="39">
        <v>2</v>
      </c>
      <c r="E58" s="67">
        <v>1</v>
      </c>
      <c r="F58" s="68" t="str">
        <f>IF(E58="",,VLOOKUP(E58,$B$5:$I$8,7,FALSE))</f>
        <v>K.O.</v>
      </c>
      <c r="G58" s="67"/>
      <c r="H58" s="40"/>
      <c r="I58" s="69" t="str">
        <f>IF(UPPER(H58)="X",IF(E58="",,VLOOKUP(E58,$B$5:$I$8,8,FALSE)),IF(E58=$B$5,"Niet oké",(E58)*0))</f>
        <v>Niet oké</v>
      </c>
    </row>
    <row r="59" spans="2:9" x14ac:dyDescent="0.25">
      <c r="B59" s="37" t="s">
        <v>512</v>
      </c>
      <c r="C59" s="36" t="s">
        <v>513</v>
      </c>
      <c r="D59" s="39">
        <v>2</v>
      </c>
      <c r="E59" s="67">
        <v>1</v>
      </c>
      <c r="F59" s="68" t="str">
        <f>IF(E59="",,VLOOKUP(E59,$B$5:$I$8,7,FALSE))</f>
        <v>K.O.</v>
      </c>
      <c r="G59" s="67"/>
      <c r="H59" s="40"/>
      <c r="I59" s="69" t="str">
        <f>IF(UPPER(H59)="X",IF(E59="",,VLOOKUP(E59,$B$5:$I$8,8,FALSE)),IF(E59=$B$5,"Niet oké",(E59)*0))</f>
        <v>Niet oké</v>
      </c>
    </row>
    <row r="60" spans="2:9" x14ac:dyDescent="0.25">
      <c r="B60" s="37" t="s">
        <v>514</v>
      </c>
      <c r="C60" s="36" t="s">
        <v>515</v>
      </c>
      <c r="D60" s="39">
        <v>2</v>
      </c>
      <c r="E60" s="67">
        <v>1</v>
      </c>
      <c r="F60" s="68" t="str">
        <f>IF(E60="",,VLOOKUP(E60,$B$5:$I$8,7,FALSE))</f>
        <v>K.O.</v>
      </c>
      <c r="G60" s="67"/>
      <c r="H60" s="67"/>
      <c r="I60" s="69" t="str">
        <f>IF(UPPER(H60)="X",IF(E60="",,VLOOKUP(E60,$B$5:$I$8,8,FALSE)),IF(E60=$B$5,"Niet oké",(E60)*0))</f>
        <v>Niet oké</v>
      </c>
    </row>
    <row r="62" spans="2:9" x14ac:dyDescent="0.25">
      <c r="B62" s="29" t="s">
        <v>59</v>
      </c>
      <c r="C62" s="57" t="s">
        <v>60</v>
      </c>
      <c r="D62" s="57"/>
      <c r="E62" s="66"/>
      <c r="F62" s="66"/>
      <c r="G62" s="66"/>
      <c r="H62" s="66"/>
      <c r="I62" s="66"/>
    </row>
    <row r="63" spans="2:9" ht="51" x14ac:dyDescent="0.25">
      <c r="B63" s="32" t="s">
        <v>85</v>
      </c>
      <c r="C63" s="33" t="s">
        <v>86</v>
      </c>
      <c r="D63" s="33" t="s">
        <v>87</v>
      </c>
      <c r="E63" s="34" t="s">
        <v>88</v>
      </c>
      <c r="F63" s="34" t="s">
        <v>76</v>
      </c>
      <c r="G63" s="34"/>
      <c r="H63" s="34" t="s">
        <v>89</v>
      </c>
      <c r="I63" s="34" t="s">
        <v>77</v>
      </c>
    </row>
    <row r="64" spans="2:9" x14ac:dyDescent="0.25">
      <c r="B64" s="37" t="s">
        <v>516</v>
      </c>
      <c r="C64" s="36" t="s">
        <v>517</v>
      </c>
      <c r="D64" s="39">
        <v>1</v>
      </c>
      <c r="E64" s="67">
        <v>1</v>
      </c>
      <c r="F64" s="68" t="str">
        <f>IF(E64="",,VLOOKUP(E64,$B$5:$I$8,7,FALSE))</f>
        <v>K.O.</v>
      </c>
      <c r="G64" s="67"/>
      <c r="H64" s="67"/>
      <c r="I64" s="69" t="str">
        <f>IF(UPPER(H64)="X",IF(E64="",,VLOOKUP(E64,$B$5:$I$8,8,FALSE)),IF(E64=$B$5,"Niet oké",(E64)*0))</f>
        <v>Niet oké</v>
      </c>
    </row>
    <row r="65" spans="2:9" x14ac:dyDescent="0.25">
      <c r="B65" s="37" t="s">
        <v>518</v>
      </c>
      <c r="C65" s="36" t="s">
        <v>519</v>
      </c>
      <c r="D65" s="39">
        <v>1</v>
      </c>
      <c r="E65" s="67">
        <v>1</v>
      </c>
      <c r="F65" s="68" t="str">
        <f>IF(E65="",,VLOOKUP(E65,$B$5:$I$8,7,FALSE))</f>
        <v>K.O.</v>
      </c>
      <c r="G65" s="67"/>
      <c r="H65" s="40"/>
      <c r="I65" s="69" t="str">
        <f>IF(UPPER(H65)="X",IF(E65="",,VLOOKUP(E65,$B$5:$I$8,8,FALSE)),IF(E65=$B$5,"Niet oké",(E65)*0))</f>
        <v>Niet oké</v>
      </c>
    </row>
    <row r="66" spans="2:9" x14ac:dyDescent="0.25">
      <c r="B66" s="37" t="s">
        <v>520</v>
      </c>
      <c r="C66" s="36" t="s">
        <v>521</v>
      </c>
      <c r="D66" s="39">
        <v>1</v>
      </c>
      <c r="E66" s="67">
        <v>1</v>
      </c>
      <c r="F66" s="68" t="str">
        <f>IF(E66="",,VLOOKUP(E66,$B$5:$I$8,7,FALSE))</f>
        <v>K.O.</v>
      </c>
      <c r="G66" s="67"/>
      <c r="H66" s="67"/>
      <c r="I66" s="69" t="str">
        <f>IF(UPPER(H66)="X",IF(E66="",,VLOOKUP(E66,$B$5:$I$8,8,FALSE)),IF(E66=$B$5,"Niet oké",(E66)*0))</f>
        <v>Niet oké</v>
      </c>
    </row>
    <row r="67" spans="2:9" x14ac:dyDescent="0.25">
      <c r="B67" s="37" t="s">
        <v>522</v>
      </c>
      <c r="C67" s="36" t="s">
        <v>523</v>
      </c>
      <c r="D67" s="39">
        <v>1</v>
      </c>
      <c r="E67" s="67">
        <v>1</v>
      </c>
      <c r="F67" s="68" t="str">
        <f>IF(E67="",,VLOOKUP(E67,$B$5:$I$8,7,FALSE))</f>
        <v>K.O.</v>
      </c>
      <c r="G67" s="67"/>
      <c r="H67" s="67"/>
      <c r="I67" s="69" t="str">
        <f>IF(UPPER(H67)="X",IF(E67="",,VLOOKUP(E67,$B$5:$I$8,8,FALSE)),IF(E67=$B$5,"Niet oké",(E67)*0))</f>
        <v>Niet oké</v>
      </c>
    </row>
    <row r="68" spans="2:9" x14ac:dyDescent="0.25">
      <c r="B68" s="37" t="s">
        <v>524</v>
      </c>
      <c r="C68" s="36" t="s">
        <v>525</v>
      </c>
      <c r="D68" s="39">
        <v>1</v>
      </c>
      <c r="E68" s="67">
        <v>1</v>
      </c>
      <c r="F68" s="68" t="str">
        <f>IF(E68="",,VLOOKUP(E68,$B$5:$I$8,7,FALSE))</f>
        <v>K.O.</v>
      </c>
      <c r="G68" s="67"/>
      <c r="H68" s="40"/>
      <c r="I68" s="69" t="str">
        <f>IF(UPPER(H68)="X",IF(E68="",,VLOOKUP(E68,$B$5:$I$8,8,FALSE)),IF(E68=$B$5,"Niet oké",(E68)*0))</f>
        <v>Niet oké</v>
      </c>
    </row>
    <row r="70" spans="2:9" x14ac:dyDescent="0.25">
      <c r="B70" s="29" t="s">
        <v>61</v>
      </c>
      <c r="C70" s="57" t="s">
        <v>62</v>
      </c>
      <c r="D70" s="57"/>
      <c r="E70" s="66"/>
      <c r="F70" s="66"/>
      <c r="G70" s="66"/>
      <c r="H70" s="66"/>
      <c r="I70" s="66"/>
    </row>
    <row r="71" spans="2:9" ht="51" x14ac:dyDescent="0.25">
      <c r="B71" s="32" t="s">
        <v>85</v>
      </c>
      <c r="C71" s="33" t="s">
        <v>86</v>
      </c>
      <c r="D71" s="33" t="s">
        <v>87</v>
      </c>
      <c r="E71" s="34" t="s">
        <v>88</v>
      </c>
      <c r="F71" s="34" t="s">
        <v>76</v>
      </c>
      <c r="G71" s="34"/>
      <c r="H71" s="34" t="s">
        <v>89</v>
      </c>
      <c r="I71" s="34" t="s">
        <v>77</v>
      </c>
    </row>
    <row r="72" spans="2:9" x14ac:dyDescent="0.25">
      <c r="B72" s="37" t="s">
        <v>526</v>
      </c>
      <c r="C72" s="36" t="s">
        <v>527</v>
      </c>
      <c r="D72" s="39">
        <v>3</v>
      </c>
      <c r="E72" s="67">
        <v>1</v>
      </c>
      <c r="F72" s="68" t="str">
        <f>IF(E72="",,VLOOKUP(E72,$B$5:$I$8,7,FALSE))</f>
        <v>K.O.</v>
      </c>
      <c r="G72" s="67"/>
      <c r="H72" s="67"/>
      <c r="I72" s="69" t="str">
        <f>IF(UPPER(H72)="X",IF(E72="",,VLOOKUP(E72,$B$5:$I$8,8,FALSE)),IF(E72=$B$5,"Niet oké",(E72)*0))</f>
        <v>Niet oké</v>
      </c>
    </row>
    <row r="73" spans="2:9" x14ac:dyDescent="0.25">
      <c r="B73" s="37" t="s">
        <v>528</v>
      </c>
      <c r="C73" s="36" t="s">
        <v>529</v>
      </c>
      <c r="D73" s="39">
        <v>3</v>
      </c>
      <c r="E73" s="67">
        <v>1</v>
      </c>
      <c r="F73" s="68" t="str">
        <f>IF(E73="",,VLOOKUP(E73,$B$5:$I$8,7,FALSE))</f>
        <v>K.O.</v>
      </c>
      <c r="G73" s="67"/>
      <c r="H73" s="40"/>
      <c r="I73" s="69" t="str">
        <f>IF(UPPER(H73)="X",IF(E73="",,VLOOKUP(E73,$B$5:$I$8,8,FALSE)),IF(E73=$B$5,"Niet oké",(E73)*0))</f>
        <v>Niet oké</v>
      </c>
    </row>
    <row r="74" spans="2:9" ht="29.25" customHeight="1" x14ac:dyDescent="0.25">
      <c r="B74" s="37" t="s">
        <v>530</v>
      </c>
      <c r="C74" s="36" t="s">
        <v>531</v>
      </c>
      <c r="D74" s="39">
        <v>3</v>
      </c>
      <c r="E74" s="67">
        <v>1</v>
      </c>
      <c r="F74" s="68" t="str">
        <f>IF(E74="",,VLOOKUP(E74,$B$5:$I$8,7,FALSE))</f>
        <v>K.O.</v>
      </c>
      <c r="G74" s="67"/>
      <c r="H74" s="67"/>
      <c r="I74" s="69" t="str">
        <f>IF(UPPER(H74)="X",IF(E74="",,VLOOKUP(E74,$B$5:$I$8,8,FALSE)),IF(E74=$B$5,"Niet oké",(E74)*0))</f>
        <v>Niet oké</v>
      </c>
    </row>
    <row r="75" spans="2:9" x14ac:dyDescent="0.25">
      <c r="B75" s="37" t="s">
        <v>532</v>
      </c>
      <c r="C75" s="36" t="s">
        <v>533</v>
      </c>
      <c r="D75" s="39">
        <v>3</v>
      </c>
      <c r="E75" s="67">
        <v>1</v>
      </c>
      <c r="F75" s="68" t="str">
        <f>IF(E75="",,VLOOKUP(E75,$B$5:$I$8,7,FALSE))</f>
        <v>K.O.</v>
      </c>
      <c r="G75" s="67"/>
      <c r="H75" s="67"/>
      <c r="I75" s="69" t="str">
        <f>IF(UPPER(H75)="X",IF(E75="",,VLOOKUP(E75,$B$5:$I$8,8,FALSE)),IF(E75=$B$5,"Niet oké",(E75)*0))</f>
        <v>Niet oké</v>
      </c>
    </row>
    <row r="76" spans="2:9" ht="30" x14ac:dyDescent="0.25">
      <c r="B76" s="37" t="s">
        <v>534</v>
      </c>
      <c r="C76" s="36" t="s">
        <v>535</v>
      </c>
      <c r="D76" s="39">
        <v>3</v>
      </c>
      <c r="E76" s="67">
        <v>1</v>
      </c>
      <c r="F76" s="68" t="str">
        <f t="shared" ref="F76:F77" si="0">IF(E76="",,VLOOKUP(E76,$B$5:$I$8,7,FALSE))</f>
        <v>K.O.</v>
      </c>
      <c r="G76" s="67"/>
      <c r="H76" s="67"/>
      <c r="I76" s="69" t="str">
        <f t="shared" ref="I76:I77" si="1">IF(UPPER(H76)="X",IF(E76="",,VLOOKUP(E76,$B$5:$I$8,8,FALSE)),IF(E76=$B$5,"Niet oké",(E76)*0))</f>
        <v>Niet oké</v>
      </c>
    </row>
    <row r="77" spans="2:9" x14ac:dyDescent="0.25">
      <c r="B77" s="37" t="s">
        <v>536</v>
      </c>
      <c r="C77" s="36" t="s">
        <v>537</v>
      </c>
      <c r="D77" s="39" t="s">
        <v>99</v>
      </c>
      <c r="E77" s="67">
        <v>1</v>
      </c>
      <c r="F77" s="68" t="str">
        <f t="shared" si="0"/>
        <v>K.O.</v>
      </c>
      <c r="G77" s="67"/>
      <c r="H77" s="67"/>
      <c r="I77" s="69" t="str">
        <f t="shared" si="1"/>
        <v>Niet oké</v>
      </c>
    </row>
    <row r="78" spans="2:9" x14ac:dyDescent="0.25">
      <c r="B78" s="37" t="s">
        <v>538</v>
      </c>
      <c r="C78" s="36" t="s">
        <v>539</v>
      </c>
      <c r="D78" s="39" t="s">
        <v>99</v>
      </c>
      <c r="E78" s="67">
        <v>1</v>
      </c>
      <c r="F78" s="68" t="str">
        <f>IF(E78="",,VLOOKUP(E78,$B$5:$I$8,7,FALSE))</f>
        <v>K.O.</v>
      </c>
      <c r="G78" s="67"/>
      <c r="H78" s="67"/>
      <c r="I78" s="69" t="str">
        <f>IF(UPPER(H78)="X",IF(E78="",,VLOOKUP(E78,$B$5:$I$8,8,FALSE)),IF(E78=$B$5,"Niet oké",(E78)*0))</f>
        <v>Niet oké</v>
      </c>
    </row>
    <row r="79" spans="2:9" x14ac:dyDescent="0.25">
      <c r="C79" s="71"/>
    </row>
    <row r="80" spans="2:9" x14ac:dyDescent="0.25">
      <c r="B80" s="29" t="s">
        <v>63</v>
      </c>
      <c r="C80" s="57" t="s">
        <v>64</v>
      </c>
      <c r="D80" s="57"/>
      <c r="E80" s="66"/>
      <c r="F80" s="66"/>
      <c r="G80" s="66"/>
      <c r="H80" s="66"/>
      <c r="I80" s="66"/>
    </row>
    <row r="81" spans="2:9" ht="51" x14ac:dyDescent="0.25">
      <c r="B81" s="32" t="s">
        <v>85</v>
      </c>
      <c r="C81" s="33" t="s">
        <v>86</v>
      </c>
      <c r="D81" s="33" t="s">
        <v>87</v>
      </c>
      <c r="E81" s="34" t="s">
        <v>88</v>
      </c>
      <c r="F81" s="34" t="s">
        <v>76</v>
      </c>
      <c r="G81" s="34"/>
      <c r="H81" s="34" t="s">
        <v>89</v>
      </c>
      <c r="I81" s="34" t="s">
        <v>77</v>
      </c>
    </row>
    <row r="82" spans="2:9" x14ac:dyDescent="0.25">
      <c r="B82" s="37" t="s">
        <v>540</v>
      </c>
      <c r="C82" s="36" t="s">
        <v>541</v>
      </c>
      <c r="D82" s="39">
        <v>2</v>
      </c>
      <c r="E82" s="69">
        <v>1</v>
      </c>
      <c r="F82" s="68" t="str">
        <f>IF(E82="",,VLOOKUP(E82,$B$5:$I$8,7,FALSE))</f>
        <v>K.O.</v>
      </c>
      <c r="G82" s="36"/>
      <c r="H82" s="36"/>
      <c r="I82" s="69" t="str">
        <f>IF(UPPER(H82)="X",IF(E82="",,VLOOKUP(E82,$B$5:$I$8,8,FALSE)),IF(E82=$B$5,"Niet oké",(E82)*0))</f>
        <v>Niet oké</v>
      </c>
    </row>
    <row r="83" spans="2:9" x14ac:dyDescent="0.25">
      <c r="B83" s="37" t="s">
        <v>542</v>
      </c>
      <c r="C83" s="36" t="s">
        <v>543</v>
      </c>
      <c r="D83" s="39">
        <v>2</v>
      </c>
      <c r="E83" s="69">
        <v>1</v>
      </c>
      <c r="F83" s="68" t="str">
        <f t="shared" ref="F83:F85" si="2">IF(E83="",,VLOOKUP(E83,$B$5:$I$8,7,FALSE))</f>
        <v>K.O.</v>
      </c>
      <c r="G83" s="36"/>
      <c r="H83" s="36"/>
      <c r="I83" s="69" t="str">
        <f t="shared" ref="I83:I85" si="3">IF(UPPER(H83)="X",IF(E83="",,VLOOKUP(E83,$B$5:$I$8,8,FALSE)),IF(E83=$B$5,"Niet oké",(E83)*0))</f>
        <v>Niet oké</v>
      </c>
    </row>
    <row r="84" spans="2:9" x14ac:dyDescent="0.25">
      <c r="B84" s="37" t="s">
        <v>544</v>
      </c>
      <c r="C84" s="36" t="s">
        <v>545</v>
      </c>
      <c r="D84" s="39">
        <v>2</v>
      </c>
      <c r="E84" s="69">
        <v>1</v>
      </c>
      <c r="F84" s="68" t="str">
        <f t="shared" si="2"/>
        <v>K.O.</v>
      </c>
      <c r="G84" s="36"/>
      <c r="H84" s="36"/>
      <c r="I84" s="69" t="str">
        <f t="shared" si="3"/>
        <v>Niet oké</v>
      </c>
    </row>
    <row r="85" spans="2:9" x14ac:dyDescent="0.25">
      <c r="B85" s="37" t="s">
        <v>546</v>
      </c>
      <c r="C85" s="36" t="s">
        <v>547</v>
      </c>
      <c r="D85" s="39">
        <v>2</v>
      </c>
      <c r="E85" s="69">
        <v>1</v>
      </c>
      <c r="F85" s="68" t="str">
        <f t="shared" si="2"/>
        <v>K.O.</v>
      </c>
      <c r="G85" s="36"/>
      <c r="H85" s="36"/>
      <c r="I85" s="69" t="str">
        <f t="shared" si="3"/>
        <v>Niet oké</v>
      </c>
    </row>
    <row r="87" spans="2:9" x14ac:dyDescent="0.25">
      <c r="B87" s="29" t="s">
        <v>65</v>
      </c>
      <c r="C87" s="57" t="s">
        <v>66</v>
      </c>
      <c r="D87" s="57"/>
      <c r="E87" s="66"/>
      <c r="F87" s="66"/>
      <c r="G87" s="66"/>
      <c r="H87" s="66"/>
      <c r="I87" s="66"/>
    </row>
    <row r="88" spans="2:9" ht="51" x14ac:dyDescent="0.25">
      <c r="B88" s="32" t="s">
        <v>85</v>
      </c>
      <c r="C88" s="33" t="s">
        <v>86</v>
      </c>
      <c r="D88" s="33" t="s">
        <v>87</v>
      </c>
      <c r="E88" s="34" t="s">
        <v>88</v>
      </c>
      <c r="F88" s="34" t="s">
        <v>76</v>
      </c>
      <c r="G88" s="34"/>
      <c r="H88" s="34" t="s">
        <v>89</v>
      </c>
      <c r="I88" s="34" t="s">
        <v>77</v>
      </c>
    </row>
    <row r="89" spans="2:9" x14ac:dyDescent="0.25">
      <c r="B89" s="37" t="s">
        <v>548</v>
      </c>
      <c r="C89" s="36" t="s">
        <v>549</v>
      </c>
      <c r="D89" s="39">
        <v>1</v>
      </c>
      <c r="E89" s="67">
        <v>1</v>
      </c>
      <c r="F89" s="68" t="str">
        <f>IF(E89="",,VLOOKUP(E89,$B$5:$I$8,7,FALSE))</f>
        <v>K.O.</v>
      </c>
      <c r="G89" s="67"/>
      <c r="H89" s="67"/>
      <c r="I89" s="69" t="str">
        <f>IF(UPPER(H89)="X",IF(E89="",,VLOOKUP(E89,$B$5:$I$8,8,FALSE)),IF(E89=$B$5,"Niet oké",(E89)*0))</f>
        <v>Niet oké</v>
      </c>
    </row>
    <row r="90" spans="2:9" x14ac:dyDescent="0.25">
      <c r="B90" s="37" t="s">
        <v>550</v>
      </c>
      <c r="C90" s="36" t="s">
        <v>551</v>
      </c>
      <c r="D90" s="39" t="s">
        <v>130</v>
      </c>
      <c r="E90" s="67">
        <v>1</v>
      </c>
      <c r="F90" s="68">
        <v>0.5</v>
      </c>
      <c r="G90" s="67"/>
      <c r="H90" s="67"/>
      <c r="I90" s="69">
        <v>0</v>
      </c>
    </row>
    <row r="91" spans="2:9" x14ac:dyDescent="0.25">
      <c r="B91" s="37" t="s">
        <v>552</v>
      </c>
      <c r="C91" s="36" t="s">
        <v>553</v>
      </c>
      <c r="D91" s="39" t="s">
        <v>130</v>
      </c>
      <c r="E91" s="67">
        <v>1</v>
      </c>
      <c r="F91" s="68">
        <v>0.5</v>
      </c>
      <c r="G91" s="67"/>
      <c r="H91" s="67"/>
      <c r="I91" s="69">
        <v>0</v>
      </c>
    </row>
    <row r="92" spans="2:9" x14ac:dyDescent="0.25">
      <c r="B92" s="37" t="s">
        <v>554</v>
      </c>
      <c r="C92" s="36" t="s">
        <v>555</v>
      </c>
      <c r="D92" s="39">
        <v>1</v>
      </c>
      <c r="E92" s="67">
        <v>1</v>
      </c>
      <c r="F92" s="68" t="str">
        <f t="shared" ref="F92:F98" si="4">IF(E92="",,VLOOKUP(E92,$B$5:$I$8,7,FALSE))</f>
        <v>K.O.</v>
      </c>
      <c r="G92" s="67"/>
      <c r="H92" s="67"/>
      <c r="I92" s="69" t="str">
        <f t="shared" ref="I92:I98" si="5">IF(UPPER(H92)="X",IF(E92="",,VLOOKUP(E92,$B$5:$I$8,8,FALSE)),IF(E92=$B$5,"Niet oké",(E92)*0))</f>
        <v>Niet oké</v>
      </c>
    </row>
    <row r="93" spans="2:9" x14ac:dyDescent="0.25">
      <c r="B93" s="37" t="s">
        <v>556</v>
      </c>
      <c r="C93" s="36" t="s">
        <v>557</v>
      </c>
      <c r="D93" s="39">
        <v>1</v>
      </c>
      <c r="E93" s="67">
        <v>1</v>
      </c>
      <c r="F93" s="68" t="str">
        <f t="shared" si="4"/>
        <v>K.O.</v>
      </c>
      <c r="G93" s="67"/>
      <c r="H93" s="67"/>
      <c r="I93" s="69" t="str">
        <f t="shared" si="5"/>
        <v>Niet oké</v>
      </c>
    </row>
    <row r="94" spans="2:9" ht="30" x14ac:dyDescent="0.25">
      <c r="B94" s="37" t="s">
        <v>558</v>
      </c>
      <c r="C94" s="36" t="s">
        <v>559</v>
      </c>
      <c r="D94" s="39">
        <v>1</v>
      </c>
      <c r="E94" s="67">
        <v>1</v>
      </c>
      <c r="F94" s="68" t="str">
        <f t="shared" si="4"/>
        <v>K.O.</v>
      </c>
      <c r="G94" s="67"/>
      <c r="H94" s="67"/>
      <c r="I94" s="69" t="str">
        <f t="shared" si="5"/>
        <v>Niet oké</v>
      </c>
    </row>
    <row r="95" spans="2:9" x14ac:dyDescent="0.25">
      <c r="B95" s="37" t="s">
        <v>560</v>
      </c>
      <c r="C95" s="36" t="s">
        <v>561</v>
      </c>
      <c r="D95" s="39">
        <v>1</v>
      </c>
      <c r="E95" s="67">
        <v>1</v>
      </c>
      <c r="F95" s="68" t="str">
        <f t="shared" si="4"/>
        <v>K.O.</v>
      </c>
      <c r="G95" s="67"/>
      <c r="H95" s="67"/>
      <c r="I95" s="69" t="str">
        <f t="shared" si="5"/>
        <v>Niet oké</v>
      </c>
    </row>
    <row r="96" spans="2:9" x14ac:dyDescent="0.25">
      <c r="B96" s="37" t="s">
        <v>562</v>
      </c>
      <c r="C96" s="36" t="s">
        <v>563</v>
      </c>
      <c r="D96" s="39">
        <v>1</v>
      </c>
      <c r="E96" s="67">
        <v>1</v>
      </c>
      <c r="F96" s="68" t="str">
        <f t="shared" si="4"/>
        <v>K.O.</v>
      </c>
      <c r="G96" s="67"/>
      <c r="H96" s="67"/>
      <c r="I96" s="69" t="str">
        <f t="shared" si="5"/>
        <v>Niet oké</v>
      </c>
    </row>
    <row r="97" spans="2:9" x14ac:dyDescent="0.25">
      <c r="B97" s="37" t="s">
        <v>564</v>
      </c>
      <c r="C97" s="36" t="s">
        <v>565</v>
      </c>
      <c r="D97" s="39">
        <v>1</v>
      </c>
      <c r="E97" s="67">
        <v>1</v>
      </c>
      <c r="F97" s="68" t="str">
        <f t="shared" si="4"/>
        <v>K.O.</v>
      </c>
      <c r="G97" s="67"/>
      <c r="H97" s="67"/>
      <c r="I97" s="69" t="str">
        <f t="shared" si="5"/>
        <v>Niet oké</v>
      </c>
    </row>
    <row r="98" spans="2:9" x14ac:dyDescent="0.25">
      <c r="B98" s="37" t="s">
        <v>566</v>
      </c>
      <c r="C98" s="36" t="s">
        <v>567</v>
      </c>
      <c r="D98" s="39">
        <v>1</v>
      </c>
      <c r="E98" s="67">
        <v>1</v>
      </c>
      <c r="F98" s="68" t="str">
        <f t="shared" si="4"/>
        <v>K.O.</v>
      </c>
      <c r="G98" s="67"/>
      <c r="H98" s="67"/>
      <c r="I98" s="69" t="str">
        <f t="shared" si="5"/>
        <v>Niet oké</v>
      </c>
    </row>
  </sheetData>
  <sheetProtection algorithmName="SHA-512" hashValue="TVK3gp9e8+kwloQ/6QhxSxgVSi4QnP9VgDViVYu0US/J1PMgs8lLh442EsKmAuibW8v++ctNjK0PWdkOFVGLrQ==" saltValue="8boenDe9+fkeiQv5SZpdUg==" spinCount="100000" sheet="1" objects="1" scenarios="1"/>
  <protectedRanges>
    <protectedRange sqref="H89:H98" name="Bereik11"/>
    <protectedRange sqref="H82:H85" name="Bereik10"/>
    <protectedRange sqref="H72:H78" name="Bereik9"/>
    <protectedRange sqref="H64:H68" name="Bereik8"/>
    <protectedRange sqref="H56:H60" name="Bereik7"/>
    <protectedRange sqref="H48:H52" name="Bereik6"/>
    <protectedRange sqref="H41:H44" name="Bereik5"/>
    <protectedRange sqref="H33:H37" name="Bereik4"/>
    <protectedRange sqref="H25:H29" name="Bereik3"/>
    <protectedRange sqref="H18:H21" name="Bereik2"/>
    <protectedRange sqref="H12:H14" name="Bereik1"/>
  </protectedRanges>
  <phoneticPr fontId="2" type="noConversion"/>
  <conditionalFormatting sqref="I12:I14 I18:I21 I25:I29 I33:I37 I41:I45 I48:I52 I56:I60 I64:I68 I72:I78 I89:I98">
    <cfRule type="expression" dxfId="3" priority="79">
      <formula>AND(UPPER(H12)&lt;&gt;"X",E12=$B$5)</formula>
    </cfRule>
  </conditionalFormatting>
  <conditionalFormatting sqref="I82:I85">
    <cfRule type="expression" dxfId="2" priority="1">
      <formula>AND(UPPER(H82)&lt;&gt;"X",E82=$B$5)</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8C7FC-6D58-4650-8B32-032BAA787B2D}">
  <dimension ref="B3:I15"/>
  <sheetViews>
    <sheetView showGridLines="0" zoomScaleNormal="100" workbookViewId="0">
      <pane xSplit="2" ySplit="8" topLeftCell="C9" activePane="bottomRight" state="frozen"/>
      <selection pane="topRight" activeCell="C1" sqref="C1"/>
      <selection pane="bottomLeft" activeCell="A9" sqref="A9"/>
      <selection pane="bottomRight" activeCell="F12" sqref="F12"/>
    </sheetView>
  </sheetViews>
  <sheetFormatPr defaultRowHeight="15" x14ac:dyDescent="0.25"/>
  <cols>
    <col min="3" max="3" width="93.85546875" style="2" customWidth="1"/>
  </cols>
  <sheetData>
    <row r="3" spans="2:9" x14ac:dyDescent="0.25">
      <c r="C3" s="54"/>
      <c r="D3" s="11"/>
      <c r="E3" s="12"/>
      <c r="F3" s="12"/>
      <c r="G3" s="12"/>
      <c r="H3" s="13"/>
      <c r="I3" s="14"/>
    </row>
    <row r="4" spans="2:9" x14ac:dyDescent="0.25">
      <c r="B4" s="15" t="s">
        <v>75</v>
      </c>
      <c r="C4" s="55"/>
      <c r="D4" s="16"/>
      <c r="E4" s="16"/>
      <c r="F4" s="16"/>
      <c r="G4" s="16"/>
      <c r="H4" s="17" t="s">
        <v>76</v>
      </c>
      <c r="I4" s="18" t="s">
        <v>77</v>
      </c>
    </row>
    <row r="5" spans="2:9" ht="25.5" x14ac:dyDescent="0.25">
      <c r="B5" s="19">
        <v>1</v>
      </c>
      <c r="C5" s="56" t="s">
        <v>79</v>
      </c>
      <c r="D5" s="27"/>
      <c r="E5" s="27"/>
      <c r="F5" s="27"/>
      <c r="G5" s="27"/>
      <c r="H5" s="20" t="s">
        <v>80</v>
      </c>
      <c r="I5" s="20" t="s">
        <v>81</v>
      </c>
    </row>
    <row r="6" spans="2:9" x14ac:dyDescent="0.25">
      <c r="B6" s="19">
        <v>2</v>
      </c>
      <c r="C6" s="56" t="s">
        <v>82</v>
      </c>
      <c r="D6" s="27"/>
      <c r="E6" s="27"/>
      <c r="F6" s="27"/>
      <c r="G6" s="27"/>
      <c r="H6" s="21">
        <v>1</v>
      </c>
      <c r="I6" s="22">
        <f>+$I$3*1</f>
        <v>0</v>
      </c>
    </row>
    <row r="7" spans="2:9" x14ac:dyDescent="0.25">
      <c r="B7" s="19">
        <v>3</v>
      </c>
      <c r="C7" s="56" t="s">
        <v>83</v>
      </c>
      <c r="D7" s="27"/>
      <c r="E7" s="27"/>
      <c r="F7" s="27"/>
      <c r="G7" s="27"/>
      <c r="H7" s="21">
        <v>0.5</v>
      </c>
      <c r="I7" s="22">
        <f>+$I$3*0.5</f>
        <v>0</v>
      </c>
    </row>
    <row r="8" spans="2:9" ht="25.5" x14ac:dyDescent="0.25">
      <c r="B8" s="19">
        <v>4</v>
      </c>
      <c r="C8" s="56" t="s">
        <v>84</v>
      </c>
      <c r="D8" s="27"/>
      <c r="E8" s="27"/>
      <c r="F8" s="27"/>
      <c r="G8" s="27"/>
      <c r="H8" s="21">
        <v>0.2</v>
      </c>
      <c r="I8" s="22">
        <f>+$I$3*0.2</f>
        <v>0</v>
      </c>
    </row>
    <row r="10" spans="2:9" x14ac:dyDescent="0.25">
      <c r="B10" s="29" t="s">
        <v>70</v>
      </c>
      <c r="C10" s="57" t="s">
        <v>71</v>
      </c>
      <c r="D10" s="29"/>
      <c r="E10" s="30"/>
      <c r="F10" s="30"/>
      <c r="G10" s="30"/>
      <c r="H10" s="30"/>
      <c r="I10" s="30"/>
    </row>
    <row r="11" spans="2:9" ht="51" x14ac:dyDescent="0.25">
      <c r="B11" s="32" t="s">
        <v>85</v>
      </c>
      <c r="C11" s="33" t="s">
        <v>86</v>
      </c>
      <c r="D11" s="33" t="s">
        <v>87</v>
      </c>
      <c r="E11" s="34" t="s">
        <v>88</v>
      </c>
      <c r="F11" s="34" t="s">
        <v>76</v>
      </c>
      <c r="G11" s="34"/>
      <c r="H11" s="34" t="s">
        <v>89</v>
      </c>
      <c r="I11" s="34" t="s">
        <v>77</v>
      </c>
    </row>
    <row r="12" spans="2:9" s="2" customFormat="1" ht="30" x14ac:dyDescent="0.25">
      <c r="B12" s="36" t="s">
        <v>568</v>
      </c>
      <c r="C12" s="36" t="s">
        <v>569</v>
      </c>
      <c r="D12" s="36" t="s">
        <v>92</v>
      </c>
      <c r="E12" s="39">
        <v>1</v>
      </c>
      <c r="F12" s="38" t="str">
        <f>IF(E12="",,VLOOKUP(E12,$B$5:$I$8,7,FALSE))</f>
        <v>K.O.</v>
      </c>
      <c r="G12" s="39"/>
      <c r="H12" s="39"/>
      <c r="I12" s="41" t="str">
        <f t="shared" ref="I12:I13" si="0">IF(UPPER(H12)="X",IF(E12="",,VLOOKUP(E12,$B$5:$I$8,8,FALSE)),IF(E12=$B$5,"Niet oké",(E12)*0))</f>
        <v>Niet oké</v>
      </c>
    </row>
    <row r="13" spans="2:9" ht="30" x14ac:dyDescent="0.25">
      <c r="B13" s="37" t="s">
        <v>570</v>
      </c>
      <c r="C13" s="36" t="s">
        <v>571</v>
      </c>
      <c r="D13" s="37" t="s">
        <v>99</v>
      </c>
      <c r="E13" s="39">
        <v>1</v>
      </c>
      <c r="F13" s="38" t="str">
        <f>IF(E13="",,VLOOKUP(E13,$B$5:$I$8,7,FALSE))</f>
        <v>K.O.</v>
      </c>
      <c r="G13" s="39"/>
      <c r="H13" s="39"/>
      <c r="I13" s="41" t="str">
        <f t="shared" si="0"/>
        <v>Niet oké</v>
      </c>
    </row>
    <row r="14" spans="2:9" ht="30" x14ac:dyDescent="0.25">
      <c r="B14" s="37" t="s">
        <v>572</v>
      </c>
      <c r="C14" s="36" t="s">
        <v>573</v>
      </c>
      <c r="D14" s="36" t="s">
        <v>92</v>
      </c>
      <c r="E14" s="39">
        <v>1</v>
      </c>
      <c r="F14" s="38" t="str">
        <f>IF(E14="",,VLOOKUP(E14,$B$5:$I$8,7,FALSE))</f>
        <v>K.O.</v>
      </c>
      <c r="G14" s="39"/>
      <c r="H14" s="39"/>
      <c r="I14" s="41" t="str">
        <f>IF(UPPER(H14)="X",IF(E14="",,VLOOKUP(E14,$B$5:$I$8,8,FALSE)),IF(E14=$B$5,"Niet oké",(E14)*0))</f>
        <v>Niet oké</v>
      </c>
    </row>
    <row r="15" spans="2:9" ht="45" x14ac:dyDescent="0.25">
      <c r="B15" s="37" t="s">
        <v>574</v>
      </c>
      <c r="C15" s="36" t="s">
        <v>575</v>
      </c>
      <c r="D15" s="36" t="s">
        <v>92</v>
      </c>
      <c r="E15" s="39">
        <v>1</v>
      </c>
      <c r="F15" s="38" t="str">
        <f>IF(E15="",,VLOOKUP(E15,$B$5:$I$8,7,FALSE))</f>
        <v>K.O.</v>
      </c>
      <c r="G15" s="39"/>
      <c r="H15" s="39"/>
      <c r="I15" s="41" t="str">
        <f>IF(UPPER(H15)="X",IF(E15="",,VLOOKUP(E15,$B$5:$I$8,8,FALSE)),IF(E15=$B$5,"Niet oké",(E15)*0))</f>
        <v>Niet oké</v>
      </c>
    </row>
  </sheetData>
  <sheetProtection algorithmName="SHA-512" hashValue="cQLcYWoembXCr4YKMc0QsfgIQNGH6vbBV2DPcQGqJIpI4CK//gS2vLxoqXa9sFYi/llPwY6CJYHu8+A6CdzYjg==" saltValue="LZajhsreqJ5GTp7sVwuP5Q==" spinCount="100000" sheet="1" objects="1" scenarios="1"/>
  <protectedRanges>
    <protectedRange sqref="H12:H15" name="Bereik1"/>
  </protectedRanges>
  <phoneticPr fontId="2" type="noConversion"/>
  <conditionalFormatting sqref="I12:I15">
    <cfRule type="expression" dxfId="1" priority="1">
      <formula>AND(UPPER(H12)&lt;&gt;"X",E12=$B$5)</formula>
    </cfRule>
  </conditionalFormatting>
  <pageMargins left="0.7" right="0.7" top="0.75" bottom="0.75" header="0.3" footer="0.3"/>
  <pageSetup paperSize="9" orientation="portrait" r:id="rId1"/>
  <ignoredErrors>
    <ignoredError sqref="D12 D14:D1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14778-21E9-46FB-AA9D-5D9660C9DBE4}">
  <sheetPr>
    <tabColor rgb="FF92D050"/>
  </sheetPr>
  <dimension ref="A1:I93"/>
  <sheetViews>
    <sheetView showGridLines="0" tabSelected="1" zoomScaleNormal="100" zoomScaleSheetLayoutView="110" workbookViewId="0">
      <pane xSplit="2" ySplit="6" topLeftCell="C7" activePane="bottomRight" state="frozen"/>
      <selection pane="topRight" activeCell="C1" sqref="C1"/>
      <selection pane="bottomLeft" activeCell="A7" sqref="A7"/>
      <selection pane="bottomRight" activeCell="F26" sqref="F26:G26"/>
    </sheetView>
  </sheetViews>
  <sheetFormatPr defaultRowHeight="15" x14ac:dyDescent="0.25"/>
  <cols>
    <col min="1" max="1" width="2.42578125" customWidth="1"/>
    <col min="2" max="2" width="10.140625" style="130" customWidth="1"/>
    <col min="3" max="3" width="21.5703125" customWidth="1"/>
    <col min="4" max="4" width="90.42578125" style="2" customWidth="1"/>
    <col min="5" max="5" width="7.5703125" style="131" customWidth="1"/>
    <col min="6" max="6" width="6.42578125" customWidth="1"/>
    <col min="7" max="7" width="7.42578125" customWidth="1"/>
    <col min="8" max="8" width="14.42578125" customWidth="1"/>
    <col min="9" max="9" width="10.28515625" style="89" customWidth="1"/>
    <col min="10" max="10" width="60" customWidth="1"/>
    <col min="11" max="11" width="45.85546875" customWidth="1"/>
  </cols>
  <sheetData>
    <row r="1" spans="1:9" x14ac:dyDescent="0.25">
      <c r="A1" s="84"/>
      <c r="B1" s="85"/>
      <c r="C1" s="84"/>
      <c r="D1" s="86"/>
      <c r="E1" s="87"/>
      <c r="F1" s="84"/>
      <c r="G1" s="88"/>
      <c r="H1" s="88"/>
    </row>
    <row r="2" spans="1:9" ht="18.75" x14ac:dyDescent="0.3">
      <c r="A2" s="84"/>
      <c r="B2" s="90" t="s">
        <v>576</v>
      </c>
      <c r="C2" s="42"/>
      <c r="D2" s="53" t="s">
        <v>577</v>
      </c>
      <c r="E2" s="91"/>
      <c r="F2" s="42"/>
      <c r="G2" s="92"/>
      <c r="H2" s="93"/>
      <c r="I2" s="94"/>
    </row>
    <row r="3" spans="1:9" x14ac:dyDescent="0.25">
      <c r="A3" s="84"/>
      <c r="B3" s="11"/>
      <c r="C3" s="12"/>
      <c r="D3" s="70"/>
      <c r="E3" s="95"/>
      <c r="F3" s="12"/>
      <c r="G3" s="12"/>
      <c r="H3" s="13"/>
      <c r="I3" s="14"/>
    </row>
    <row r="4" spans="1:9" x14ac:dyDescent="0.25">
      <c r="A4" s="84"/>
      <c r="B4" s="15" t="s">
        <v>75</v>
      </c>
      <c r="C4" s="16"/>
      <c r="D4" s="55"/>
      <c r="E4" s="96"/>
      <c r="F4" s="16"/>
      <c r="G4" s="16"/>
      <c r="H4" s="17" t="s">
        <v>76</v>
      </c>
      <c r="I4" s="18" t="s">
        <v>77</v>
      </c>
    </row>
    <row r="5" spans="1:9" x14ac:dyDescent="0.25">
      <c r="A5" s="84"/>
      <c r="B5" s="19">
        <v>1</v>
      </c>
      <c r="C5" s="136" t="s">
        <v>578</v>
      </c>
      <c r="D5" s="136"/>
      <c r="E5" s="136"/>
      <c r="F5" s="136"/>
      <c r="G5" s="136"/>
      <c r="H5" s="20" t="s">
        <v>80</v>
      </c>
      <c r="I5" s="20" t="s">
        <v>81</v>
      </c>
    </row>
    <row r="6" spans="1:9" x14ac:dyDescent="0.25">
      <c r="A6" s="84"/>
      <c r="B6" s="19"/>
      <c r="C6" s="136"/>
      <c r="D6" s="136"/>
      <c r="E6" s="136"/>
      <c r="F6" s="136"/>
      <c r="G6" s="136"/>
      <c r="H6" s="21"/>
      <c r="I6" s="22"/>
    </row>
    <row r="7" spans="1:9" x14ac:dyDescent="0.25">
      <c r="A7" s="84"/>
      <c r="B7" s="97"/>
      <c r="C7" s="98"/>
      <c r="D7" s="99"/>
      <c r="E7" s="87"/>
      <c r="F7" s="98"/>
      <c r="G7" s="98"/>
      <c r="H7" s="98"/>
    </row>
    <row r="8" spans="1:9" x14ac:dyDescent="0.25">
      <c r="A8" s="98"/>
      <c r="B8" s="100"/>
      <c r="C8" s="101"/>
      <c r="D8" s="102"/>
      <c r="E8" s="103"/>
      <c r="F8" s="101"/>
      <c r="G8" s="101"/>
      <c r="H8" s="104" t="s">
        <v>579</v>
      </c>
      <c r="I8" s="105">
        <f>+SUM(I10:I11)</f>
        <v>0</v>
      </c>
    </row>
    <row r="9" spans="1:9" ht="25.5" x14ac:dyDescent="0.25">
      <c r="A9" s="84"/>
      <c r="B9" s="106" t="s">
        <v>85</v>
      </c>
      <c r="C9" s="107" t="s">
        <v>580</v>
      </c>
      <c r="D9" s="107" t="s">
        <v>86</v>
      </c>
      <c r="E9" s="108" t="s">
        <v>87</v>
      </c>
      <c r="F9" s="31" t="s">
        <v>88</v>
      </c>
      <c r="G9" s="31" t="s">
        <v>76</v>
      </c>
      <c r="H9" s="31" t="s">
        <v>89</v>
      </c>
      <c r="I9" s="109" t="s">
        <v>77</v>
      </c>
    </row>
    <row r="10" spans="1:9" ht="25.5" x14ac:dyDescent="0.25">
      <c r="A10" s="84"/>
      <c r="B10" s="110" t="s">
        <v>581</v>
      </c>
      <c r="C10" s="111" t="s">
        <v>582</v>
      </c>
      <c r="D10" s="112" t="s">
        <v>583</v>
      </c>
      <c r="E10" s="113" t="s">
        <v>92</v>
      </c>
      <c r="F10" s="114">
        <v>1</v>
      </c>
      <c r="G10" s="38" t="str">
        <f>IF(F10="",,VLOOKUP(F10,$B$5:$I$8,7,FALSE))</f>
        <v>K.O.</v>
      </c>
      <c r="H10" s="40"/>
      <c r="I10" s="115" t="str">
        <f>IF(UPPER(H10)="X",IF(F10="",,VLOOKUP(F15,$B$5:$I$8,8,FALSE)),IF(F10=$B$5,"Niet oké",(F10)*0))</f>
        <v>Niet oké</v>
      </c>
    </row>
    <row r="11" spans="1:9" ht="25.5" x14ac:dyDescent="0.25">
      <c r="A11" s="84"/>
      <c r="B11" s="110" t="s">
        <v>584</v>
      </c>
      <c r="C11" s="111" t="s">
        <v>582</v>
      </c>
      <c r="D11" s="112" t="s">
        <v>585</v>
      </c>
      <c r="E11" s="116" t="s">
        <v>92</v>
      </c>
      <c r="F11" s="114">
        <v>1</v>
      </c>
      <c r="G11" s="38" t="str">
        <f t="shared" ref="G11:G74" si="0">IF(F11="",,VLOOKUP(F11,$B$5:$I$8,7,FALSE))</f>
        <v>K.O.</v>
      </c>
      <c r="H11" s="40"/>
      <c r="I11" s="115" t="str">
        <f t="shared" ref="I11:I74" si="1">IF(UPPER(H11)="X",IF(F11="",,VLOOKUP(F16,$B$5:$I$8,8,FALSE)),IF(F11=$B$5,"Niet oké",(F11)*0))</f>
        <v>Niet oké</v>
      </c>
    </row>
    <row r="12" spans="1:9" ht="63.75" x14ac:dyDescent="0.25">
      <c r="A12" s="84"/>
      <c r="B12" s="110" t="s">
        <v>586</v>
      </c>
      <c r="C12" s="111" t="s">
        <v>587</v>
      </c>
      <c r="D12" s="112" t="s">
        <v>588</v>
      </c>
      <c r="E12" s="116" t="s">
        <v>589</v>
      </c>
      <c r="F12" s="114">
        <v>1</v>
      </c>
      <c r="G12" s="38" t="str">
        <f t="shared" si="0"/>
        <v>K.O.</v>
      </c>
      <c r="H12" s="40"/>
      <c r="I12" s="115" t="str">
        <f t="shared" si="1"/>
        <v>Niet oké</v>
      </c>
    </row>
    <row r="13" spans="1:9" ht="25.5" x14ac:dyDescent="0.25">
      <c r="A13" s="84"/>
      <c r="B13" s="110" t="s">
        <v>590</v>
      </c>
      <c r="C13" s="111" t="s">
        <v>591</v>
      </c>
      <c r="D13" s="117" t="s">
        <v>592</v>
      </c>
      <c r="E13" s="116" t="s">
        <v>92</v>
      </c>
      <c r="F13" s="114">
        <v>1</v>
      </c>
      <c r="G13" s="38" t="str">
        <f t="shared" si="0"/>
        <v>K.O.</v>
      </c>
      <c r="H13" s="40"/>
      <c r="I13" s="115" t="str">
        <f t="shared" si="1"/>
        <v>Niet oké</v>
      </c>
    </row>
    <row r="14" spans="1:9" ht="38.25" x14ac:dyDescent="0.25">
      <c r="A14" s="84"/>
      <c r="B14" s="110" t="s">
        <v>593</v>
      </c>
      <c r="C14" s="111" t="s">
        <v>594</v>
      </c>
      <c r="D14" s="112" t="s">
        <v>595</v>
      </c>
      <c r="E14" s="118">
        <v>2</v>
      </c>
      <c r="F14" s="114">
        <v>1</v>
      </c>
      <c r="G14" s="38" t="str">
        <f t="shared" si="0"/>
        <v>K.O.</v>
      </c>
      <c r="H14" s="40"/>
      <c r="I14" s="115" t="str">
        <f t="shared" si="1"/>
        <v>Niet oké</v>
      </c>
    </row>
    <row r="15" spans="1:9" ht="25.5" x14ac:dyDescent="0.25">
      <c r="A15" s="84"/>
      <c r="B15" s="110" t="s">
        <v>596</v>
      </c>
      <c r="C15" s="117" t="s">
        <v>597</v>
      </c>
      <c r="D15" s="119" t="s">
        <v>598</v>
      </c>
      <c r="E15" s="120" t="s">
        <v>589</v>
      </c>
      <c r="F15" s="114">
        <v>1</v>
      </c>
      <c r="G15" s="38" t="str">
        <f t="shared" si="0"/>
        <v>K.O.</v>
      </c>
      <c r="H15" s="40"/>
      <c r="I15" s="115" t="str">
        <f t="shared" si="1"/>
        <v>Niet oké</v>
      </c>
    </row>
    <row r="16" spans="1:9" ht="38.25" x14ac:dyDescent="0.25">
      <c r="A16" s="84"/>
      <c r="B16" s="110" t="s">
        <v>599</v>
      </c>
      <c r="C16" s="117" t="s">
        <v>600</v>
      </c>
      <c r="D16" s="119" t="s">
        <v>601</v>
      </c>
      <c r="E16" s="120" t="s">
        <v>99</v>
      </c>
      <c r="F16" s="114">
        <v>1</v>
      </c>
      <c r="G16" s="38" t="str">
        <f t="shared" si="0"/>
        <v>K.O.</v>
      </c>
      <c r="H16" s="40"/>
      <c r="I16" s="115" t="str">
        <f t="shared" si="1"/>
        <v>Niet oké</v>
      </c>
    </row>
    <row r="17" spans="1:9" ht="25.5" x14ac:dyDescent="0.25">
      <c r="A17" s="84"/>
      <c r="B17" s="110" t="s">
        <v>602</v>
      </c>
      <c r="C17" s="121" t="s">
        <v>603</v>
      </c>
      <c r="D17" s="119" t="s">
        <v>604</v>
      </c>
      <c r="E17" s="120">
        <v>2</v>
      </c>
      <c r="F17" s="114">
        <v>1</v>
      </c>
      <c r="G17" s="38" t="str">
        <f t="shared" si="0"/>
        <v>K.O.</v>
      </c>
      <c r="H17" s="40"/>
      <c r="I17" s="115" t="str">
        <f t="shared" si="1"/>
        <v>Niet oké</v>
      </c>
    </row>
    <row r="18" spans="1:9" ht="25.5" x14ac:dyDescent="0.25">
      <c r="A18" s="84"/>
      <c r="B18" s="110" t="s">
        <v>605</v>
      </c>
      <c r="C18" s="117" t="s">
        <v>606</v>
      </c>
      <c r="D18" s="112" t="s">
        <v>607</v>
      </c>
      <c r="E18" s="118" t="s">
        <v>99</v>
      </c>
      <c r="F18" s="114">
        <v>1</v>
      </c>
      <c r="G18" s="38" t="str">
        <f t="shared" si="0"/>
        <v>K.O.</v>
      </c>
      <c r="H18" s="40"/>
      <c r="I18" s="115" t="str">
        <f t="shared" si="1"/>
        <v>Niet oké</v>
      </c>
    </row>
    <row r="19" spans="1:9" ht="76.5" x14ac:dyDescent="0.25">
      <c r="A19" s="84"/>
      <c r="B19" s="110" t="s">
        <v>608</v>
      </c>
      <c r="C19" s="117" t="s">
        <v>609</v>
      </c>
      <c r="D19" s="119" t="s">
        <v>610</v>
      </c>
      <c r="E19" s="120" t="s">
        <v>99</v>
      </c>
      <c r="F19" s="114">
        <v>1</v>
      </c>
      <c r="G19" s="38" t="str">
        <f t="shared" si="0"/>
        <v>K.O.</v>
      </c>
      <c r="H19" s="40"/>
      <c r="I19" s="115" t="str">
        <f t="shared" si="1"/>
        <v>Niet oké</v>
      </c>
    </row>
    <row r="20" spans="1:9" ht="51" x14ac:dyDescent="0.25">
      <c r="A20" s="84"/>
      <c r="B20" s="110" t="s">
        <v>611</v>
      </c>
      <c r="C20" s="117" t="s">
        <v>612</v>
      </c>
      <c r="D20" s="112" t="s">
        <v>613</v>
      </c>
      <c r="E20" s="118" t="s">
        <v>99</v>
      </c>
      <c r="F20" s="114">
        <v>1</v>
      </c>
      <c r="G20" s="38" t="str">
        <f t="shared" si="0"/>
        <v>K.O.</v>
      </c>
      <c r="H20" s="40"/>
      <c r="I20" s="115" t="str">
        <f t="shared" si="1"/>
        <v>Niet oké</v>
      </c>
    </row>
    <row r="21" spans="1:9" ht="127.5" x14ac:dyDescent="0.25">
      <c r="B21" s="110" t="s">
        <v>614</v>
      </c>
      <c r="C21" s="111" t="s">
        <v>615</v>
      </c>
      <c r="D21" s="119" t="s">
        <v>616</v>
      </c>
      <c r="E21" s="120" t="s">
        <v>99</v>
      </c>
      <c r="F21" s="114">
        <v>1</v>
      </c>
      <c r="G21" s="38" t="str">
        <f t="shared" si="0"/>
        <v>K.O.</v>
      </c>
      <c r="H21" s="40"/>
      <c r="I21" s="115" t="str">
        <f t="shared" si="1"/>
        <v>Niet oké</v>
      </c>
    </row>
    <row r="22" spans="1:9" ht="76.5" x14ac:dyDescent="0.25">
      <c r="B22" s="110" t="s">
        <v>617</v>
      </c>
      <c r="C22" s="111" t="s">
        <v>618</v>
      </c>
      <c r="D22" s="119" t="s">
        <v>619</v>
      </c>
      <c r="E22" s="120">
        <v>2</v>
      </c>
      <c r="F22" s="114">
        <v>1</v>
      </c>
      <c r="G22" s="38" t="str">
        <f t="shared" si="0"/>
        <v>K.O.</v>
      </c>
      <c r="H22" s="40"/>
      <c r="I22" s="115" t="str">
        <f t="shared" si="1"/>
        <v>Niet oké</v>
      </c>
    </row>
    <row r="23" spans="1:9" ht="25.5" x14ac:dyDescent="0.25">
      <c r="B23" s="110" t="s">
        <v>620</v>
      </c>
      <c r="C23" s="111" t="s">
        <v>621</v>
      </c>
      <c r="D23" s="119" t="s">
        <v>622</v>
      </c>
      <c r="E23" s="120" t="s">
        <v>99</v>
      </c>
      <c r="F23" s="114">
        <v>1</v>
      </c>
      <c r="G23" s="38" t="str">
        <f t="shared" si="0"/>
        <v>K.O.</v>
      </c>
      <c r="H23" s="40"/>
      <c r="I23" s="115" t="str">
        <f t="shared" si="1"/>
        <v>Niet oké</v>
      </c>
    </row>
    <row r="24" spans="1:9" ht="140.25" x14ac:dyDescent="0.25">
      <c r="B24" s="110" t="s">
        <v>623</v>
      </c>
      <c r="C24" s="111" t="s">
        <v>624</v>
      </c>
      <c r="D24" s="111" t="s">
        <v>625</v>
      </c>
      <c r="E24" s="122" t="s">
        <v>99</v>
      </c>
      <c r="F24" s="111">
        <v>1</v>
      </c>
      <c r="G24" s="38" t="str">
        <f t="shared" si="0"/>
        <v>K.O.</v>
      </c>
      <c r="H24" s="111"/>
      <c r="I24" s="115" t="str">
        <f t="shared" si="1"/>
        <v>Niet oké</v>
      </c>
    </row>
    <row r="25" spans="1:9" x14ac:dyDescent="0.25">
      <c r="B25" s="110" t="s">
        <v>626</v>
      </c>
      <c r="C25" s="111" t="s">
        <v>627</v>
      </c>
      <c r="D25" s="111" t="s">
        <v>628</v>
      </c>
      <c r="E25" s="122">
        <v>2</v>
      </c>
      <c r="F25" s="111">
        <v>1</v>
      </c>
      <c r="G25" s="38" t="str">
        <f t="shared" si="0"/>
        <v>K.O.</v>
      </c>
      <c r="H25" s="111"/>
      <c r="I25" s="115" t="str">
        <f t="shared" si="1"/>
        <v>Niet oké</v>
      </c>
    </row>
    <row r="26" spans="1:9" x14ac:dyDescent="0.25">
      <c r="B26" s="123" t="s">
        <v>629</v>
      </c>
      <c r="C26" s="124"/>
      <c r="D26" s="125"/>
      <c r="E26" s="126"/>
      <c r="F26" s="127"/>
      <c r="G26" s="127"/>
      <c r="H26" s="128"/>
      <c r="I26" s="128"/>
    </row>
    <row r="27" spans="1:9" ht="25.5" x14ac:dyDescent="0.25">
      <c r="B27" s="111" t="s">
        <v>630</v>
      </c>
      <c r="C27" s="111" t="s">
        <v>631</v>
      </c>
      <c r="D27" s="111" t="s">
        <v>632</v>
      </c>
      <c r="E27" s="122" t="s">
        <v>99</v>
      </c>
      <c r="F27" s="111">
        <v>1</v>
      </c>
      <c r="G27" s="38" t="str">
        <f t="shared" si="0"/>
        <v>K.O.</v>
      </c>
      <c r="H27" s="111"/>
      <c r="I27" s="115" t="str">
        <f t="shared" si="1"/>
        <v>Niet oké</v>
      </c>
    </row>
    <row r="28" spans="1:9" ht="38.25" x14ac:dyDescent="0.25">
      <c r="B28" s="111" t="s">
        <v>633</v>
      </c>
      <c r="C28" s="111" t="s">
        <v>634</v>
      </c>
      <c r="D28" s="111" t="s">
        <v>635</v>
      </c>
      <c r="E28" s="122" t="s">
        <v>92</v>
      </c>
      <c r="F28" s="111">
        <v>1</v>
      </c>
      <c r="G28" s="38" t="str">
        <f t="shared" si="0"/>
        <v>K.O.</v>
      </c>
      <c r="H28" s="111"/>
      <c r="I28" s="115" t="str">
        <f t="shared" si="1"/>
        <v>Niet oké</v>
      </c>
    </row>
    <row r="29" spans="1:9" ht="25.5" x14ac:dyDescent="0.25">
      <c r="B29" s="111" t="s">
        <v>636</v>
      </c>
      <c r="C29" s="111" t="s">
        <v>637</v>
      </c>
      <c r="D29" s="111" t="s">
        <v>638</v>
      </c>
      <c r="E29" s="122" t="s">
        <v>99</v>
      </c>
      <c r="F29" s="111">
        <v>1</v>
      </c>
      <c r="G29" s="38" t="str">
        <f t="shared" si="0"/>
        <v>K.O.</v>
      </c>
      <c r="H29" s="111"/>
      <c r="I29" s="115" t="str">
        <f t="shared" si="1"/>
        <v>Niet oké</v>
      </c>
    </row>
    <row r="30" spans="1:9" ht="38.25" x14ac:dyDescent="0.25">
      <c r="B30" s="111" t="s">
        <v>639</v>
      </c>
      <c r="C30" s="111" t="s">
        <v>640</v>
      </c>
      <c r="D30" s="111" t="s">
        <v>641</v>
      </c>
      <c r="E30" s="122" t="s">
        <v>99</v>
      </c>
      <c r="F30" s="111">
        <v>1</v>
      </c>
      <c r="G30" s="38" t="str">
        <f t="shared" si="0"/>
        <v>K.O.</v>
      </c>
      <c r="H30" s="111"/>
      <c r="I30" s="115" t="str">
        <f t="shared" si="1"/>
        <v>Niet oké</v>
      </c>
    </row>
    <row r="31" spans="1:9" ht="25.5" x14ac:dyDescent="0.25">
      <c r="B31" s="111" t="s">
        <v>642</v>
      </c>
      <c r="C31" s="111" t="s">
        <v>643</v>
      </c>
      <c r="D31" s="111" t="s">
        <v>644</v>
      </c>
      <c r="E31" s="122" t="s">
        <v>99</v>
      </c>
      <c r="F31" s="111">
        <v>1</v>
      </c>
      <c r="G31" s="38" t="str">
        <f t="shared" si="0"/>
        <v>K.O.</v>
      </c>
      <c r="H31" s="111"/>
      <c r="I31" s="115" t="str">
        <f t="shared" si="1"/>
        <v>Niet oké</v>
      </c>
    </row>
    <row r="32" spans="1:9" ht="25.5" x14ac:dyDescent="0.25">
      <c r="B32" s="111" t="s">
        <v>645</v>
      </c>
      <c r="C32" s="111" t="s">
        <v>643</v>
      </c>
      <c r="D32" s="111" t="s">
        <v>646</v>
      </c>
      <c r="E32" s="122" t="s">
        <v>99</v>
      </c>
      <c r="F32" s="111">
        <v>1</v>
      </c>
      <c r="G32" s="38" t="str">
        <f t="shared" si="0"/>
        <v>K.O.</v>
      </c>
      <c r="H32" s="111"/>
      <c r="I32" s="115" t="str">
        <f t="shared" si="1"/>
        <v>Niet oké</v>
      </c>
    </row>
    <row r="33" spans="2:9" ht="25.5" x14ac:dyDescent="0.25">
      <c r="B33" s="111" t="s">
        <v>647</v>
      </c>
      <c r="C33" s="111" t="s">
        <v>643</v>
      </c>
      <c r="D33" s="111" t="s">
        <v>648</v>
      </c>
      <c r="E33" s="122" t="s">
        <v>99</v>
      </c>
      <c r="F33" s="111">
        <v>1</v>
      </c>
      <c r="G33" s="38" t="str">
        <f t="shared" si="0"/>
        <v>K.O.</v>
      </c>
      <c r="H33" s="111"/>
      <c r="I33" s="115" t="str">
        <f t="shared" si="1"/>
        <v>Niet oké</v>
      </c>
    </row>
    <row r="34" spans="2:9" ht="38.25" x14ac:dyDescent="0.25">
      <c r="B34" s="111" t="s">
        <v>649</v>
      </c>
      <c r="C34" s="111" t="s">
        <v>650</v>
      </c>
      <c r="D34" s="111" t="s">
        <v>651</v>
      </c>
      <c r="E34" s="122" t="s">
        <v>99</v>
      </c>
      <c r="F34" s="111">
        <v>1</v>
      </c>
      <c r="G34" s="38" t="str">
        <f t="shared" si="0"/>
        <v>K.O.</v>
      </c>
      <c r="H34" s="111"/>
      <c r="I34" s="115" t="str">
        <f t="shared" si="1"/>
        <v>Niet oké</v>
      </c>
    </row>
    <row r="35" spans="2:9" ht="48.6" customHeight="1" x14ac:dyDescent="0.25">
      <c r="B35" s="111" t="s">
        <v>652</v>
      </c>
      <c r="C35" s="111" t="s">
        <v>653</v>
      </c>
      <c r="D35" s="119" t="s">
        <v>654</v>
      </c>
      <c r="E35" s="122" t="s">
        <v>99</v>
      </c>
      <c r="F35" s="111">
        <v>1</v>
      </c>
      <c r="G35" s="38" t="str">
        <f t="shared" si="0"/>
        <v>K.O.</v>
      </c>
      <c r="H35" s="111"/>
      <c r="I35" s="115" t="str">
        <f t="shared" si="1"/>
        <v>Niet oké</v>
      </c>
    </row>
    <row r="36" spans="2:9" ht="76.5" x14ac:dyDescent="0.25">
      <c r="B36" s="111" t="s">
        <v>655</v>
      </c>
      <c r="C36" s="111" t="s">
        <v>653</v>
      </c>
      <c r="D36" s="119" t="s">
        <v>656</v>
      </c>
      <c r="E36" s="122" t="s">
        <v>99</v>
      </c>
      <c r="F36" s="111">
        <v>1</v>
      </c>
      <c r="G36" s="38" t="str">
        <f t="shared" si="0"/>
        <v>K.O.</v>
      </c>
      <c r="H36" s="111"/>
      <c r="I36" s="115" t="str">
        <f t="shared" si="1"/>
        <v>Niet oké</v>
      </c>
    </row>
    <row r="37" spans="2:9" ht="76.5" x14ac:dyDescent="0.25">
      <c r="B37" s="111" t="s">
        <v>657</v>
      </c>
      <c r="C37" s="111" t="s">
        <v>653</v>
      </c>
      <c r="D37" s="119" t="s">
        <v>658</v>
      </c>
      <c r="E37" s="122" t="s">
        <v>99</v>
      </c>
      <c r="F37" s="111">
        <v>1</v>
      </c>
      <c r="G37" s="38" t="str">
        <f t="shared" si="0"/>
        <v>K.O.</v>
      </c>
      <c r="H37" s="111"/>
      <c r="I37" s="115" t="str">
        <f t="shared" si="1"/>
        <v>Niet oké</v>
      </c>
    </row>
    <row r="38" spans="2:9" ht="51" x14ac:dyDescent="0.25">
      <c r="B38" s="111" t="s">
        <v>659</v>
      </c>
      <c r="C38" s="111" t="s">
        <v>660</v>
      </c>
      <c r="D38" s="119" t="s">
        <v>661</v>
      </c>
      <c r="E38" s="122" t="s">
        <v>99</v>
      </c>
      <c r="F38" s="111">
        <v>1</v>
      </c>
      <c r="G38" s="38" t="str">
        <f t="shared" si="0"/>
        <v>K.O.</v>
      </c>
      <c r="H38" s="111"/>
      <c r="I38" s="115" t="str">
        <f t="shared" si="1"/>
        <v>Niet oké</v>
      </c>
    </row>
    <row r="39" spans="2:9" ht="25.5" x14ac:dyDescent="0.25">
      <c r="B39" s="111" t="s">
        <v>662</v>
      </c>
      <c r="C39" s="111" t="s">
        <v>660</v>
      </c>
      <c r="D39" s="119" t="s">
        <v>663</v>
      </c>
      <c r="E39" s="122" t="s">
        <v>99</v>
      </c>
      <c r="F39" s="111">
        <v>1</v>
      </c>
      <c r="G39" s="38" t="str">
        <f t="shared" si="0"/>
        <v>K.O.</v>
      </c>
      <c r="H39" s="111"/>
      <c r="I39" s="115" t="str">
        <f t="shared" si="1"/>
        <v>Niet oké</v>
      </c>
    </row>
    <row r="40" spans="2:9" ht="114.75" x14ac:dyDescent="0.25">
      <c r="B40" s="111" t="s">
        <v>664</v>
      </c>
      <c r="C40" s="111" t="s">
        <v>665</v>
      </c>
      <c r="D40" s="111" t="s">
        <v>666</v>
      </c>
      <c r="E40" s="122" t="s">
        <v>99</v>
      </c>
      <c r="F40" s="111">
        <v>1</v>
      </c>
      <c r="G40" s="38" t="str">
        <f t="shared" si="0"/>
        <v>K.O.</v>
      </c>
      <c r="H40" s="111"/>
      <c r="I40" s="115" t="str">
        <f t="shared" si="1"/>
        <v>Niet oké</v>
      </c>
    </row>
    <row r="41" spans="2:9" ht="38.25" x14ac:dyDescent="0.25">
      <c r="B41" s="111" t="s">
        <v>667</v>
      </c>
      <c r="C41" s="111" t="s">
        <v>668</v>
      </c>
      <c r="D41" s="111" t="s">
        <v>669</v>
      </c>
      <c r="E41" s="122" t="s">
        <v>99</v>
      </c>
      <c r="F41" s="111">
        <v>1</v>
      </c>
      <c r="G41" s="38" t="str">
        <f t="shared" si="0"/>
        <v>K.O.</v>
      </c>
      <c r="H41" s="111"/>
      <c r="I41" s="115" t="str">
        <f t="shared" si="1"/>
        <v>Niet oké</v>
      </c>
    </row>
    <row r="42" spans="2:9" ht="51" x14ac:dyDescent="0.25">
      <c r="B42" s="111" t="s">
        <v>670</v>
      </c>
      <c r="C42" s="111" t="s">
        <v>668</v>
      </c>
      <c r="D42" s="111" t="s">
        <v>671</v>
      </c>
      <c r="E42" s="122" t="s">
        <v>99</v>
      </c>
      <c r="F42" s="111">
        <v>1</v>
      </c>
      <c r="G42" s="38" t="str">
        <f t="shared" si="0"/>
        <v>K.O.</v>
      </c>
      <c r="H42" s="111"/>
      <c r="I42" s="115" t="str">
        <f t="shared" si="1"/>
        <v>Niet oké</v>
      </c>
    </row>
    <row r="43" spans="2:9" ht="51" x14ac:dyDescent="0.25">
      <c r="B43" s="111" t="s">
        <v>672</v>
      </c>
      <c r="C43" s="111" t="s">
        <v>673</v>
      </c>
      <c r="D43" s="111" t="s">
        <v>674</v>
      </c>
      <c r="E43" s="122" t="s">
        <v>99</v>
      </c>
      <c r="F43" s="111">
        <v>1</v>
      </c>
      <c r="G43" s="38" t="str">
        <f t="shared" si="0"/>
        <v>K.O.</v>
      </c>
      <c r="H43" s="111"/>
      <c r="I43" s="115" t="str">
        <f t="shared" si="1"/>
        <v>Niet oké</v>
      </c>
    </row>
    <row r="44" spans="2:9" ht="127.5" x14ac:dyDescent="0.25">
      <c r="B44" s="111" t="s">
        <v>675</v>
      </c>
      <c r="C44" s="111" t="s">
        <v>673</v>
      </c>
      <c r="D44" s="111" t="s">
        <v>676</v>
      </c>
      <c r="E44" s="122" t="s">
        <v>99</v>
      </c>
      <c r="F44" s="111">
        <v>1</v>
      </c>
      <c r="G44" s="38" t="str">
        <f t="shared" si="0"/>
        <v>K.O.</v>
      </c>
      <c r="H44" s="111"/>
      <c r="I44" s="115" t="str">
        <f t="shared" si="1"/>
        <v>Niet oké</v>
      </c>
    </row>
    <row r="45" spans="2:9" ht="25.5" x14ac:dyDescent="0.25">
      <c r="B45" s="111" t="s">
        <v>677</v>
      </c>
      <c r="C45" s="111" t="s">
        <v>673</v>
      </c>
      <c r="D45" s="111" t="s">
        <v>678</v>
      </c>
      <c r="E45" s="122" t="s">
        <v>99</v>
      </c>
      <c r="F45" s="111">
        <v>1</v>
      </c>
      <c r="G45" s="38" t="str">
        <f t="shared" si="0"/>
        <v>K.O.</v>
      </c>
      <c r="H45" s="111"/>
      <c r="I45" s="115" t="str">
        <f t="shared" si="1"/>
        <v>Niet oké</v>
      </c>
    </row>
    <row r="46" spans="2:9" ht="25.5" x14ac:dyDescent="0.25">
      <c r="B46" s="111" t="s">
        <v>679</v>
      </c>
      <c r="C46" s="111" t="s">
        <v>673</v>
      </c>
      <c r="D46" s="111" t="s">
        <v>680</v>
      </c>
      <c r="E46" s="122" t="s">
        <v>99</v>
      </c>
      <c r="F46" s="111">
        <v>1</v>
      </c>
      <c r="G46" s="38" t="str">
        <f t="shared" si="0"/>
        <v>K.O.</v>
      </c>
      <c r="H46" s="111"/>
      <c r="I46" s="115" t="str">
        <f t="shared" si="1"/>
        <v>Niet oké</v>
      </c>
    </row>
    <row r="47" spans="2:9" ht="38.25" x14ac:dyDescent="0.25">
      <c r="B47" s="111" t="s">
        <v>681</v>
      </c>
      <c r="C47" s="111" t="s">
        <v>673</v>
      </c>
      <c r="D47" s="119" t="s">
        <v>682</v>
      </c>
      <c r="E47" s="122" t="s">
        <v>99</v>
      </c>
      <c r="F47" s="111">
        <v>1</v>
      </c>
      <c r="G47" s="38" t="str">
        <f t="shared" si="0"/>
        <v>K.O.</v>
      </c>
      <c r="H47" s="111"/>
      <c r="I47" s="115" t="str">
        <f t="shared" si="1"/>
        <v>Niet oké</v>
      </c>
    </row>
    <row r="48" spans="2:9" ht="38.25" x14ac:dyDescent="0.25">
      <c r="B48" s="111" t="s">
        <v>683</v>
      </c>
      <c r="C48" s="111" t="s">
        <v>673</v>
      </c>
      <c r="D48" s="111" t="s">
        <v>684</v>
      </c>
      <c r="E48" s="122">
        <v>2</v>
      </c>
      <c r="F48" s="111">
        <v>1</v>
      </c>
      <c r="G48" s="38" t="str">
        <f t="shared" si="0"/>
        <v>K.O.</v>
      </c>
      <c r="H48" s="111"/>
      <c r="I48" s="115" t="str">
        <f t="shared" si="1"/>
        <v>Niet oké</v>
      </c>
    </row>
    <row r="49" spans="2:9" ht="216.75" x14ac:dyDescent="0.25">
      <c r="B49" s="111" t="s">
        <v>685</v>
      </c>
      <c r="C49" s="111" t="s">
        <v>686</v>
      </c>
      <c r="D49" s="111" t="s">
        <v>687</v>
      </c>
      <c r="E49" s="122">
        <v>2</v>
      </c>
      <c r="F49" s="111">
        <v>1</v>
      </c>
      <c r="G49" s="38" t="str">
        <f t="shared" si="0"/>
        <v>K.O.</v>
      </c>
      <c r="H49" s="111"/>
      <c r="I49" s="115" t="str">
        <f t="shared" si="1"/>
        <v>Niet oké</v>
      </c>
    </row>
    <row r="50" spans="2:9" ht="38.25" x14ac:dyDescent="0.25">
      <c r="B50" s="111" t="s">
        <v>688</v>
      </c>
      <c r="C50" s="111" t="s">
        <v>686</v>
      </c>
      <c r="D50" s="111" t="s">
        <v>689</v>
      </c>
      <c r="E50" s="122">
        <v>2</v>
      </c>
      <c r="F50" s="111">
        <v>1</v>
      </c>
      <c r="G50" s="38" t="str">
        <f t="shared" si="0"/>
        <v>K.O.</v>
      </c>
      <c r="H50" s="111"/>
      <c r="I50" s="115" t="str">
        <f t="shared" si="1"/>
        <v>Niet oké</v>
      </c>
    </row>
    <row r="51" spans="2:9" ht="38.25" x14ac:dyDescent="0.25">
      <c r="B51" s="111" t="s">
        <v>690</v>
      </c>
      <c r="C51" s="111" t="s">
        <v>686</v>
      </c>
      <c r="D51" s="111" t="s">
        <v>691</v>
      </c>
      <c r="E51" s="122">
        <v>2</v>
      </c>
      <c r="F51" s="111">
        <v>1</v>
      </c>
      <c r="G51" s="38" t="str">
        <f t="shared" si="0"/>
        <v>K.O.</v>
      </c>
      <c r="H51" s="111"/>
      <c r="I51" s="115" t="str">
        <f t="shared" si="1"/>
        <v>Niet oké</v>
      </c>
    </row>
    <row r="52" spans="2:9" ht="38.25" x14ac:dyDescent="0.25">
      <c r="B52" s="111" t="s">
        <v>692</v>
      </c>
      <c r="C52" s="111" t="s">
        <v>686</v>
      </c>
      <c r="D52" s="111" t="s">
        <v>693</v>
      </c>
      <c r="E52" s="122">
        <v>2</v>
      </c>
      <c r="F52" s="111">
        <v>1</v>
      </c>
      <c r="G52" s="38" t="str">
        <f t="shared" si="0"/>
        <v>K.O.</v>
      </c>
      <c r="H52" s="111"/>
      <c r="I52" s="115" t="str">
        <f t="shared" si="1"/>
        <v>Niet oké</v>
      </c>
    </row>
    <row r="53" spans="2:9" ht="38.25" x14ac:dyDescent="0.25">
      <c r="B53" s="111" t="s">
        <v>694</v>
      </c>
      <c r="C53" s="111" t="s">
        <v>686</v>
      </c>
      <c r="D53" s="111" t="s">
        <v>695</v>
      </c>
      <c r="E53" s="122">
        <v>2</v>
      </c>
      <c r="F53" s="111">
        <v>1</v>
      </c>
      <c r="G53" s="38" t="str">
        <f t="shared" si="0"/>
        <v>K.O.</v>
      </c>
      <c r="H53" s="111"/>
      <c r="I53" s="115" t="str">
        <f t="shared" si="1"/>
        <v>Niet oké</v>
      </c>
    </row>
    <row r="54" spans="2:9" ht="63.75" x14ac:dyDescent="0.25">
      <c r="B54" s="111" t="s">
        <v>696</v>
      </c>
      <c r="C54" s="111" t="s">
        <v>697</v>
      </c>
      <c r="D54" s="111" t="s">
        <v>698</v>
      </c>
      <c r="E54" s="122">
        <v>2</v>
      </c>
      <c r="F54" s="111">
        <v>1</v>
      </c>
      <c r="G54" s="38" t="str">
        <f t="shared" si="0"/>
        <v>K.O.</v>
      </c>
      <c r="H54" s="111"/>
      <c r="I54" s="115" t="str">
        <f t="shared" si="1"/>
        <v>Niet oké</v>
      </c>
    </row>
    <row r="55" spans="2:9" ht="25.5" x14ac:dyDescent="0.25">
      <c r="B55" s="111" t="s">
        <v>699</v>
      </c>
      <c r="C55" s="111" t="s">
        <v>697</v>
      </c>
      <c r="D55" s="111" t="s">
        <v>700</v>
      </c>
      <c r="E55" s="122">
        <v>2</v>
      </c>
      <c r="F55" s="111">
        <v>1</v>
      </c>
      <c r="G55" s="38" t="str">
        <f t="shared" si="0"/>
        <v>K.O.</v>
      </c>
      <c r="H55" s="111"/>
      <c r="I55" s="115" t="str">
        <f t="shared" si="1"/>
        <v>Niet oké</v>
      </c>
    </row>
    <row r="56" spans="2:9" ht="38.25" x14ac:dyDescent="0.25">
      <c r="B56" s="111" t="s">
        <v>701</v>
      </c>
      <c r="C56" s="111" t="s">
        <v>697</v>
      </c>
      <c r="D56" s="111" t="s">
        <v>702</v>
      </c>
      <c r="E56" s="122">
        <v>2</v>
      </c>
      <c r="F56" s="111">
        <v>1</v>
      </c>
      <c r="G56" s="38" t="str">
        <f t="shared" si="0"/>
        <v>K.O.</v>
      </c>
      <c r="H56" s="111"/>
      <c r="I56" s="115" t="str">
        <f t="shared" si="1"/>
        <v>Niet oké</v>
      </c>
    </row>
    <row r="57" spans="2:9" ht="25.5" x14ac:dyDescent="0.25">
      <c r="B57" s="111" t="s">
        <v>703</v>
      </c>
      <c r="C57" s="111" t="s">
        <v>697</v>
      </c>
      <c r="D57" s="111" t="s">
        <v>704</v>
      </c>
      <c r="E57" s="122" t="s">
        <v>99</v>
      </c>
      <c r="F57" s="111">
        <v>1</v>
      </c>
      <c r="G57" s="38" t="str">
        <f t="shared" si="0"/>
        <v>K.O.</v>
      </c>
      <c r="H57" s="111"/>
      <c r="I57" s="115" t="str">
        <f t="shared" si="1"/>
        <v>Niet oké</v>
      </c>
    </row>
    <row r="58" spans="2:9" ht="38.25" x14ac:dyDescent="0.25">
      <c r="B58" s="111" t="s">
        <v>705</v>
      </c>
      <c r="C58" s="111" t="s">
        <v>697</v>
      </c>
      <c r="D58" s="111" t="s">
        <v>706</v>
      </c>
      <c r="E58" s="122" t="s">
        <v>99</v>
      </c>
      <c r="F58" s="111">
        <v>1</v>
      </c>
      <c r="G58" s="38" t="str">
        <f t="shared" si="0"/>
        <v>K.O.</v>
      </c>
      <c r="H58" s="111"/>
      <c r="I58" s="115" t="str">
        <f t="shared" si="1"/>
        <v>Niet oké</v>
      </c>
    </row>
    <row r="59" spans="2:9" ht="51" x14ac:dyDescent="0.25">
      <c r="B59" s="111" t="s">
        <v>707</v>
      </c>
      <c r="C59" s="111" t="s">
        <v>697</v>
      </c>
      <c r="D59" s="111" t="s">
        <v>708</v>
      </c>
      <c r="E59" s="122">
        <v>2</v>
      </c>
      <c r="F59" s="111">
        <v>1</v>
      </c>
      <c r="G59" s="38" t="str">
        <f t="shared" si="0"/>
        <v>K.O.</v>
      </c>
      <c r="H59" s="111"/>
      <c r="I59" s="115" t="str">
        <f t="shared" si="1"/>
        <v>Niet oké</v>
      </c>
    </row>
    <row r="60" spans="2:9" ht="51" x14ac:dyDescent="0.25">
      <c r="B60" s="111" t="s">
        <v>709</v>
      </c>
      <c r="C60" s="111" t="s">
        <v>697</v>
      </c>
      <c r="D60" s="111" t="s">
        <v>710</v>
      </c>
      <c r="E60" s="122" t="s">
        <v>99</v>
      </c>
      <c r="F60" s="111">
        <v>1</v>
      </c>
      <c r="G60" s="38" t="str">
        <f t="shared" si="0"/>
        <v>K.O.</v>
      </c>
      <c r="H60" s="111"/>
      <c r="I60" s="115" t="str">
        <f t="shared" si="1"/>
        <v>Niet oké</v>
      </c>
    </row>
    <row r="61" spans="2:9" ht="51" x14ac:dyDescent="0.25">
      <c r="B61" s="111" t="s">
        <v>711</v>
      </c>
      <c r="C61" s="111" t="s">
        <v>712</v>
      </c>
      <c r="D61" s="111" t="s">
        <v>713</v>
      </c>
      <c r="E61" s="122" t="s">
        <v>99</v>
      </c>
      <c r="F61" s="111">
        <v>1</v>
      </c>
      <c r="G61" s="38" t="str">
        <f t="shared" si="0"/>
        <v>K.O.</v>
      </c>
      <c r="H61" s="111"/>
      <c r="I61" s="115" t="str">
        <f t="shared" si="1"/>
        <v>Niet oké</v>
      </c>
    </row>
    <row r="62" spans="2:9" ht="51" x14ac:dyDescent="0.25">
      <c r="B62" s="111" t="s">
        <v>714</v>
      </c>
      <c r="C62" s="111" t="s">
        <v>715</v>
      </c>
      <c r="D62" s="111" t="s">
        <v>716</v>
      </c>
      <c r="E62" s="122">
        <v>2</v>
      </c>
      <c r="F62" s="111">
        <v>1</v>
      </c>
      <c r="G62" s="38" t="str">
        <f t="shared" si="0"/>
        <v>K.O.</v>
      </c>
      <c r="H62" s="111"/>
      <c r="I62" s="115" t="str">
        <f t="shared" si="1"/>
        <v>Niet oké</v>
      </c>
    </row>
    <row r="63" spans="2:9" ht="51" x14ac:dyDescent="0.25">
      <c r="B63" s="111" t="s">
        <v>717</v>
      </c>
      <c r="C63" s="111" t="s">
        <v>718</v>
      </c>
      <c r="D63" s="111" t="s">
        <v>719</v>
      </c>
      <c r="E63" s="122" t="s">
        <v>99</v>
      </c>
      <c r="F63" s="111">
        <v>1</v>
      </c>
      <c r="G63" s="38" t="str">
        <f t="shared" si="0"/>
        <v>K.O.</v>
      </c>
      <c r="H63" s="111"/>
      <c r="I63" s="115" t="str">
        <f t="shared" si="1"/>
        <v>Niet oké</v>
      </c>
    </row>
    <row r="64" spans="2:9" ht="38.25" x14ac:dyDescent="0.25">
      <c r="B64" s="111" t="s">
        <v>720</v>
      </c>
      <c r="C64" s="111" t="s">
        <v>721</v>
      </c>
      <c r="D64" s="111" t="s">
        <v>722</v>
      </c>
      <c r="E64" s="122" t="s">
        <v>99</v>
      </c>
      <c r="F64" s="111">
        <v>1</v>
      </c>
      <c r="G64" s="38" t="str">
        <f t="shared" si="0"/>
        <v>K.O.</v>
      </c>
      <c r="H64" s="111"/>
      <c r="I64" s="115" t="str">
        <f t="shared" si="1"/>
        <v>Niet oké</v>
      </c>
    </row>
    <row r="65" spans="2:9" ht="226.5" customHeight="1" x14ac:dyDescent="0.25">
      <c r="B65" s="111" t="s">
        <v>723</v>
      </c>
      <c r="C65" s="111" t="s">
        <v>724</v>
      </c>
      <c r="D65" s="111" t="s">
        <v>725</v>
      </c>
      <c r="E65" s="122" t="s">
        <v>99</v>
      </c>
      <c r="F65" s="111">
        <v>1</v>
      </c>
      <c r="G65" s="38" t="str">
        <f t="shared" si="0"/>
        <v>K.O.</v>
      </c>
      <c r="H65" s="111"/>
      <c r="I65" s="115" t="str">
        <f t="shared" si="1"/>
        <v>Niet oké</v>
      </c>
    </row>
    <row r="66" spans="2:9" ht="25.5" x14ac:dyDescent="0.25">
      <c r="B66" s="111" t="s">
        <v>726</v>
      </c>
      <c r="C66" s="111" t="s">
        <v>724</v>
      </c>
      <c r="D66" s="111" t="s">
        <v>727</v>
      </c>
      <c r="E66" s="122" t="s">
        <v>99</v>
      </c>
      <c r="F66" s="111">
        <v>1</v>
      </c>
      <c r="G66" s="38" t="str">
        <f t="shared" si="0"/>
        <v>K.O.</v>
      </c>
      <c r="H66" s="111"/>
      <c r="I66" s="115" t="str">
        <f t="shared" si="1"/>
        <v>Niet oké</v>
      </c>
    </row>
    <row r="67" spans="2:9" x14ac:dyDescent="0.25">
      <c r="B67" s="111" t="s">
        <v>728</v>
      </c>
      <c r="C67" s="111" t="s">
        <v>724</v>
      </c>
      <c r="D67" s="111" t="s">
        <v>729</v>
      </c>
      <c r="E67" s="122" t="s">
        <v>99</v>
      </c>
      <c r="F67" s="111">
        <v>1</v>
      </c>
      <c r="G67" s="38" t="str">
        <f t="shared" si="0"/>
        <v>K.O.</v>
      </c>
      <c r="H67" s="111"/>
      <c r="I67" s="115" t="str">
        <f t="shared" si="1"/>
        <v>Niet oké</v>
      </c>
    </row>
    <row r="68" spans="2:9" ht="38.25" x14ac:dyDescent="0.25">
      <c r="B68" s="111" t="s">
        <v>730</v>
      </c>
      <c r="C68" s="111" t="s">
        <v>731</v>
      </c>
      <c r="D68" s="111" t="s">
        <v>732</v>
      </c>
      <c r="E68" s="122" t="s">
        <v>99</v>
      </c>
      <c r="F68" s="111">
        <v>1</v>
      </c>
      <c r="G68" s="38" t="str">
        <f t="shared" si="0"/>
        <v>K.O.</v>
      </c>
      <c r="H68" s="111"/>
      <c r="I68" s="115" t="str">
        <f t="shared" si="1"/>
        <v>Niet oké</v>
      </c>
    </row>
    <row r="69" spans="2:9" ht="42" customHeight="1" x14ac:dyDescent="0.25">
      <c r="B69" s="111" t="s">
        <v>733</v>
      </c>
      <c r="C69" s="111" t="s">
        <v>734</v>
      </c>
      <c r="D69" s="111" t="s">
        <v>735</v>
      </c>
      <c r="E69" s="122">
        <v>2</v>
      </c>
      <c r="F69" s="111">
        <v>1</v>
      </c>
      <c r="G69" s="38" t="str">
        <f t="shared" si="0"/>
        <v>K.O.</v>
      </c>
      <c r="H69" s="111"/>
      <c r="I69" s="115" t="str">
        <f t="shared" si="1"/>
        <v>Niet oké</v>
      </c>
    </row>
    <row r="70" spans="2:9" ht="80.45" customHeight="1" x14ac:dyDescent="0.25">
      <c r="B70" s="111" t="s">
        <v>736</v>
      </c>
      <c r="C70" s="111" t="s">
        <v>737</v>
      </c>
      <c r="D70" s="111" t="s">
        <v>738</v>
      </c>
      <c r="E70" s="122" t="s">
        <v>99</v>
      </c>
      <c r="F70" s="111">
        <v>1</v>
      </c>
      <c r="G70" s="38" t="str">
        <f t="shared" si="0"/>
        <v>K.O.</v>
      </c>
      <c r="H70" s="111"/>
      <c r="I70" s="115" t="str">
        <f t="shared" si="1"/>
        <v>Niet oké</v>
      </c>
    </row>
    <row r="71" spans="2:9" ht="25.5" x14ac:dyDescent="0.25">
      <c r="B71" s="111" t="s">
        <v>739</v>
      </c>
      <c r="C71" s="111" t="s">
        <v>740</v>
      </c>
      <c r="D71" s="111" t="s">
        <v>741</v>
      </c>
      <c r="E71" s="122" t="s">
        <v>99</v>
      </c>
      <c r="F71" s="111">
        <v>1</v>
      </c>
      <c r="G71" s="38" t="str">
        <f t="shared" si="0"/>
        <v>K.O.</v>
      </c>
      <c r="H71" s="111"/>
      <c r="I71" s="115" t="str">
        <f t="shared" si="1"/>
        <v>Niet oké</v>
      </c>
    </row>
    <row r="72" spans="2:9" ht="38.25" x14ac:dyDescent="0.25">
      <c r="B72" s="111" t="s">
        <v>742</v>
      </c>
      <c r="C72" s="111" t="s">
        <v>743</v>
      </c>
      <c r="D72" s="111" t="s">
        <v>744</v>
      </c>
      <c r="E72" s="122" t="s">
        <v>99</v>
      </c>
      <c r="F72" s="111">
        <v>1</v>
      </c>
      <c r="G72" s="38" t="str">
        <f t="shared" si="0"/>
        <v>K.O.</v>
      </c>
      <c r="H72" s="111"/>
      <c r="I72" s="115" t="str">
        <f t="shared" si="1"/>
        <v>Niet oké</v>
      </c>
    </row>
    <row r="73" spans="2:9" ht="38.25" x14ac:dyDescent="0.25">
      <c r="B73" s="111" t="s">
        <v>745</v>
      </c>
      <c r="C73" s="111" t="s">
        <v>746</v>
      </c>
      <c r="D73" s="111" t="s">
        <v>747</v>
      </c>
      <c r="E73" s="122" t="s">
        <v>99</v>
      </c>
      <c r="F73" s="111">
        <v>1</v>
      </c>
      <c r="G73" s="38" t="str">
        <f t="shared" si="0"/>
        <v>K.O.</v>
      </c>
      <c r="H73" s="111"/>
      <c r="I73" s="115" t="str">
        <f t="shared" si="1"/>
        <v>Niet oké</v>
      </c>
    </row>
    <row r="74" spans="2:9" ht="38.25" x14ac:dyDescent="0.25">
      <c r="B74" s="111" t="s">
        <v>748</v>
      </c>
      <c r="C74" s="111" t="s">
        <v>749</v>
      </c>
      <c r="D74" s="111" t="s">
        <v>747</v>
      </c>
      <c r="E74" s="122" t="s">
        <v>99</v>
      </c>
      <c r="F74" s="111">
        <v>1</v>
      </c>
      <c r="G74" s="38" t="str">
        <f t="shared" si="0"/>
        <v>K.O.</v>
      </c>
      <c r="H74" s="111"/>
      <c r="I74" s="115" t="str">
        <f t="shared" si="1"/>
        <v>Niet oké</v>
      </c>
    </row>
    <row r="75" spans="2:9" ht="25.5" x14ac:dyDescent="0.25">
      <c r="B75" s="111" t="s">
        <v>750</v>
      </c>
      <c r="C75" s="111" t="s">
        <v>749</v>
      </c>
      <c r="D75" s="111" t="s">
        <v>751</v>
      </c>
      <c r="E75" s="122" t="s">
        <v>99</v>
      </c>
      <c r="F75" s="111">
        <v>1</v>
      </c>
      <c r="G75" s="38" t="str">
        <f t="shared" ref="G75:G89" si="2">IF(F75="",,VLOOKUP(F75,$B$5:$I$8,7,FALSE))</f>
        <v>K.O.</v>
      </c>
      <c r="H75" s="111"/>
      <c r="I75" s="115" t="str">
        <f t="shared" ref="I75:I89" si="3">IF(UPPER(H75)="X",IF(F75="",,VLOOKUP(F80,$B$5:$I$8,8,FALSE)),IF(F75=$B$5,"Niet oké",(F75)*0))</f>
        <v>Niet oké</v>
      </c>
    </row>
    <row r="76" spans="2:9" ht="25.5" x14ac:dyDescent="0.25">
      <c r="B76" s="111" t="s">
        <v>752</v>
      </c>
      <c r="C76" s="111" t="s">
        <v>749</v>
      </c>
      <c r="D76" s="111" t="s">
        <v>753</v>
      </c>
      <c r="E76" s="122" t="s">
        <v>99</v>
      </c>
      <c r="F76" s="111">
        <v>1</v>
      </c>
      <c r="G76" s="38" t="str">
        <f t="shared" si="2"/>
        <v>K.O.</v>
      </c>
      <c r="H76" s="111"/>
      <c r="I76" s="115" t="str">
        <f t="shared" si="3"/>
        <v>Niet oké</v>
      </c>
    </row>
    <row r="77" spans="2:9" ht="25.5" x14ac:dyDescent="0.25">
      <c r="B77" s="111" t="s">
        <v>754</v>
      </c>
      <c r="C77" s="111" t="s">
        <v>749</v>
      </c>
      <c r="D77" s="111" t="s">
        <v>755</v>
      </c>
      <c r="E77" s="122" t="s">
        <v>99</v>
      </c>
      <c r="F77" s="111">
        <v>1</v>
      </c>
      <c r="G77" s="38" t="str">
        <f t="shared" si="2"/>
        <v>K.O.</v>
      </c>
      <c r="H77" s="111"/>
      <c r="I77" s="115" t="str">
        <f t="shared" si="3"/>
        <v>Niet oké</v>
      </c>
    </row>
    <row r="78" spans="2:9" ht="25.5" x14ac:dyDescent="0.25">
      <c r="B78" s="111" t="s">
        <v>756</v>
      </c>
      <c r="C78" s="111" t="s">
        <v>749</v>
      </c>
      <c r="D78" s="111" t="s">
        <v>757</v>
      </c>
      <c r="E78" s="122" t="s">
        <v>99</v>
      </c>
      <c r="F78" s="111">
        <v>1</v>
      </c>
      <c r="G78" s="38" t="str">
        <f t="shared" si="2"/>
        <v>K.O.</v>
      </c>
      <c r="H78" s="111"/>
      <c r="I78" s="115" t="str">
        <f t="shared" si="3"/>
        <v>Niet oké</v>
      </c>
    </row>
    <row r="79" spans="2:9" ht="25.5" x14ac:dyDescent="0.25">
      <c r="B79" s="111" t="s">
        <v>758</v>
      </c>
      <c r="C79" s="111" t="s">
        <v>749</v>
      </c>
      <c r="D79" s="111" t="s">
        <v>759</v>
      </c>
      <c r="E79" s="122" t="s">
        <v>99</v>
      </c>
      <c r="F79" s="111">
        <v>1</v>
      </c>
      <c r="G79" s="38" t="str">
        <f t="shared" si="2"/>
        <v>K.O.</v>
      </c>
      <c r="H79" s="111"/>
      <c r="I79" s="115" t="str">
        <f t="shared" si="3"/>
        <v>Niet oké</v>
      </c>
    </row>
    <row r="80" spans="2:9" ht="25.5" x14ac:dyDescent="0.25">
      <c r="B80" s="111" t="s">
        <v>760</v>
      </c>
      <c r="C80" s="111" t="s">
        <v>749</v>
      </c>
      <c r="D80" s="111" t="s">
        <v>761</v>
      </c>
      <c r="E80" s="122" t="s">
        <v>99</v>
      </c>
      <c r="F80" s="111">
        <v>1</v>
      </c>
      <c r="G80" s="38" t="str">
        <f t="shared" si="2"/>
        <v>K.O.</v>
      </c>
      <c r="H80" s="111"/>
      <c r="I80" s="115" t="str">
        <f t="shared" si="3"/>
        <v>Niet oké</v>
      </c>
    </row>
    <row r="81" spans="2:9" x14ac:dyDescent="0.25">
      <c r="B81" s="111" t="s">
        <v>762</v>
      </c>
      <c r="C81" s="111" t="s">
        <v>749</v>
      </c>
      <c r="D81" s="111" t="s">
        <v>763</v>
      </c>
      <c r="E81" s="122" t="s">
        <v>99</v>
      </c>
      <c r="F81" s="111">
        <v>1</v>
      </c>
      <c r="G81" s="38" t="str">
        <f t="shared" si="2"/>
        <v>K.O.</v>
      </c>
      <c r="H81" s="111"/>
      <c r="I81" s="115" t="str">
        <f t="shared" si="3"/>
        <v>Niet oké</v>
      </c>
    </row>
    <row r="82" spans="2:9" ht="25.5" x14ac:dyDescent="0.25">
      <c r="B82" s="111" t="s">
        <v>764</v>
      </c>
      <c r="C82" s="111" t="s">
        <v>765</v>
      </c>
      <c r="D82" s="111" t="s">
        <v>766</v>
      </c>
      <c r="E82" s="122" t="s">
        <v>99</v>
      </c>
      <c r="F82" s="111">
        <v>1</v>
      </c>
      <c r="G82" s="38" t="str">
        <f t="shared" si="2"/>
        <v>K.O.</v>
      </c>
      <c r="H82" s="111"/>
      <c r="I82" s="115" t="str">
        <f t="shared" si="3"/>
        <v>Niet oké</v>
      </c>
    </row>
    <row r="83" spans="2:9" ht="38.25" x14ac:dyDescent="0.25">
      <c r="B83" s="111" t="s">
        <v>767</v>
      </c>
      <c r="C83" s="111" t="s">
        <v>768</v>
      </c>
      <c r="D83" s="111" t="s">
        <v>769</v>
      </c>
      <c r="E83" s="122" t="s">
        <v>99</v>
      </c>
      <c r="F83" s="111">
        <v>1</v>
      </c>
      <c r="G83" s="38" t="str">
        <f t="shared" si="2"/>
        <v>K.O.</v>
      </c>
      <c r="H83" s="111"/>
      <c r="I83" s="115" t="str">
        <f t="shared" si="3"/>
        <v>Niet oké</v>
      </c>
    </row>
    <row r="84" spans="2:9" ht="25.5" x14ac:dyDescent="0.25">
      <c r="B84" s="111" t="s">
        <v>770</v>
      </c>
      <c r="C84" s="111" t="s">
        <v>771</v>
      </c>
      <c r="D84" s="111" t="s">
        <v>772</v>
      </c>
      <c r="E84" s="122" t="s">
        <v>99</v>
      </c>
      <c r="F84" s="111">
        <v>1</v>
      </c>
      <c r="G84" s="38" t="str">
        <f t="shared" si="2"/>
        <v>K.O.</v>
      </c>
      <c r="H84" s="111"/>
      <c r="I84" s="115" t="str">
        <f t="shared" si="3"/>
        <v>Niet oké</v>
      </c>
    </row>
    <row r="85" spans="2:9" x14ac:dyDescent="0.25">
      <c r="B85" s="111" t="s">
        <v>773</v>
      </c>
      <c r="C85" s="111" t="s">
        <v>774</v>
      </c>
      <c r="D85" s="111" t="s">
        <v>775</v>
      </c>
      <c r="E85" s="122" t="s">
        <v>99</v>
      </c>
      <c r="F85" s="111">
        <v>1</v>
      </c>
      <c r="G85" s="38" t="str">
        <f t="shared" si="2"/>
        <v>K.O.</v>
      </c>
      <c r="H85" s="111"/>
      <c r="I85" s="115" t="str">
        <f t="shared" si="3"/>
        <v>Niet oké</v>
      </c>
    </row>
    <row r="86" spans="2:9" ht="38.25" x14ac:dyDescent="0.25">
      <c r="B86" s="111" t="s">
        <v>776</v>
      </c>
      <c r="C86" s="111" t="s">
        <v>749</v>
      </c>
      <c r="D86" s="111" t="s">
        <v>777</v>
      </c>
      <c r="E86" s="122" t="s">
        <v>99</v>
      </c>
      <c r="F86" s="111">
        <v>1</v>
      </c>
      <c r="G86" s="38" t="str">
        <f t="shared" si="2"/>
        <v>K.O.</v>
      </c>
      <c r="H86" s="111"/>
      <c r="I86" s="115" t="str">
        <f t="shared" si="3"/>
        <v>Niet oké</v>
      </c>
    </row>
    <row r="87" spans="2:9" ht="57" customHeight="1" x14ac:dyDescent="0.25">
      <c r="B87" s="111" t="s">
        <v>778</v>
      </c>
      <c r="C87" s="111" t="s">
        <v>779</v>
      </c>
      <c r="D87" s="111" t="s">
        <v>780</v>
      </c>
      <c r="E87" s="122" t="s">
        <v>99</v>
      </c>
      <c r="F87" s="111">
        <v>1</v>
      </c>
      <c r="G87" s="38" t="str">
        <f t="shared" si="2"/>
        <v>K.O.</v>
      </c>
      <c r="H87" s="111"/>
      <c r="I87" s="115" t="str">
        <f t="shared" si="3"/>
        <v>Niet oké</v>
      </c>
    </row>
    <row r="88" spans="2:9" ht="57" customHeight="1" x14ac:dyDescent="0.25">
      <c r="B88" s="111" t="s">
        <v>781</v>
      </c>
      <c r="C88" s="111" t="s">
        <v>782</v>
      </c>
      <c r="D88" s="111" t="s">
        <v>783</v>
      </c>
      <c r="E88" s="122" t="s">
        <v>99</v>
      </c>
      <c r="F88" s="111">
        <v>1</v>
      </c>
      <c r="G88" s="38" t="str">
        <f t="shared" si="2"/>
        <v>K.O.</v>
      </c>
      <c r="H88" s="111"/>
      <c r="I88" s="115" t="str">
        <f t="shared" si="3"/>
        <v>Niet oké</v>
      </c>
    </row>
    <row r="89" spans="2:9" ht="51" x14ac:dyDescent="0.25">
      <c r="B89" s="111" t="s">
        <v>784</v>
      </c>
      <c r="C89" s="111" t="s">
        <v>785</v>
      </c>
      <c r="D89" s="111" t="s">
        <v>786</v>
      </c>
      <c r="E89" s="122" t="s">
        <v>99</v>
      </c>
      <c r="F89" s="111">
        <v>1</v>
      </c>
      <c r="G89" s="38" t="str">
        <f t="shared" si="2"/>
        <v>K.O.</v>
      </c>
      <c r="H89" s="111"/>
      <c r="I89" s="115" t="str">
        <f t="shared" si="3"/>
        <v>Niet oké</v>
      </c>
    </row>
    <row r="90" spans="2:9" x14ac:dyDescent="0.25">
      <c r="B90" s="134"/>
      <c r="C90" s="134"/>
      <c r="D90" s="134"/>
      <c r="E90" s="87"/>
      <c r="F90" s="134"/>
      <c r="G90" s="134"/>
      <c r="H90" s="134"/>
      <c r="I90" s="135"/>
    </row>
    <row r="91" spans="2:9" x14ac:dyDescent="0.25">
      <c r="B91" s="129"/>
      <c r="C91" s="84"/>
      <c r="D91" s="86"/>
      <c r="E91" s="87"/>
      <c r="F91" s="84"/>
      <c r="G91" s="84"/>
      <c r="H91" s="84"/>
      <c r="I91" s="14"/>
    </row>
    <row r="92" spans="2:9" x14ac:dyDescent="0.25">
      <c r="B92" s="129"/>
      <c r="C92" s="84"/>
      <c r="D92" s="86"/>
      <c r="E92" s="87"/>
      <c r="F92" s="84"/>
      <c r="G92" s="84"/>
      <c r="H92" s="84"/>
      <c r="I92" s="14"/>
    </row>
    <row r="93" spans="2:9" x14ac:dyDescent="0.25">
      <c r="B93" s="129"/>
      <c r="C93" s="84"/>
      <c r="D93" s="86"/>
      <c r="E93" s="87"/>
      <c r="F93" s="84"/>
      <c r="G93" s="84"/>
      <c r="H93" s="84"/>
      <c r="I93" s="14"/>
    </row>
  </sheetData>
  <sheetProtection algorithmName="SHA-512" hashValue="Sn1jvpHSVEfs476/DrChvqrKroqNxvAre2lOjvVPArd/FKhNRuSS3dJNA0BkQ8k9HsY1TzGMoFLC1QyVJOX3mA==" saltValue="Yiixe8MUCF2gD4TyiR6YSw==" spinCount="100000" sheet="1" objects="1" scenarios="1"/>
  <protectedRanges>
    <protectedRange sqref="H10:H25" name="Bereik1"/>
    <protectedRange sqref="H27:H89" name="Bereik2"/>
  </protectedRanges>
  <mergeCells count="2">
    <mergeCell ref="C5:G5"/>
    <mergeCell ref="C6:G6"/>
  </mergeCells>
  <phoneticPr fontId="2" type="noConversion"/>
  <conditionalFormatting sqref="I10:I25 I27:I90">
    <cfRule type="expression" dxfId="0" priority="5">
      <formula>AND(UPPER(H10)&lt;&gt;"X",F10=$B$5)</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69345de-5fb6-4171-8a0c-2982e9b4c976">
      <UserInfo>
        <DisplayName>Schoenmaker, Luc</DisplayName>
        <AccountId>9</AccountId>
        <AccountType/>
      </UserInfo>
    </SharedWithUsers>
    <lcf76f155ced4ddcb4097134ff3c332f xmlns="02a092a1-ab12-46dd-b5f5-67d4b5e7e00f">
      <Terms xmlns="http://schemas.microsoft.com/office/infopath/2007/PartnerControls"/>
    </lcf76f155ced4ddcb4097134ff3c332f>
    <TaxCatchAll xmlns="b69345de-5fb6-4171-8a0c-2982e9b4c97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75C875-0E84-43B0-8092-870E5327DFE2}">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purl.org/dc/terms/"/>
    <ds:schemaRef ds:uri="b69345de-5fb6-4171-8a0c-2982e9b4c976"/>
    <ds:schemaRef ds:uri="02a092a1-ab12-46dd-b5f5-67d4b5e7e00f"/>
    <ds:schemaRef ds:uri="http://www.w3.org/XML/1998/namespace"/>
  </ds:schemaRefs>
</ds:datastoreItem>
</file>

<file path=customXml/itemProps2.xml><?xml version="1.0" encoding="utf-8"?>
<ds:datastoreItem xmlns:ds="http://schemas.openxmlformats.org/officeDocument/2006/customXml" ds:itemID="{6F1E4A4B-F539-49B6-945A-3E13DA4A9744}">
  <ds:schemaRefs>
    <ds:schemaRef ds:uri="http://schemas.microsoft.com/sharepoint/v3/contenttype/forms"/>
  </ds:schemaRefs>
</ds:datastoreItem>
</file>

<file path=customXml/itemProps3.xml><?xml version="1.0" encoding="utf-8"?>
<ds:datastoreItem xmlns:ds="http://schemas.openxmlformats.org/officeDocument/2006/customXml" ds:itemID="{2C9FD6E8-CD85-4DA8-AF01-17558D47D3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10</vt:i4>
      </vt:variant>
    </vt:vector>
  </HeadingPairs>
  <TitlesOfParts>
    <vt:vector size="10" baseType="lpstr">
      <vt:lpstr>Inhoud KA-beheer</vt:lpstr>
      <vt:lpstr>Schaalbaarheid en Interoperabil</vt:lpstr>
      <vt:lpstr>ITIL</vt:lpstr>
      <vt:lpstr>C</vt:lpstr>
      <vt:lpstr>Monitoring en Alarmering</vt:lpstr>
      <vt:lpstr>Internet, Wifi, Telefonie</vt:lpstr>
      <vt:lpstr>Beheer</vt:lpstr>
      <vt:lpstr>KA-functionaliteiten</vt:lpstr>
      <vt:lpstr>Improve</vt:lpstr>
      <vt:lpstr>KA algemeen (KA)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Dahoe, Sharwan</dc:creator>
  <cp:keywords/>
  <dc:description/>
  <cp:lastModifiedBy>Verbon, Jozeph</cp:lastModifiedBy>
  <cp:revision/>
  <dcterms:created xsi:type="dcterms:W3CDTF">2023-01-03T13:41:26Z</dcterms:created>
  <dcterms:modified xsi:type="dcterms:W3CDTF">2023-05-04T14:22:41Z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