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2" documentId="8_{983C107A-C055-4E16-8926-69036304A1B2}" xr6:coauthVersionLast="47" xr6:coauthVersionMax="47" xr10:uidLastSave="{555AC52F-3D99-4667-94F1-196AF3D18060}"/>
  <bookViews>
    <workbookView xWindow="-120" yWindow="-120" windowWidth="29040" windowHeight="15840" activeTab="3" xr2:uid="{5DEF9A3C-8E30-49F0-97D2-3425A3C85475}"/>
  </bookViews>
  <sheets>
    <sheet name="1. Eenmalig en jaarlijksekosten" sheetId="4" r:id="rId1"/>
    <sheet name="2. Bulkproducties" sheetId="2" r:id="rId2"/>
    <sheet name="3. Dagproducties" sheetId="1" r:id="rId3"/>
    <sheet name="4. Digitaal en scannen" sheetId="6" r:id="rId4"/>
    <sheet name="5. Portokosten" sheetId="3" r:id="rId5"/>
    <sheet name="Samenvatting" sheetId="5" r:id="rId6"/>
  </sheets>
  <definedNames>
    <definedName name="_xlnm.Print_Area" localSheetId="4">'5. Portokosten'!$C$2:$F$8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F13" i="6"/>
  <c r="F22" i="6"/>
  <c r="D17" i="1"/>
  <c r="G18" i="2"/>
  <c r="F18" i="2"/>
  <c r="E18" i="2"/>
  <c r="C23" i="4"/>
  <c r="F7" i="6"/>
  <c r="G13" i="2"/>
  <c r="G17" i="2" s="1"/>
  <c r="F13" i="2"/>
  <c r="F17" i="2" s="1"/>
  <c r="E13" i="2"/>
  <c r="E17" i="2" s="1"/>
  <c r="D13" i="2"/>
  <c r="F10" i="6"/>
  <c r="F11" i="6"/>
  <c r="F9" i="6"/>
  <c r="F8" i="6"/>
  <c r="F6" i="6"/>
  <c r="F12" i="6" l="1"/>
  <c r="F20" i="6"/>
  <c r="F19" i="6"/>
  <c r="F18" i="6"/>
  <c r="F17" i="6"/>
  <c r="D17" i="2"/>
  <c r="D18" i="2" s="1"/>
  <c r="D13" i="1"/>
  <c r="F21" i="6" l="1"/>
  <c r="F24" i="6" s="1"/>
  <c r="D9" i="5" s="1"/>
  <c r="D16" i="1"/>
  <c r="D8" i="5" s="1"/>
  <c r="K12" i="3"/>
  <c r="K13" i="3"/>
  <c r="K8" i="3"/>
  <c r="K7" i="3"/>
  <c r="K15" i="3" l="1"/>
  <c r="D10" i="5" s="1"/>
  <c r="C21" i="4" l="1"/>
  <c r="C13" i="4"/>
  <c r="D20" i="2" l="1"/>
  <c r="D7" i="5" s="1"/>
  <c r="D6" i="5"/>
  <c r="D11" i="5" l="1"/>
</calcChain>
</file>

<file path=xl/sharedStrings.xml><?xml version="1.0" encoding="utf-8"?>
<sst xmlns="http://schemas.openxmlformats.org/spreadsheetml/2006/main" count="120" uniqueCount="98">
  <si>
    <t>Nr.</t>
  </si>
  <si>
    <t>Specificatie Tarieven per onderdeel dagproductie</t>
  </si>
  <si>
    <r>
      <t xml:space="preserve">Dagpost
</t>
    </r>
    <r>
      <rPr>
        <b/>
        <i/>
        <sz val="11"/>
        <color theme="1"/>
        <rFont val="Calibri"/>
        <family val="2"/>
        <scheme val="minor"/>
      </rPr>
      <t xml:space="preserve">- Eén A4
- Dubbelzijdige bedrukking 
- Full Color </t>
    </r>
  </si>
  <si>
    <t>1.</t>
  </si>
  <si>
    <t>Vaste productie- en/of verwerkingskosten</t>
  </si>
  <si>
    <t>Papierkosten Envelop (C5 formaat)</t>
  </si>
  <si>
    <t>Opmaak-/ omstel-/ en automatiseringskosten</t>
  </si>
  <si>
    <t>Printkosten (al dan niet dubbelzijdige bedrukking)</t>
  </si>
  <si>
    <t>Couverteren en/of snijden</t>
  </si>
  <si>
    <t>Transportklaar zetten voor postbedrijf</t>
  </si>
  <si>
    <t>Totaal dagproducties</t>
  </si>
  <si>
    <t>Onderdelen</t>
  </si>
  <si>
    <t>Overige correspondentie
- Eén A4
- Dubbelzijdige bedrukking 
- Full Color</t>
  </si>
  <si>
    <t>Totaal</t>
  </si>
  <si>
    <t>Subtotaal</t>
  </si>
  <si>
    <t>Onderdeel (vaste kosten per jaar)</t>
  </si>
  <si>
    <t xml:space="preserve">Beveiligde verbindingen (SFTP/VPN) </t>
  </si>
  <si>
    <t>Abonnements- en onderhoudskosten MijnOverheid</t>
  </si>
  <si>
    <t>Voorraadbeheer/opslagkosten</t>
  </si>
  <si>
    <t>Beheer en onderhoud klantportaal</t>
  </si>
  <si>
    <t xml:space="preserve">iDeal-broker/-provider </t>
  </si>
  <si>
    <t>Totaalprijs vaste kosten per jaar</t>
  </si>
  <si>
    <t>Eenmalige kosten</t>
  </si>
  <si>
    <t>Eenmalige inrichting, implementatie-&amp; migratiekosten digitale systeem/ klantenportaal</t>
  </si>
  <si>
    <t>Eenmalige kosten inrichten templates t.b.v. aanslagen en alle overige documenten</t>
  </si>
  <si>
    <t>Totaalprijs eenmalige kosten</t>
  </si>
  <si>
    <t>Abonnements- en onderhoudskosten Digitaal Archief</t>
  </si>
  <si>
    <t>Eenmalige kosten inrichting MijnOverheid</t>
  </si>
  <si>
    <t>Porto 24 uur*</t>
  </si>
  <si>
    <t>Formaat</t>
  </si>
  <si>
    <t>Aantal partij</t>
  </si>
  <si>
    <t>Klein (C5)</t>
  </si>
  <si>
    <t>Gewicht</t>
  </si>
  <si>
    <t>0 – 20</t>
  </si>
  <si>
    <t>* In het tarief voor de porto dient rekening te worden gehouden met de kosten voor het sorteren op postcode en de afleverkosten.</t>
  </si>
  <si>
    <t>20 – 50</t>
  </si>
  <si>
    <t>Porto Vast*</t>
  </si>
  <si>
    <t>Gewogen Prijs</t>
  </si>
  <si>
    <t>Prijscomponent</t>
  </si>
  <si>
    <t>Waarde</t>
  </si>
  <si>
    <t>Bulkproducties</t>
  </si>
  <si>
    <t>Dagproducties</t>
  </si>
  <si>
    <t>Portokosten</t>
  </si>
  <si>
    <t>Inschrijfprijs</t>
  </si>
  <si>
    <t>Aantal per jaar</t>
  </si>
  <si>
    <t>Prijs per jaar</t>
  </si>
  <si>
    <t>Prijsonderdeel 1 - Eenmalige en jaarlijkse kosten</t>
  </si>
  <si>
    <t>Prijsonderdeel 2 - Bulkproducties</t>
  </si>
  <si>
    <t>Prijsonderdeel 3 - Dagproducties</t>
  </si>
  <si>
    <t>Eenmalige en jaarlijkse kosten</t>
  </si>
  <si>
    <t>Onderdeel</t>
  </si>
  <si>
    <t xml:space="preserve">Emandates-broker/-provider </t>
  </si>
  <si>
    <t>Eenmalige kosten inrichting betaaloplossing en emandates</t>
  </si>
  <si>
    <t>A</t>
  </si>
  <si>
    <t>B</t>
  </si>
  <si>
    <t>C</t>
  </si>
  <si>
    <t>D</t>
  </si>
  <si>
    <t>E</t>
  </si>
  <si>
    <t>F</t>
  </si>
  <si>
    <t>Totale rekenwaarde per jaar</t>
  </si>
  <si>
    <t xml:space="preserve">Beheren, updaten en onderhouden templates </t>
  </si>
  <si>
    <t>Papierkosten A4 (90 gr/m²)</t>
  </si>
  <si>
    <t>Scannen</t>
  </si>
  <si>
    <t>Prjis</t>
  </si>
  <si>
    <t>Prijs per Jaar</t>
  </si>
  <si>
    <t>Totaalprijs</t>
  </si>
  <si>
    <t>Scannen machtigingskaarten</t>
  </si>
  <si>
    <t>Scannen KWS verzoeken</t>
  </si>
  <si>
    <t>Digitaal en Scannen</t>
  </si>
  <si>
    <t>Specificatie Tarieven per onderdeel scannen</t>
  </si>
  <si>
    <t>Specificatie Tarieven per onderdeel digitaal</t>
  </si>
  <si>
    <t>Prijs</t>
  </si>
  <si>
    <t>Prijsonderdeel 4 - Digitaal en scannen</t>
  </si>
  <si>
    <t>Plaatsen document op Mijn Overheid</t>
  </si>
  <si>
    <t>Plaatsen document in digitaal archief</t>
  </si>
  <si>
    <t>Digitaal archief vaste kosten update per batch</t>
  </si>
  <si>
    <t>iDEAL per geslaagde transactie</t>
  </si>
  <si>
    <t>eMandate per geslaagde transactie</t>
  </si>
  <si>
    <t>Scannen reguliere dagelijkse post</t>
  </si>
  <si>
    <t>Automatiseringskosten per uur</t>
  </si>
  <si>
    <t>Eenmalige kosten inrichting Digitaal archief incl koppelingen</t>
  </si>
  <si>
    <t>Automatiseringskosten</t>
  </si>
  <si>
    <t>Printkosten (dubbelzijdig)</t>
  </si>
  <si>
    <t>Couverteren</t>
  </si>
  <si>
    <t>Variabele kosten</t>
  </si>
  <si>
    <t>Aantal verwerkingen per jaar</t>
  </si>
  <si>
    <t>Aantal mailpacks per jaar</t>
  </si>
  <si>
    <t>Totaal variabele kosten</t>
  </si>
  <si>
    <t>Herinneringen/aanmaningen/dwangbevelen
- Eén A4
- Dubbelzijdige bedrukking 
- Full Color</t>
  </si>
  <si>
    <t>Hernieuwde bevelen
- Twee A4 (doorslagpapier)
- Dubbelzijdige bedrukking 
- Full Color
- Vergaren tot set</t>
  </si>
  <si>
    <t>Prijsonderdeel 5 - Tarieven Portokosten</t>
  </si>
  <si>
    <t>Aanslagen 
-A4 en eventuele volgbladen
- Dubbelzijdige bedrukking 
- Full Color</t>
  </si>
  <si>
    <t>Vaste kosten per verwerking (dagelijks)</t>
  </si>
  <si>
    <t>Totaalkosten looptijd van vijf jaar</t>
  </si>
  <si>
    <t>Prijs voor vijf jaar</t>
  </si>
  <si>
    <t>Scannen en digitaal voor vijf jaar</t>
  </si>
  <si>
    <t>Totaalprijs vijf jaar</t>
  </si>
  <si>
    <t>Totale rekenwaarde voor vijf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</si>
</sst>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.0000_ ;_ &quot;€&quot;\ * \-#,##0.0000_ ;_ &quot;€&quot;\ * &quot;-&quot;????_ ;_ @_ "/>
    <numFmt numFmtId="165" formatCode="0.000"/>
    <numFmt numFmtId="166" formatCode="_ * #,##0_ ;_ * \-#,##0_ ;_ * &quot;-&quot;??_ ;_ @_ "/>
    <numFmt numFmtId="167" formatCode="&quot;€&quot;\ #,##0.0000"/>
    <numFmt numFmtId="168" formatCode="_ * #,##0.000_ ;_ * \-#,##0.0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4" fontId="0" fillId="0" borderId="1" xfId="0" applyNumberFormat="1" applyBorder="1"/>
    <xf numFmtId="0" fontId="2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/>
    <xf numFmtId="0" fontId="2" fillId="4" borderId="1" xfId="0" applyFont="1" applyFill="1" applyBorder="1"/>
    <xf numFmtId="0" fontId="2" fillId="5" borderId="1" xfId="0" applyFont="1" applyFill="1" applyBorder="1"/>
    <xf numFmtId="43" fontId="0" fillId="0" borderId="1" xfId="1" applyFont="1" applyBorder="1"/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7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5" fillId="0" borderId="1" xfId="0" applyFont="1" applyBorder="1"/>
    <xf numFmtId="44" fontId="5" fillId="0" borderId="1" xfId="2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right"/>
    </xf>
    <xf numFmtId="44" fontId="3" fillId="2" borderId="1" xfId="2" applyFont="1" applyFill="1" applyBorder="1" applyAlignment="1" applyProtection="1">
      <alignment horizontal="center"/>
    </xf>
    <xf numFmtId="0" fontId="0" fillId="4" borderId="1" xfId="0" applyFill="1" applyBorder="1"/>
    <xf numFmtId="165" fontId="0" fillId="4" borderId="1" xfId="0" applyNumberFormat="1" applyFill="1" applyBorder="1"/>
    <xf numFmtId="49" fontId="0" fillId="4" borderId="1" xfId="0" applyNumberForma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5" fontId="8" fillId="4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6" fillId="0" borderId="0" xfId="0" applyNumberFormat="1" applyFo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6" fontId="0" fillId="0" borderId="0" xfId="1" applyNumberFormat="1" applyFont="1"/>
    <xf numFmtId="168" fontId="0" fillId="4" borderId="1" xfId="1" applyNumberFormat="1" applyFont="1" applyFill="1" applyBorder="1"/>
    <xf numFmtId="168" fontId="8" fillId="4" borderId="1" xfId="1" applyNumberFormat="1" applyFont="1" applyFill="1" applyBorder="1" applyAlignment="1">
      <alignment vertical="center" wrapText="1"/>
    </xf>
    <xf numFmtId="168" fontId="7" fillId="0" borderId="1" xfId="1" applyNumberFormat="1" applyFont="1" applyBorder="1" applyAlignment="1">
      <alignment vertical="center" wrapText="1"/>
    </xf>
    <xf numFmtId="168" fontId="8" fillId="0" borderId="1" xfId="1" applyNumberFormat="1" applyFont="1" applyBorder="1" applyAlignment="1">
      <alignment vertical="center" wrapText="1"/>
    </xf>
    <xf numFmtId="9" fontId="0" fillId="0" borderId="0" xfId="3" applyFont="1"/>
    <xf numFmtId="0" fontId="5" fillId="0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7" fontId="0" fillId="0" borderId="1" xfId="0" applyNumberFormat="1" applyBorder="1"/>
    <xf numFmtId="0" fontId="3" fillId="0" borderId="0" xfId="0" applyFont="1" applyFill="1" applyBorder="1" applyAlignment="1">
      <alignment horizontal="left" vertical="center"/>
    </xf>
    <xf numFmtId="166" fontId="3" fillId="2" borderId="1" xfId="1" applyNumberFormat="1" applyFont="1" applyFill="1" applyBorder="1" applyAlignment="1">
      <alignment horizontal="left" vertical="top" wrapText="1"/>
    </xf>
    <xf numFmtId="166" fontId="0" fillId="0" borderId="1" xfId="1" applyNumberFormat="1" applyFont="1" applyBorder="1"/>
    <xf numFmtId="0" fontId="3" fillId="0" borderId="1" xfId="0" applyFont="1" applyBorder="1" applyAlignment="1">
      <alignment horizontal="left" vertical="center"/>
    </xf>
    <xf numFmtId="167" fontId="0" fillId="6" borderId="1" xfId="0" applyNumberFormat="1" applyFill="1" applyBorder="1" applyAlignment="1" applyProtection="1">
      <alignment horizontal="center" vertical="center" wrapText="1"/>
      <protection locked="0"/>
    </xf>
    <xf numFmtId="164" fontId="0" fillId="6" borderId="1" xfId="0" applyNumberFormat="1" applyFill="1" applyBorder="1"/>
    <xf numFmtId="0" fontId="0" fillId="7" borderId="1" xfId="0" applyFill="1" applyBorder="1"/>
    <xf numFmtId="166" fontId="0" fillId="7" borderId="1" xfId="1" applyNumberFormat="1" applyFont="1" applyFill="1" applyBorder="1"/>
    <xf numFmtId="3" fontId="0" fillId="0" borderId="1" xfId="1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BFA2.0C0F809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BFA2.0C0F8090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BFA2.0C0F8090" TargetMode="Externa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BFA2.0C0F8090" TargetMode="External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BFA2.0C0F8090" TargetMode="External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BFA2.0C0F8090" TargetMode="External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3</xdr:row>
      <xdr:rowOff>1</xdr:rowOff>
    </xdr:from>
    <xdr:to>
      <xdr:col>10</xdr:col>
      <xdr:colOff>45721</xdr:colOff>
      <xdr:row>6</xdr:row>
      <xdr:rowOff>49851</xdr:rowOff>
    </xdr:to>
    <xdr:pic>
      <xdr:nvPicPr>
        <xdr:cNvPr id="2" name="Afbeelding 2" descr="Logo Noordelijk Belastingkantoor">
          <a:extLst>
            <a:ext uri="{FF2B5EF4-FFF2-40B4-BE49-F238E27FC236}">
              <a16:creationId xmlns:a16="http://schemas.microsoft.com/office/drawing/2014/main" id="{D9FE27A0-99A2-4029-83ED-BE3954CD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1" y="548641"/>
          <a:ext cx="2484120" cy="59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570025</xdr:colOff>
      <xdr:row>3</xdr:row>
      <xdr:rowOff>1</xdr:rowOff>
    </xdr:from>
    <xdr:to>
      <xdr:col>13</xdr:col>
      <xdr:colOff>106681</xdr:colOff>
      <xdr:row>3</xdr:row>
      <xdr:rowOff>594360</xdr:rowOff>
    </xdr:to>
    <xdr:pic>
      <xdr:nvPicPr>
        <xdr:cNvPr id="2" name="Afbeelding 2" descr="Logo Noordelijk Belastingkantoor">
          <a:extLst>
            <a:ext uri="{FF2B5EF4-FFF2-40B4-BE49-F238E27FC236}">
              <a16:creationId xmlns:a16="http://schemas.microsoft.com/office/drawing/2014/main" id="{23D8CFDE-FEAC-41A7-9114-9A86A070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6265" y="548641"/>
          <a:ext cx="2584656" cy="594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1</xdr:rowOff>
    </xdr:from>
    <xdr:to>
      <xdr:col>12</xdr:col>
      <xdr:colOff>177102</xdr:colOff>
      <xdr:row>4</xdr:row>
      <xdr:rowOff>662940</xdr:rowOff>
    </xdr:to>
    <xdr:pic>
      <xdr:nvPicPr>
        <xdr:cNvPr id="2" name="Afbeelding 2" descr="Logo Noordelijk Belastingkantoor">
          <a:extLst>
            <a:ext uri="{FF2B5EF4-FFF2-40B4-BE49-F238E27FC236}">
              <a16:creationId xmlns:a16="http://schemas.microsoft.com/office/drawing/2014/main" id="{17A5FD44-35A9-4EC3-A43C-B6692C9ED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5380" y="731521"/>
          <a:ext cx="2615502" cy="662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4</xdr:row>
      <xdr:rowOff>0</xdr:rowOff>
    </xdr:from>
    <xdr:to>
      <xdr:col>12</xdr:col>
      <xdr:colOff>533401</xdr:colOff>
      <xdr:row>6</xdr:row>
      <xdr:rowOff>166951</xdr:rowOff>
    </xdr:to>
    <xdr:pic>
      <xdr:nvPicPr>
        <xdr:cNvPr id="2" name="Afbeelding 2" descr="Logo Noordelijk Belastingkantoor">
          <a:extLst>
            <a:ext uri="{FF2B5EF4-FFF2-40B4-BE49-F238E27FC236}">
              <a16:creationId xmlns:a16="http://schemas.microsoft.com/office/drawing/2014/main" id="{5D688B4E-B9DD-4DCC-BAF6-8F5C5F8C0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4581" y="731520"/>
          <a:ext cx="2362200" cy="715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3</xdr:row>
      <xdr:rowOff>1</xdr:rowOff>
    </xdr:from>
    <xdr:to>
      <xdr:col>16</xdr:col>
      <xdr:colOff>91441</xdr:colOff>
      <xdr:row>5</xdr:row>
      <xdr:rowOff>18467</xdr:rowOff>
    </xdr:to>
    <xdr:pic>
      <xdr:nvPicPr>
        <xdr:cNvPr id="2" name="Afbeelding 2" descr="Logo Noordelijk Belastingkantoor">
          <a:extLst>
            <a:ext uri="{FF2B5EF4-FFF2-40B4-BE49-F238E27FC236}">
              <a16:creationId xmlns:a16="http://schemas.microsoft.com/office/drawing/2014/main" id="{C47A882E-F679-417F-94BA-1AA012D8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8221" y="548641"/>
          <a:ext cx="2529840" cy="567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11</xdr:col>
      <xdr:colOff>510905</xdr:colOff>
      <xdr:row>6</xdr:row>
      <xdr:rowOff>161925</xdr:rowOff>
    </xdr:to>
    <xdr:pic>
      <xdr:nvPicPr>
        <xdr:cNvPr id="2" name="Afbeelding 2" descr="Logo Noordelijk Belastingkantoor">
          <a:extLst>
            <a:ext uri="{FF2B5EF4-FFF2-40B4-BE49-F238E27FC236}">
              <a16:creationId xmlns:a16="http://schemas.microsoft.com/office/drawing/2014/main" id="{450931D2-E701-4785-962F-C083F1C3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820" y="548640"/>
          <a:ext cx="2949305" cy="71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16AC8-0462-4012-99F4-A6EB8427BDF0}">
  <dimension ref="B2:C23"/>
  <sheetViews>
    <sheetView workbookViewId="0">
      <selection activeCell="C24" sqref="C24"/>
    </sheetView>
  </sheetViews>
  <sheetFormatPr defaultRowHeight="15" x14ac:dyDescent="0.25"/>
  <cols>
    <col min="2" max="2" width="92" customWidth="1"/>
    <col min="3" max="3" width="17.5703125" customWidth="1"/>
    <col min="4" max="4" width="6.5703125" customWidth="1"/>
  </cols>
  <sheetData>
    <row r="2" spans="2:3" x14ac:dyDescent="0.25">
      <c r="B2" t="s">
        <v>46</v>
      </c>
    </row>
    <row r="4" spans="2:3" x14ac:dyDescent="0.25">
      <c r="B4" s="24" t="s">
        <v>15</v>
      </c>
      <c r="C4" s="24" t="s">
        <v>14</v>
      </c>
    </row>
    <row r="5" spans="2:3" x14ac:dyDescent="0.25">
      <c r="B5" s="25" t="s">
        <v>16</v>
      </c>
      <c r="C5" s="26"/>
    </row>
    <row r="6" spans="2:3" x14ac:dyDescent="0.25">
      <c r="B6" s="25" t="s">
        <v>60</v>
      </c>
      <c r="C6" s="26"/>
    </row>
    <row r="7" spans="2:3" x14ac:dyDescent="0.25">
      <c r="B7" s="25" t="s">
        <v>26</v>
      </c>
      <c r="C7" s="26"/>
    </row>
    <row r="8" spans="2:3" x14ac:dyDescent="0.25">
      <c r="B8" s="25" t="s">
        <v>17</v>
      </c>
      <c r="C8" s="26"/>
    </row>
    <row r="9" spans="2:3" x14ac:dyDescent="0.25">
      <c r="B9" s="25" t="s">
        <v>18</v>
      </c>
      <c r="C9" s="26"/>
    </row>
    <row r="10" spans="2:3" x14ac:dyDescent="0.25">
      <c r="B10" s="25" t="s">
        <v>19</v>
      </c>
      <c r="C10" s="26"/>
    </row>
    <row r="11" spans="2:3" x14ac:dyDescent="0.25">
      <c r="B11" s="25" t="s">
        <v>20</v>
      </c>
      <c r="C11" s="26"/>
    </row>
    <row r="12" spans="2:3" x14ac:dyDescent="0.25">
      <c r="B12" s="25" t="s">
        <v>51</v>
      </c>
      <c r="C12" s="26"/>
    </row>
    <row r="13" spans="2:3" x14ac:dyDescent="0.25">
      <c r="B13" s="28" t="s">
        <v>21</v>
      </c>
      <c r="C13" s="29">
        <f>SUM(C5:C12)</f>
        <v>0</v>
      </c>
    </row>
    <row r="15" spans="2:3" x14ac:dyDescent="0.25">
      <c r="B15" s="24" t="s">
        <v>22</v>
      </c>
      <c r="C15" s="24" t="s">
        <v>14</v>
      </c>
    </row>
    <row r="16" spans="2:3" x14ac:dyDescent="0.25">
      <c r="B16" s="25" t="s">
        <v>23</v>
      </c>
      <c r="C16" s="26"/>
    </row>
    <row r="17" spans="2:3" x14ac:dyDescent="0.25">
      <c r="B17" s="25" t="s">
        <v>27</v>
      </c>
      <c r="C17" s="26"/>
    </row>
    <row r="18" spans="2:3" x14ac:dyDescent="0.25">
      <c r="B18" s="27" t="s">
        <v>24</v>
      </c>
      <c r="C18" s="26"/>
    </row>
    <row r="19" spans="2:3" x14ac:dyDescent="0.25">
      <c r="B19" s="25" t="s">
        <v>52</v>
      </c>
      <c r="C19" s="26"/>
    </row>
    <row r="20" spans="2:3" x14ac:dyDescent="0.25">
      <c r="B20" s="25" t="s">
        <v>80</v>
      </c>
      <c r="C20" s="26"/>
    </row>
    <row r="21" spans="2:3" x14ac:dyDescent="0.25">
      <c r="B21" s="28" t="s">
        <v>25</v>
      </c>
      <c r="C21" s="29">
        <f>SUM(C16:C20)</f>
        <v>0</v>
      </c>
    </row>
    <row r="23" spans="2:3" x14ac:dyDescent="0.25">
      <c r="B23" s="28" t="s">
        <v>93</v>
      </c>
      <c r="C23" s="29">
        <f>5*C13+C21</f>
        <v>0</v>
      </c>
    </row>
  </sheetData>
  <pageMargins left="0.7" right="0.7" top="0.75" bottom="0.75" header="0.3" footer="0.3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E9C6-E1B1-4CD9-A333-F7AC14E737E7}">
  <dimension ref="B2:G21"/>
  <sheetViews>
    <sheetView topLeftCell="B4" workbookViewId="0">
      <selection activeCell="E16" sqref="E16"/>
    </sheetView>
  </sheetViews>
  <sheetFormatPr defaultRowHeight="15" x14ac:dyDescent="0.25"/>
  <cols>
    <col min="3" max="3" width="46.7109375" bestFit="1" customWidth="1"/>
    <col min="4" max="7" width="38.7109375" customWidth="1"/>
  </cols>
  <sheetData>
    <row r="2" spans="2:7" x14ac:dyDescent="0.25">
      <c r="C2" t="s">
        <v>47</v>
      </c>
    </row>
    <row r="4" spans="2:7" ht="75" x14ac:dyDescent="0.25">
      <c r="B4" s="1" t="s">
        <v>0</v>
      </c>
      <c r="C4" s="1" t="s">
        <v>11</v>
      </c>
      <c r="D4" s="9" t="s">
        <v>91</v>
      </c>
      <c r="E4" s="3" t="s">
        <v>88</v>
      </c>
      <c r="F4" s="9" t="s">
        <v>89</v>
      </c>
      <c r="G4" s="9" t="s">
        <v>12</v>
      </c>
    </row>
    <row r="5" spans="2:7" x14ac:dyDescent="0.25">
      <c r="B5" s="10">
        <v>1</v>
      </c>
      <c r="C5" s="11" t="s">
        <v>4</v>
      </c>
      <c r="D5" s="61">
        <v>0</v>
      </c>
      <c r="E5" s="61">
        <v>0</v>
      </c>
      <c r="F5" s="61">
        <v>0</v>
      </c>
      <c r="G5" s="61">
        <v>0</v>
      </c>
    </row>
    <row r="6" spans="2:7" x14ac:dyDescent="0.25">
      <c r="B6" s="10"/>
      <c r="C6" s="60" t="s">
        <v>84</v>
      </c>
      <c r="D6" s="20"/>
      <c r="E6" s="20"/>
      <c r="F6" s="20"/>
      <c r="G6" s="20"/>
    </row>
    <row r="7" spans="2:7" x14ac:dyDescent="0.25">
      <c r="B7" s="10">
        <v>2</v>
      </c>
      <c r="C7" s="11" t="s">
        <v>61</v>
      </c>
      <c r="D7" s="20">
        <v>0</v>
      </c>
      <c r="E7" s="20">
        <v>0</v>
      </c>
      <c r="F7" s="20">
        <v>0</v>
      </c>
      <c r="G7" s="20">
        <v>0</v>
      </c>
    </row>
    <row r="8" spans="2:7" x14ac:dyDescent="0.25">
      <c r="B8" s="10">
        <v>3</v>
      </c>
      <c r="C8" s="11" t="s">
        <v>5</v>
      </c>
      <c r="D8" s="20">
        <v>0</v>
      </c>
      <c r="E8" s="20">
        <v>0</v>
      </c>
      <c r="F8" s="20">
        <v>0</v>
      </c>
      <c r="G8" s="20">
        <v>0</v>
      </c>
    </row>
    <row r="9" spans="2:7" x14ac:dyDescent="0.25">
      <c r="B9" s="10">
        <v>4</v>
      </c>
      <c r="C9" s="11" t="s">
        <v>81</v>
      </c>
      <c r="D9" s="20">
        <v>0</v>
      </c>
      <c r="E9" s="20">
        <v>0</v>
      </c>
      <c r="F9" s="20">
        <v>0</v>
      </c>
      <c r="G9" s="20">
        <v>0</v>
      </c>
    </row>
    <row r="10" spans="2:7" x14ac:dyDescent="0.25">
      <c r="B10" s="10">
        <v>5</v>
      </c>
      <c r="C10" s="11" t="s">
        <v>82</v>
      </c>
      <c r="D10" s="20">
        <v>0</v>
      </c>
      <c r="E10" s="20">
        <v>0</v>
      </c>
      <c r="F10" s="20">
        <v>0</v>
      </c>
      <c r="G10" s="20">
        <v>0</v>
      </c>
    </row>
    <row r="11" spans="2:7" x14ac:dyDescent="0.25">
      <c r="B11" s="10">
        <v>6</v>
      </c>
      <c r="C11" s="11" t="s">
        <v>83</v>
      </c>
      <c r="D11" s="20">
        <v>0</v>
      </c>
      <c r="E11" s="20">
        <v>0</v>
      </c>
      <c r="F11" s="20">
        <v>0</v>
      </c>
      <c r="G11" s="20">
        <v>0</v>
      </c>
    </row>
    <row r="12" spans="2:7" x14ac:dyDescent="0.25">
      <c r="B12" s="10">
        <v>7</v>
      </c>
      <c r="C12" s="11" t="s">
        <v>9</v>
      </c>
      <c r="D12" s="20">
        <v>0</v>
      </c>
      <c r="E12" s="20">
        <v>0</v>
      </c>
      <c r="F12" s="20">
        <v>0</v>
      </c>
      <c r="G12" s="20">
        <v>0</v>
      </c>
    </row>
    <row r="13" spans="2:7" x14ac:dyDescent="0.25">
      <c r="B13" s="13"/>
      <c r="C13" s="12" t="s">
        <v>87</v>
      </c>
      <c r="D13" s="61">
        <f>SUM(D7:D12)</f>
        <v>0</v>
      </c>
      <c r="E13" s="61">
        <f>SUM(E7:E12)</f>
        <v>0</v>
      </c>
      <c r="F13" s="61">
        <f>SUM(F7:F12)</f>
        <v>0</v>
      </c>
      <c r="G13" s="61">
        <f>SUM(G7:G12)</f>
        <v>0</v>
      </c>
    </row>
    <row r="14" spans="2:7" x14ac:dyDescent="0.25">
      <c r="C14" s="17"/>
    </row>
    <row r="15" spans="2:7" x14ac:dyDescent="0.25">
      <c r="C15" s="11" t="s">
        <v>85</v>
      </c>
      <c r="D15" s="63">
        <v>12</v>
      </c>
      <c r="E15" s="63">
        <v>12</v>
      </c>
      <c r="F15" s="63">
        <v>12</v>
      </c>
      <c r="G15" s="63">
        <v>20</v>
      </c>
    </row>
    <row r="16" spans="2:7" x14ac:dyDescent="0.25">
      <c r="C16" s="11" t="s">
        <v>86</v>
      </c>
      <c r="D16" s="64">
        <v>550000</v>
      </c>
      <c r="E16" s="64">
        <v>265000</v>
      </c>
      <c r="F16" s="64">
        <v>45000</v>
      </c>
      <c r="G16" s="64">
        <v>100000</v>
      </c>
    </row>
    <row r="17" spans="3:7" x14ac:dyDescent="0.25">
      <c r="C17" s="11" t="s">
        <v>45</v>
      </c>
      <c r="D17" s="62">
        <f>D5*D15+D13*D16</f>
        <v>0</v>
      </c>
      <c r="E17" s="62">
        <f t="shared" ref="E17:G17" si="0">E5*E15+E13*E16</f>
        <v>0</v>
      </c>
      <c r="F17" s="62">
        <f t="shared" si="0"/>
        <v>0</v>
      </c>
      <c r="G17" s="62">
        <f t="shared" si="0"/>
        <v>0</v>
      </c>
    </row>
    <row r="18" spans="3:7" x14ac:dyDescent="0.25">
      <c r="C18" s="11" t="s">
        <v>94</v>
      </c>
      <c r="D18" s="62">
        <f>D17*5</f>
        <v>0</v>
      </c>
      <c r="E18" s="62">
        <f>E17*5</f>
        <v>0</v>
      </c>
      <c r="F18" s="62">
        <f>F17*5</f>
        <v>0</v>
      </c>
      <c r="G18" s="62">
        <f>G17*5</f>
        <v>0</v>
      </c>
    </row>
    <row r="20" spans="3:7" x14ac:dyDescent="0.25">
      <c r="C20" s="11" t="s">
        <v>13</v>
      </c>
      <c r="D20" s="8">
        <f>D18+E18+F18+G18</f>
        <v>0</v>
      </c>
    </row>
    <row r="21" spans="3:7" x14ac:dyDescent="0.25">
      <c r="C21" s="18"/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891C-C604-4725-83A2-3E0EA3B45950}">
  <dimension ref="B2:D19"/>
  <sheetViews>
    <sheetView topLeftCell="A2" workbookViewId="0">
      <selection activeCell="D17" sqref="D17"/>
    </sheetView>
  </sheetViews>
  <sheetFormatPr defaultRowHeight="15" x14ac:dyDescent="0.25"/>
  <cols>
    <col min="3" max="3" width="46.7109375" bestFit="1" customWidth="1"/>
    <col min="4" max="4" width="27.7109375" customWidth="1"/>
  </cols>
  <sheetData>
    <row r="2" spans="2:4" x14ac:dyDescent="0.25">
      <c r="C2" t="s">
        <v>48</v>
      </c>
    </row>
    <row r="5" spans="2:4" ht="60" x14ac:dyDescent="0.25">
      <c r="B5" s="1" t="s">
        <v>0</v>
      </c>
      <c r="C5" s="2" t="s">
        <v>1</v>
      </c>
      <c r="D5" s="3" t="s">
        <v>2</v>
      </c>
    </row>
    <row r="6" spans="2:4" x14ac:dyDescent="0.25">
      <c r="B6" s="4" t="s">
        <v>3</v>
      </c>
      <c r="C6" s="5" t="s">
        <v>4</v>
      </c>
      <c r="D6" s="20">
        <v>0</v>
      </c>
    </row>
    <row r="7" spans="2:4" x14ac:dyDescent="0.25">
      <c r="B7" s="4">
        <v>2</v>
      </c>
      <c r="C7" s="6" t="s">
        <v>61</v>
      </c>
      <c r="D7" s="20">
        <v>0</v>
      </c>
    </row>
    <row r="8" spans="2:4" x14ac:dyDescent="0.25">
      <c r="B8" s="4">
        <v>3</v>
      </c>
      <c r="C8" s="6" t="s">
        <v>5</v>
      </c>
      <c r="D8" s="20">
        <v>0</v>
      </c>
    </row>
    <row r="9" spans="2:4" x14ac:dyDescent="0.25">
      <c r="B9" s="4">
        <v>4</v>
      </c>
      <c r="C9" s="6" t="s">
        <v>6</v>
      </c>
      <c r="D9" s="20">
        <v>0</v>
      </c>
    </row>
    <row r="10" spans="2:4" x14ac:dyDescent="0.25">
      <c r="B10" s="4">
        <v>5</v>
      </c>
      <c r="C10" s="6" t="s">
        <v>7</v>
      </c>
      <c r="D10" s="20">
        <v>0</v>
      </c>
    </row>
    <row r="11" spans="2:4" x14ac:dyDescent="0.25">
      <c r="B11" s="4">
        <v>6</v>
      </c>
      <c r="C11" s="6" t="s">
        <v>8</v>
      </c>
      <c r="D11" s="20">
        <v>0</v>
      </c>
    </row>
    <row r="12" spans="2:4" x14ac:dyDescent="0.25">
      <c r="B12" s="4">
        <v>7</v>
      </c>
      <c r="C12" s="6" t="s">
        <v>9</v>
      </c>
      <c r="D12" s="20">
        <v>0</v>
      </c>
    </row>
    <row r="13" spans="2:4" x14ac:dyDescent="0.25">
      <c r="C13" s="7" t="s">
        <v>10</v>
      </c>
      <c r="D13" s="20">
        <f>SUM(D6:D12)</f>
        <v>0</v>
      </c>
    </row>
    <row r="15" spans="2:4" x14ac:dyDescent="0.25">
      <c r="C15" s="19" t="s">
        <v>44</v>
      </c>
      <c r="D15" s="65">
        <v>210000</v>
      </c>
    </row>
    <row r="16" spans="2:4" x14ac:dyDescent="0.25">
      <c r="C16" s="19" t="s">
        <v>45</v>
      </c>
      <c r="D16" s="21">
        <f>D13*D15</f>
        <v>0</v>
      </c>
    </row>
    <row r="17" spans="3:4" x14ac:dyDescent="0.25">
      <c r="C17" s="19" t="s">
        <v>94</v>
      </c>
      <c r="D17" s="21">
        <f>D16*5</f>
        <v>0</v>
      </c>
    </row>
    <row r="19" spans="3:4" x14ac:dyDescent="0.25">
      <c r="C19" s="52"/>
    </row>
  </sheetData>
  <pageMargins left="0.7" right="0.7" top="0.75" bottom="0.75" header="0.3" footer="0.3"/>
  <pageSetup paperSize="9"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E8B3-5415-46B7-9A75-17AB097B3C2A}">
  <dimension ref="B2:F24"/>
  <sheetViews>
    <sheetView tabSelected="1" topLeftCell="A4" workbookViewId="0">
      <selection activeCell="F13" sqref="F13"/>
    </sheetView>
  </sheetViews>
  <sheetFormatPr defaultRowHeight="15" x14ac:dyDescent="0.25"/>
  <cols>
    <col min="3" max="3" width="46.7109375" bestFit="1" customWidth="1"/>
    <col min="4" max="4" width="27.7109375" customWidth="1"/>
    <col min="5" max="5" width="11.5703125" style="46" customWidth="1"/>
    <col min="6" max="6" width="15.140625" customWidth="1"/>
  </cols>
  <sheetData>
    <row r="2" spans="2:6" x14ac:dyDescent="0.25">
      <c r="C2" t="s">
        <v>72</v>
      </c>
    </row>
    <row r="5" spans="2:6" ht="30" x14ac:dyDescent="0.25">
      <c r="B5" s="1" t="s">
        <v>0</v>
      </c>
      <c r="C5" s="2" t="s">
        <v>70</v>
      </c>
      <c r="D5" s="3" t="s">
        <v>71</v>
      </c>
      <c r="E5" s="58" t="s">
        <v>44</v>
      </c>
      <c r="F5" s="3" t="s">
        <v>64</v>
      </c>
    </row>
    <row r="6" spans="2:6" x14ac:dyDescent="0.25">
      <c r="B6" s="4" t="s">
        <v>3</v>
      </c>
      <c r="C6" s="5" t="s">
        <v>73</v>
      </c>
      <c r="D6" s="20">
        <v>0</v>
      </c>
      <c r="E6" s="59">
        <v>450000</v>
      </c>
      <c r="F6" s="56">
        <f>D6*E6</f>
        <v>0</v>
      </c>
    </row>
    <row r="7" spans="2:6" x14ac:dyDescent="0.25">
      <c r="B7" s="4">
        <v>2</v>
      </c>
      <c r="C7" s="6" t="s">
        <v>74</v>
      </c>
      <c r="D7" s="20">
        <v>0</v>
      </c>
      <c r="E7" s="59">
        <v>1000000</v>
      </c>
      <c r="F7" s="56">
        <f>D7*E7</f>
        <v>0</v>
      </c>
    </row>
    <row r="8" spans="2:6" x14ac:dyDescent="0.25">
      <c r="B8" s="4">
        <v>3</v>
      </c>
      <c r="C8" s="6" t="s">
        <v>75</v>
      </c>
      <c r="D8" s="20">
        <v>0</v>
      </c>
      <c r="E8" s="59">
        <v>52</v>
      </c>
      <c r="F8" s="56">
        <f>D8*E8</f>
        <v>0</v>
      </c>
    </row>
    <row r="9" spans="2:6" x14ac:dyDescent="0.25">
      <c r="B9" s="4">
        <v>4</v>
      </c>
      <c r="C9" s="6" t="s">
        <v>76</v>
      </c>
      <c r="D9" s="20">
        <v>0</v>
      </c>
      <c r="E9" s="59">
        <v>130000</v>
      </c>
      <c r="F9" s="56">
        <f>D9*E9</f>
        <v>0</v>
      </c>
    </row>
    <row r="10" spans="2:6" x14ac:dyDescent="0.25">
      <c r="B10" s="4">
        <v>5</v>
      </c>
      <c r="C10" s="6" t="s">
        <v>77</v>
      </c>
      <c r="D10" s="20">
        <v>0</v>
      </c>
      <c r="E10" s="59">
        <v>1000</v>
      </c>
      <c r="F10" s="56">
        <f t="shared" ref="F10:F11" si="0">D10*E10</f>
        <v>0</v>
      </c>
    </row>
    <row r="11" spans="2:6" x14ac:dyDescent="0.25">
      <c r="B11" s="4">
        <v>6</v>
      </c>
      <c r="C11" s="6" t="s">
        <v>79</v>
      </c>
      <c r="D11" s="20">
        <v>0</v>
      </c>
      <c r="E11" s="59">
        <v>100</v>
      </c>
      <c r="F11" s="56">
        <f t="shared" si="0"/>
        <v>0</v>
      </c>
    </row>
    <row r="12" spans="2:6" x14ac:dyDescent="0.25">
      <c r="D12" s="13" t="s">
        <v>65</v>
      </c>
      <c r="E12" s="59"/>
      <c r="F12" s="56">
        <f>SUM(F6:F11)</f>
        <v>0</v>
      </c>
    </row>
    <row r="13" spans="2:6" x14ac:dyDescent="0.25">
      <c r="D13" s="13" t="s">
        <v>96</v>
      </c>
      <c r="E13" s="59"/>
      <c r="F13" s="56">
        <f>F12*5</f>
        <v>0</v>
      </c>
    </row>
    <row r="14" spans="2:6" x14ac:dyDescent="0.25">
      <c r="C14" s="52"/>
    </row>
    <row r="15" spans="2:6" x14ac:dyDescent="0.25">
      <c r="C15" s="57" t="s">
        <v>62</v>
      </c>
    </row>
    <row r="16" spans="2:6" ht="30" x14ac:dyDescent="0.25">
      <c r="B16" s="1" t="s">
        <v>0</v>
      </c>
      <c r="C16" s="53" t="s">
        <v>69</v>
      </c>
      <c r="D16" s="3" t="s">
        <v>63</v>
      </c>
      <c r="E16" s="58" t="s">
        <v>44</v>
      </c>
      <c r="F16" s="3" t="s">
        <v>64</v>
      </c>
    </row>
    <row r="17" spans="2:6" x14ac:dyDescent="0.25">
      <c r="B17" s="4">
        <v>1</v>
      </c>
      <c r="C17" s="54" t="s">
        <v>92</v>
      </c>
      <c r="D17" s="20">
        <v>0</v>
      </c>
      <c r="E17" s="59">
        <v>250</v>
      </c>
      <c r="F17" s="56">
        <f>D17*E17</f>
        <v>0</v>
      </c>
    </row>
    <row r="18" spans="2:6" x14ac:dyDescent="0.25">
      <c r="B18" s="4">
        <v>2</v>
      </c>
      <c r="C18" s="54" t="s">
        <v>66</v>
      </c>
      <c r="D18" s="20">
        <v>0</v>
      </c>
      <c r="E18" s="59">
        <v>10000</v>
      </c>
      <c r="F18" s="56">
        <f>D18*E18</f>
        <v>0</v>
      </c>
    </row>
    <row r="19" spans="2:6" x14ac:dyDescent="0.25">
      <c r="B19" s="4">
        <v>3</v>
      </c>
      <c r="C19" s="55" t="s">
        <v>78</v>
      </c>
      <c r="D19" s="20">
        <v>0</v>
      </c>
      <c r="E19" s="59">
        <v>30000</v>
      </c>
      <c r="F19" s="56">
        <f>D19*E19</f>
        <v>0</v>
      </c>
    </row>
    <row r="20" spans="2:6" x14ac:dyDescent="0.25">
      <c r="B20" s="4">
        <v>4</v>
      </c>
      <c r="C20" s="55" t="s">
        <v>67</v>
      </c>
      <c r="D20" s="20">
        <v>0</v>
      </c>
      <c r="E20" s="59">
        <v>8000</v>
      </c>
      <c r="F20" s="56">
        <f>D20*E20</f>
        <v>0</v>
      </c>
    </row>
    <row r="21" spans="2:6" x14ac:dyDescent="0.25">
      <c r="D21" s="13" t="s">
        <v>65</v>
      </c>
      <c r="E21" s="59"/>
      <c r="F21" s="56">
        <f>SUM(F17:F20)</f>
        <v>0</v>
      </c>
    </row>
    <row r="22" spans="2:6" x14ac:dyDescent="0.25">
      <c r="D22" s="13" t="s">
        <v>96</v>
      </c>
      <c r="E22" s="59"/>
      <c r="F22" s="56">
        <f>F21*5</f>
        <v>0</v>
      </c>
    </row>
    <row r="24" spans="2:6" x14ac:dyDescent="0.25">
      <c r="D24" s="13" t="s">
        <v>95</v>
      </c>
      <c r="E24" s="59"/>
      <c r="F24" s="56">
        <f>F22+F13</f>
        <v>0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1817-3DC4-4970-8152-0F0D60739B28}">
  <sheetPr>
    <pageSetUpPr fitToPage="1"/>
  </sheetPr>
  <dimension ref="B2:L18"/>
  <sheetViews>
    <sheetView topLeftCell="C1" workbookViewId="0">
      <selection activeCell="K15" sqref="K15"/>
    </sheetView>
  </sheetViews>
  <sheetFormatPr defaultRowHeight="15" x14ac:dyDescent="0.25"/>
  <cols>
    <col min="2" max="2" width="10.140625" customWidth="1"/>
    <col min="3" max="3" width="40.42578125" bestFit="1" customWidth="1"/>
    <col min="4" max="4" width="28.140625" customWidth="1"/>
    <col min="5" max="5" width="11.28515625" customWidth="1"/>
    <col min="6" max="7" width="10.28515625" bestFit="1" customWidth="1"/>
    <col min="8" max="8" width="12.5703125" bestFit="1" customWidth="1"/>
    <col min="9" max="9" width="11.42578125" bestFit="1" customWidth="1"/>
    <col min="10" max="10" width="12.5703125" bestFit="1" customWidth="1"/>
    <col min="11" max="11" width="14.140625" customWidth="1"/>
    <col min="12" max="12" width="11" bestFit="1" customWidth="1"/>
  </cols>
  <sheetData>
    <row r="2" spans="2:12" x14ac:dyDescent="0.25">
      <c r="C2" t="s">
        <v>90</v>
      </c>
    </row>
    <row r="3" spans="2:12" x14ac:dyDescent="0.25">
      <c r="B3" s="41"/>
      <c r="D3" s="42"/>
    </row>
    <row r="4" spans="2:12" x14ac:dyDescent="0.25">
      <c r="D4" s="42"/>
      <c r="E4" t="s">
        <v>53</v>
      </c>
      <c r="F4" t="s">
        <v>54</v>
      </c>
      <c r="G4" s="43" t="s">
        <v>55</v>
      </c>
      <c r="H4" t="s">
        <v>56</v>
      </c>
      <c r="I4" t="s">
        <v>57</v>
      </c>
      <c r="J4" t="s">
        <v>58</v>
      </c>
    </row>
    <row r="5" spans="2:12" ht="30" x14ac:dyDescent="0.25">
      <c r="B5" s="33" t="s">
        <v>28</v>
      </c>
      <c r="C5" s="34" t="s">
        <v>29</v>
      </c>
      <c r="D5" s="34" t="s">
        <v>30</v>
      </c>
      <c r="E5" s="35">
        <v>250</v>
      </c>
      <c r="F5" s="35">
        <v>2500</v>
      </c>
      <c r="G5" s="35">
        <v>5000</v>
      </c>
      <c r="H5" s="35">
        <v>25000</v>
      </c>
      <c r="I5" s="35">
        <v>50000</v>
      </c>
      <c r="J5" s="35">
        <v>100000</v>
      </c>
      <c r="K5" s="35" t="s">
        <v>37</v>
      </c>
    </row>
    <row r="6" spans="2:12" x14ac:dyDescent="0.25">
      <c r="B6" s="66"/>
      <c r="C6" s="67" t="s">
        <v>31</v>
      </c>
      <c r="D6" s="34" t="s">
        <v>32</v>
      </c>
      <c r="E6" s="36"/>
      <c r="F6" s="36"/>
      <c r="G6" s="36"/>
      <c r="H6" s="36"/>
      <c r="I6" s="36"/>
      <c r="J6" s="36"/>
      <c r="K6" s="36"/>
    </row>
    <row r="7" spans="2:12" x14ac:dyDescent="0.25">
      <c r="B7" s="66"/>
      <c r="C7" s="68"/>
      <c r="D7" s="37" t="s">
        <v>33</v>
      </c>
      <c r="E7" s="36"/>
      <c r="F7" s="36"/>
      <c r="G7" s="36"/>
      <c r="H7" s="36"/>
      <c r="I7" s="36"/>
      <c r="J7" s="36"/>
      <c r="K7" s="48">
        <f>E7*$E$5+F7*$F$5+G7*$G$5+H7*$H$5+I7*$I$5+J7*$J$5</f>
        <v>0</v>
      </c>
    </row>
    <row r="8" spans="2:12" x14ac:dyDescent="0.25">
      <c r="B8" s="66"/>
      <c r="C8" s="68"/>
      <c r="D8" s="37" t="s">
        <v>35</v>
      </c>
      <c r="E8" s="36"/>
      <c r="F8" s="36"/>
      <c r="G8" s="36"/>
      <c r="H8" s="36"/>
      <c r="I8" s="36"/>
      <c r="J8" s="36"/>
      <c r="K8" s="48">
        <f>E8*$E$5+F8*$F$5+G8*$G$5+H8*$H$5+I8*$I$5+J8*$J$5</f>
        <v>0</v>
      </c>
    </row>
    <row r="9" spans="2:12" x14ac:dyDescent="0.25">
      <c r="B9" s="44"/>
      <c r="C9" s="45"/>
      <c r="D9" s="37"/>
      <c r="E9" s="36"/>
      <c r="F9" s="36"/>
      <c r="G9" s="36"/>
      <c r="H9" s="36"/>
      <c r="I9" s="36"/>
      <c r="J9" s="36"/>
      <c r="K9" s="48"/>
    </row>
    <row r="10" spans="2:12" ht="30" x14ac:dyDescent="0.25">
      <c r="B10" s="33" t="s">
        <v>36</v>
      </c>
      <c r="C10" s="34" t="s">
        <v>29</v>
      </c>
      <c r="D10" s="34" t="s">
        <v>30</v>
      </c>
      <c r="E10" s="35">
        <v>250</v>
      </c>
      <c r="F10" s="35">
        <v>2500</v>
      </c>
      <c r="G10" s="35">
        <v>5000</v>
      </c>
      <c r="H10" s="38">
        <v>25000</v>
      </c>
      <c r="I10" s="38">
        <v>50000</v>
      </c>
      <c r="J10" s="38">
        <v>100000</v>
      </c>
      <c r="K10" s="49"/>
    </row>
    <row r="11" spans="2:12" x14ac:dyDescent="0.25">
      <c r="B11" s="66"/>
      <c r="C11" s="67" t="s">
        <v>31</v>
      </c>
      <c r="D11" s="34" t="s">
        <v>32</v>
      </c>
      <c r="E11" s="39"/>
      <c r="F11" s="39"/>
      <c r="G11" s="39"/>
      <c r="H11" s="40"/>
      <c r="I11" s="40"/>
      <c r="J11" s="40"/>
      <c r="K11" s="50"/>
    </row>
    <row r="12" spans="2:12" x14ac:dyDescent="0.25">
      <c r="B12" s="66"/>
      <c r="C12" s="68"/>
      <c r="D12" s="37" t="s">
        <v>33</v>
      </c>
      <c r="E12" s="36"/>
      <c r="F12" s="36"/>
      <c r="G12" s="36"/>
      <c r="H12" s="36"/>
      <c r="I12" s="36"/>
      <c r="J12" s="36"/>
      <c r="K12" s="48">
        <f>E12*$E$5+F12*$F$5+G12*$G$5+H12*$H$5+I12*$I$5+J12*$J$5</f>
        <v>0</v>
      </c>
    </row>
    <row r="13" spans="2:12" x14ac:dyDescent="0.25">
      <c r="B13" s="66"/>
      <c r="C13" s="68"/>
      <c r="D13" s="37" t="s">
        <v>35</v>
      </c>
      <c r="E13" s="36"/>
      <c r="F13" s="36"/>
      <c r="G13" s="36"/>
      <c r="H13" s="36"/>
      <c r="I13" s="36"/>
      <c r="J13" s="36"/>
      <c r="K13" s="48">
        <f>E13*$E$5+F13*$F$5+G13*$G$5+H13*$H$5+I13*$I$5+J13*$J$5</f>
        <v>0</v>
      </c>
    </row>
    <row r="14" spans="2:12" x14ac:dyDescent="0.25">
      <c r="B14" s="30"/>
      <c r="C14" s="30"/>
      <c r="D14" s="30"/>
      <c r="E14" s="30"/>
      <c r="F14" s="30"/>
      <c r="G14" s="30"/>
      <c r="H14" s="30"/>
      <c r="I14" s="30"/>
      <c r="J14" s="30"/>
      <c r="K14" s="47"/>
    </row>
    <row r="15" spans="2:12" x14ac:dyDescent="0.25">
      <c r="B15" s="30"/>
      <c r="C15" s="30"/>
      <c r="D15" s="14" t="s">
        <v>59</v>
      </c>
      <c r="E15" s="30"/>
      <c r="F15" s="30"/>
      <c r="G15" s="30"/>
      <c r="H15" s="30"/>
      <c r="I15" s="30"/>
      <c r="J15" s="31"/>
      <c r="K15" s="47">
        <f>K7+K8+K12+K13</f>
        <v>0</v>
      </c>
      <c r="L15" s="46"/>
    </row>
    <row r="16" spans="2:12" x14ac:dyDescent="0.25">
      <c r="B16" s="30"/>
      <c r="C16" s="30"/>
      <c r="D16" s="14" t="s">
        <v>97</v>
      </c>
      <c r="E16" s="30"/>
      <c r="F16" s="30"/>
      <c r="G16" s="30"/>
      <c r="H16" s="30"/>
      <c r="I16" s="30"/>
      <c r="J16" s="30"/>
      <c r="K16" s="47">
        <f>K15*5</f>
        <v>0</v>
      </c>
      <c r="L16" s="46"/>
    </row>
    <row r="17" spans="2:11" x14ac:dyDescent="0.25"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2:11" x14ac:dyDescent="0.25">
      <c r="B18" s="32" t="s">
        <v>34</v>
      </c>
      <c r="C18" s="30"/>
      <c r="D18" s="30"/>
      <c r="E18" s="30"/>
      <c r="F18" s="30"/>
      <c r="G18" s="30"/>
      <c r="H18" s="30"/>
      <c r="I18" s="30"/>
      <c r="J18" s="30"/>
      <c r="K18" s="30"/>
    </row>
  </sheetData>
  <mergeCells count="4">
    <mergeCell ref="B6:B8"/>
    <mergeCell ref="C6:C8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9" scale="96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BC61-9687-48D7-8BB0-08A047BA2E7A}">
  <dimension ref="B5:E11"/>
  <sheetViews>
    <sheetView workbookViewId="0">
      <selection activeCell="D9" sqref="D9"/>
    </sheetView>
  </sheetViews>
  <sheetFormatPr defaultRowHeight="15" x14ac:dyDescent="0.25"/>
  <cols>
    <col min="2" max="2" width="10.5703125" bestFit="1" customWidth="1"/>
    <col min="3" max="3" width="28.42578125" bestFit="1" customWidth="1"/>
    <col min="4" max="4" width="26.7109375" customWidth="1"/>
  </cols>
  <sheetData>
    <row r="5" spans="2:5" x14ac:dyDescent="0.25">
      <c r="B5" s="22" t="s">
        <v>50</v>
      </c>
      <c r="C5" s="15" t="s">
        <v>38</v>
      </c>
      <c r="D5" s="15" t="s">
        <v>39</v>
      </c>
    </row>
    <row r="6" spans="2:5" x14ac:dyDescent="0.25">
      <c r="B6" s="23">
        <v>1</v>
      </c>
      <c r="C6" s="13" t="s">
        <v>49</v>
      </c>
      <c r="D6" s="16">
        <f>'1. Eenmalig en jaarlijksekosten'!C23</f>
        <v>0</v>
      </c>
    </row>
    <row r="7" spans="2:5" x14ac:dyDescent="0.25">
      <c r="B7" s="23">
        <v>2</v>
      </c>
      <c r="C7" s="13" t="s">
        <v>40</v>
      </c>
      <c r="D7" s="16">
        <f>'2. Bulkproducties'!D20</f>
        <v>0</v>
      </c>
    </row>
    <row r="8" spans="2:5" x14ac:dyDescent="0.25">
      <c r="B8" s="23">
        <v>3</v>
      </c>
      <c r="C8" s="13" t="s">
        <v>41</v>
      </c>
      <c r="D8" s="16">
        <f>'3. Dagproducties'!D17</f>
        <v>0</v>
      </c>
    </row>
    <row r="9" spans="2:5" x14ac:dyDescent="0.25">
      <c r="B9" s="23">
        <v>4</v>
      </c>
      <c r="C9" s="13" t="s">
        <v>68</v>
      </c>
      <c r="D9" s="16">
        <f>'4. Digitaal en scannen'!F24</f>
        <v>0</v>
      </c>
    </row>
    <row r="10" spans="2:5" x14ac:dyDescent="0.25">
      <c r="B10" s="23">
        <v>5</v>
      </c>
      <c r="C10" s="13" t="s">
        <v>42</v>
      </c>
      <c r="D10" s="16">
        <f>'5. Portokosten'!K16</f>
        <v>0</v>
      </c>
      <c r="E10" s="51"/>
    </row>
    <row r="11" spans="2:5" x14ac:dyDescent="0.25">
      <c r="B11" s="23"/>
      <c r="C11" s="13" t="s">
        <v>43</v>
      </c>
      <c r="D11" s="16">
        <f>SUM(D6:D10)</f>
        <v>0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76BCD6E88514B80AF39798085E416" ma:contentTypeVersion="10" ma:contentTypeDescription="Een nieuw document maken." ma:contentTypeScope="" ma:versionID="90292e77dd0444bfb22e3f8235a9eb6c">
  <xsd:schema xmlns:xsd="http://www.w3.org/2001/XMLSchema" xmlns:xs="http://www.w3.org/2001/XMLSchema" xmlns:p="http://schemas.microsoft.com/office/2006/metadata/properties" xmlns:ns2="a2d2d99e-0816-4f41-af66-049bfc02f2aa" xmlns:ns3="a842062a-b88a-44bb-be22-b74f83d66a13" targetNamespace="http://schemas.microsoft.com/office/2006/metadata/properties" ma:root="true" ma:fieldsID="475d4025e0f1635c1bcf27073c8baabb" ns2:_="" ns3:_="">
    <xsd:import namespace="a2d2d99e-0816-4f41-af66-049bfc02f2aa"/>
    <xsd:import namespace="a842062a-b88a-44bb-be22-b74f83d66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2d99e-0816-4f41-af66-049bfc02f2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813a468b-3bac-40f1-86e9-3f7c162fc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2062a-b88a-44bb-be22-b74f83d66a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020a10b-d6f7-461f-972e-6d7757634219}" ma:internalName="TaxCatchAll" ma:showField="CatchAllData" ma:web="a842062a-b88a-44bb-be22-b74f83d66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B5D6D5-2355-4151-AEF6-A6FD1D088E1F}"/>
</file>

<file path=customXml/itemProps2.xml><?xml version="1.0" encoding="utf-8"?>
<ds:datastoreItem xmlns:ds="http://schemas.openxmlformats.org/officeDocument/2006/customXml" ds:itemID="{F65BA533-EBEE-4878-9C13-25F8C960B87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1. Eenmalig en jaarlijksekosten</vt:lpstr>
      <vt:lpstr>2. Bulkproducties</vt:lpstr>
      <vt:lpstr>3. Dagproducties</vt:lpstr>
      <vt:lpstr>4. Digitaal en scannen</vt:lpstr>
      <vt:lpstr>5. Portokosten</vt:lpstr>
      <vt:lpstr>Samenvatting</vt:lpstr>
      <vt:lpstr>'5. Portokosten'!Afdrukbereik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2023-07-27T06:37:18Z</dcterms:created>
  <dcterms:modified xsi:type="dcterms:W3CDTF">2023-08-04T07:03:29Z</dcterms:modified>
</cp:coreProperties>
</file>