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promereorbv.sharepoint.com/sites/prj-NRFriskmanagement/Gedeelde documenten/03. Nota van inlichtingen/"/>
    </mc:Choice>
  </mc:AlternateContent>
  <xr:revisionPtr revIDLastSave="0" documentId="13_ncr:3_{7DA86DBD-6830-40B7-A0D9-9C519935B662}" xr6:coauthVersionLast="47" xr6:coauthVersionMax="47" xr10:uidLastSave="{00000000-0000-0000-0000-000000000000}"/>
  <bookViews>
    <workbookView xWindow="70690" yWindow="-110" windowWidth="38620" windowHeight="21100" xr2:uid="{D25BF51C-315C-4E09-8059-F05A41006B59}"/>
  </bookViews>
  <sheets>
    <sheet name="CDD Organisaties" sheetId="1" r:id="rId1"/>
    <sheet name="Data" sheetId="2" state="hidden" r:id="rId2"/>
    <sheet name="Versiebeheer" sheetId="3" state="hidden" r:id="rId3"/>
  </sheets>
  <definedNames>
    <definedName name="_xlnm.Print_Area" localSheetId="0">'CDD Organisaties'!$A$1:$N$115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 i="1" l="1"/>
  <c r="B56" i="1"/>
  <c r="E62" i="1"/>
  <c r="B24" i="1" l="1"/>
  <c r="B84" i="1"/>
  <c r="B94" i="1"/>
  <c r="B68" i="1"/>
  <c r="E80" i="1"/>
  <c r="B80" i="1"/>
  <c r="E77" i="1"/>
  <c r="B70" i="1"/>
  <c r="B60" i="1"/>
  <c r="E74" i="1"/>
  <c r="B72" i="1"/>
  <c r="B44" i="1" l="1"/>
  <c r="B53" i="1"/>
  <c r="B27" i="1"/>
  <c r="E94" i="1" l="1"/>
  <c r="E93" i="1"/>
  <c r="E89" i="1"/>
  <c r="B89" i="1"/>
  <c r="E88" i="1"/>
  <c r="E87" i="1"/>
  <c r="B87" i="1"/>
  <c r="E86" i="1"/>
  <c r="B86" i="1"/>
  <c r="E85" i="1"/>
  <c r="E84" i="1"/>
  <c r="E83" i="1"/>
  <c r="E82" i="1"/>
  <c r="B82" i="1"/>
  <c r="E81" i="1"/>
  <c r="E78" i="1"/>
  <c r="E79" i="1"/>
  <c r="E76" i="1"/>
  <c r="E75" i="1"/>
  <c r="E24" i="1"/>
  <c r="E23" i="1"/>
  <c r="E73" i="1"/>
  <c r="E72" i="1"/>
  <c r="E71" i="1"/>
  <c r="E70" i="1"/>
  <c r="E69" i="1"/>
  <c r="E68" i="1"/>
  <c r="E67" i="1"/>
  <c r="B43" i="1"/>
  <c r="B42" i="1"/>
  <c r="C5" i="1"/>
  <c r="A52" i="2" l="1"/>
  <c r="E95" i="1"/>
</calcChain>
</file>

<file path=xl/sharedStrings.xml><?xml version="1.0" encoding="utf-8"?>
<sst xmlns="http://schemas.openxmlformats.org/spreadsheetml/2006/main" count="379" uniqueCount="237">
  <si>
    <t>Datum</t>
  </si>
  <si>
    <t>Naam CDD behandelaar</t>
  </si>
  <si>
    <t>OML aanvraag</t>
  </si>
  <si>
    <t>Naam aanvrager</t>
  </si>
  <si>
    <t>Close nummer</t>
  </si>
  <si>
    <t>Maak Keuze</t>
  </si>
  <si>
    <t>Uitkomst</t>
  </si>
  <si>
    <t>Welke natuurlijke personen zijn tekeningsbevoegd voor de aanvrager?</t>
  </si>
  <si>
    <t>Is het legitimatiebewijs opgevraagd, ontvangen en getoetst van bovenstaande tekeningsbevoegde?</t>
  </si>
  <si>
    <t>Vraag</t>
  </si>
  <si>
    <t>Antwoord</t>
  </si>
  <si>
    <t>1b</t>
  </si>
  <si>
    <t>2b</t>
  </si>
  <si>
    <t>3b</t>
  </si>
  <si>
    <t>4b</t>
  </si>
  <si>
    <t>5b</t>
  </si>
  <si>
    <t>7b</t>
  </si>
  <si>
    <t>9b</t>
  </si>
  <si>
    <t>10b</t>
  </si>
  <si>
    <t>11b</t>
  </si>
  <si>
    <t>12b</t>
  </si>
  <si>
    <t>Conclusie</t>
  </si>
  <si>
    <t xml:space="preserve">Niet in behandeling </t>
  </si>
  <si>
    <t>Normaal</t>
  </si>
  <si>
    <t>Drop Down Menu's</t>
  </si>
  <si>
    <t>Ja</t>
  </si>
  <si>
    <t>HIT</t>
  </si>
  <si>
    <t>Nee</t>
  </si>
  <si>
    <t>HIT met akkoord JZ</t>
  </si>
  <si>
    <t>GEEN HIT</t>
  </si>
  <si>
    <t>NVT</t>
  </si>
  <si>
    <t>Risico Klasse</t>
  </si>
  <si>
    <t>Normaal + revisie</t>
  </si>
  <si>
    <t>Hoog</t>
  </si>
  <si>
    <t>Hoog + revisie</t>
  </si>
  <si>
    <t>Zeer Hoog</t>
  </si>
  <si>
    <t>Onacceptabel</t>
  </si>
  <si>
    <t>A. Maat</t>
  </si>
  <si>
    <t>M. Munnichs</t>
  </si>
  <si>
    <t>H. Kers</t>
  </si>
  <si>
    <t>J. Esselmann</t>
  </si>
  <si>
    <t>B.S. Brons</t>
  </si>
  <si>
    <t>N. van Haeften - van Loo</t>
  </si>
  <si>
    <t>R.H. Vos</t>
  </si>
  <si>
    <t>N. Revier</t>
  </si>
  <si>
    <t>B. Swinkels</t>
  </si>
  <si>
    <t>D. van de Grift</t>
  </si>
  <si>
    <t>C. Egas</t>
  </si>
  <si>
    <t>G. Hofstede</t>
  </si>
  <si>
    <t>S. Bossewinkel</t>
  </si>
  <si>
    <t>CDD Klantonderzoek uitkomst</t>
  </si>
  <si>
    <t>In behandeling</t>
  </si>
  <si>
    <t>Positief Afgerond</t>
  </si>
  <si>
    <t>Aanvullend Onderzoek gestart</t>
  </si>
  <si>
    <t>Wachten op Juridische Zaken</t>
  </si>
  <si>
    <t>Akkoord Juridische Zaken</t>
  </si>
  <si>
    <t>Negatief Afgerond</t>
  </si>
  <si>
    <t>Type Aanvraag</t>
  </si>
  <si>
    <t xml:space="preserve">CCT aanvraag </t>
  </si>
  <si>
    <t>Reguliere financieringsaanvraag</t>
  </si>
  <si>
    <t>Toets formule Back Up</t>
  </si>
  <si>
    <t>Eventuele eigen toelichting of reactie Juridische Zaken</t>
  </si>
  <si>
    <t>7a</t>
  </si>
  <si>
    <t>Algemene informatie</t>
  </si>
  <si>
    <t>Formulier CDD - Organisaties</t>
  </si>
  <si>
    <t>Klantprofiel (basisonderzoek)</t>
  </si>
  <si>
    <t>Toegekende risicoclassificatie</t>
  </si>
  <si>
    <t>Eindconclusie van het CDD-onderzoek en motivatie op risicoclassificatie - waarom is deze classificatie passend voor deze aanvrager?</t>
  </si>
  <si>
    <t>Risico-indicatoren</t>
  </si>
  <si>
    <t>Uitkomst 
PEP</t>
  </si>
  <si>
    <t>Uitkomst 
Sanctie</t>
  </si>
  <si>
    <t>Uitkomst 
Negatieve Media</t>
  </si>
  <si>
    <t>Uitkomst 
Offshore Leaks</t>
  </si>
  <si>
    <t>Voor Natuurlijke Personen: Geboortejaar
Voor Organisaties: 
KvK-nummer</t>
  </si>
  <si>
    <t>Bestuur &amp; Wettelijke Vertegenwoordiging</t>
  </si>
  <si>
    <t>Bepaal noodzaak organogram</t>
  </si>
  <si>
    <t>Invoegen organogram</t>
  </si>
  <si>
    <t>Zijn de tekeningsbevoegden opgevoerd in Close?</t>
  </si>
  <si>
    <t>* Voeg de toetsresultaten toe onderaan dit formulier</t>
  </si>
  <si>
    <t>Toetsingen van relevante Partijen *</t>
  </si>
  <si>
    <t>UBO</t>
  </si>
  <si>
    <t>Bestuurder</t>
  </si>
  <si>
    <t>Aandeelhouder</t>
  </si>
  <si>
    <t>Wettelijk vertegenwoordiger</t>
  </si>
  <si>
    <t>Overige</t>
  </si>
  <si>
    <t>Rollen Partij</t>
  </si>
  <si>
    <t>Wat is de rol van deze Partij ten opzichte van de klant</t>
  </si>
  <si>
    <t>1a</t>
  </si>
  <si>
    <t>2a</t>
  </si>
  <si>
    <t>3a</t>
  </si>
  <si>
    <t>4a</t>
  </si>
  <si>
    <t>* Denk daarbij tevens aan leningen van derden en wees alert op geldstromen vanuit het buitenland, in het bijzonder vanuit landen met een hoog risico.</t>
  </si>
  <si>
    <t>5a</t>
  </si>
  <si>
    <t>Is er sprake (geweest) van frequente wijzigingen in de eigendom- en zeggenschapstructuur?</t>
  </si>
  <si>
    <t>Is het UBO-formulier getekend en toegevoegd aan het dossier?</t>
  </si>
  <si>
    <t>Is het UBO-register geraadpleegd en is het uittreksel toegevoegd aan het dossier?</t>
  </si>
  <si>
    <t>5c</t>
  </si>
  <si>
    <t>Verscherpt cliëntonderzoek</t>
  </si>
  <si>
    <t>Is er op basis van het klantprofiel reden tot nader onderzoek en/of is er 1 of meer van bovenstaande risico-indicatoren van toepassing op de aanvrager?</t>
  </si>
  <si>
    <t>8a</t>
  </si>
  <si>
    <t>8b</t>
  </si>
  <si>
    <t>9a</t>
  </si>
  <si>
    <t>10a</t>
  </si>
  <si>
    <t>10c</t>
  </si>
  <si>
    <t>11a</t>
  </si>
  <si>
    <t>12a</t>
  </si>
  <si>
    <r>
      <rPr>
        <b/>
        <sz val="11"/>
        <color rgb="FF7030A0"/>
        <rFont val="Calibri"/>
        <family val="2"/>
        <scheme val="minor"/>
      </rPr>
      <t>Rechtsvormrisico</t>
    </r>
    <r>
      <rPr>
        <sz val="11"/>
        <color theme="1"/>
        <rFont val="Calibri"/>
        <family val="2"/>
        <scheme val="minor"/>
      </rPr>
      <t xml:space="preserve">
Is de aanvrager geregistreerd bij het KvK?</t>
    </r>
  </si>
  <si>
    <r>
      <rPr>
        <b/>
        <sz val="11"/>
        <color rgb="FF7030A0"/>
        <rFont val="Calibri"/>
        <family val="2"/>
        <scheme val="minor"/>
      </rPr>
      <t>Risicovolle rechtsvorm en/of internationale structuur</t>
    </r>
    <r>
      <rPr>
        <sz val="11"/>
        <color theme="1"/>
        <rFont val="Calibri"/>
        <family val="2"/>
        <scheme val="minor"/>
      </rPr>
      <t xml:space="preserve">
Heeft de aanvrager een niet-transparante rechtsvorm (zoals een C.V.) of een buitenlandse rechtsvorm? Of is de aanvrager onderdeel van een internationale organisatiestructuur (eigendom en/of zeggenschap)?</t>
    </r>
  </si>
  <si>
    <r>
      <rPr>
        <b/>
        <sz val="11"/>
        <color rgb="FF7030A0"/>
        <rFont val="Calibri"/>
        <family val="2"/>
        <scheme val="minor"/>
      </rPr>
      <t>Onderbouwing eigendom- en zeggenschapstructuur</t>
    </r>
    <r>
      <rPr>
        <sz val="11"/>
        <color theme="1"/>
        <rFont val="Calibri"/>
        <family val="2"/>
        <scheme val="minor"/>
      </rPr>
      <t xml:space="preserve">
Zijn alle bewijsstukken opgesteld in het NL of EN?</t>
    </r>
  </si>
  <si>
    <r>
      <rPr>
        <b/>
        <sz val="11"/>
        <color rgb="FF7030A0"/>
        <rFont val="Calibri"/>
        <family val="2"/>
        <scheme val="minor"/>
      </rPr>
      <t>Structuurrisico</t>
    </r>
    <r>
      <rPr>
        <sz val="11"/>
        <color theme="1"/>
        <rFont val="Calibri"/>
        <family val="2"/>
        <scheme val="minor"/>
      </rPr>
      <t xml:space="preserve">
Bevat de eigendom- en zeggenschapstructuur van de klant risicoverhogende elementen of aspecten die anderszins de transparantie beperken, zoals bijvoorbeeld een STAK, trust, trustkantoor, offshorevennootschappen of equivalenten?</t>
    </r>
  </si>
  <si>
    <r>
      <rPr>
        <b/>
        <sz val="11"/>
        <color rgb="FF7030A0"/>
        <rFont val="Calibri"/>
        <family val="2"/>
        <scheme val="minor"/>
      </rPr>
      <t>Ultimate Beneficial Owner (UBO)</t>
    </r>
    <r>
      <rPr>
        <sz val="11"/>
        <color theme="1"/>
        <rFont val="Calibri"/>
        <family val="2"/>
        <scheme val="minor"/>
      </rPr>
      <t xml:space="preserve">
Is op basis van betrouwbare bronnen op risicogerichte wijze de UBO geïdentificeerd en geverifieerd?</t>
    </r>
  </si>
  <si>
    <r>
      <rPr>
        <b/>
        <sz val="11"/>
        <color rgb="FF7030A0"/>
        <rFont val="Calibri"/>
        <family val="2"/>
        <scheme val="minor"/>
      </rPr>
      <t>Screening</t>
    </r>
    <r>
      <rPr>
        <sz val="11"/>
        <color theme="1"/>
        <rFont val="Calibri"/>
        <family val="2"/>
        <scheme val="minor"/>
      </rPr>
      <t xml:space="preserve">
Is er vanuit screening sprake van een hit aangaande sancties, PEP's, negatief nieuws of vermelding in de Offshore Leaks?</t>
    </r>
  </si>
  <si>
    <r>
      <rPr>
        <b/>
        <sz val="11"/>
        <color rgb="FF7030A0"/>
        <rFont val="Calibri"/>
        <family val="2"/>
        <scheme val="minor"/>
      </rPr>
      <t>Politically Exposed Person (PEP)</t>
    </r>
    <r>
      <rPr>
        <sz val="11"/>
        <color theme="1"/>
        <rFont val="Calibri"/>
        <family val="2"/>
        <scheme val="minor"/>
      </rPr>
      <t xml:space="preserve">
Is de UBO van de klant aan te merken als een PEP?</t>
    </r>
  </si>
  <si>
    <r>
      <rPr>
        <b/>
        <sz val="11"/>
        <color rgb="FF7030A0"/>
        <rFont val="Calibri"/>
        <family val="2"/>
        <scheme val="minor"/>
      </rPr>
      <t>Activiteiten &amp; Sectorrisico</t>
    </r>
    <r>
      <rPr>
        <sz val="11"/>
        <color theme="1"/>
        <rFont val="Calibri"/>
        <family val="2"/>
        <scheme val="minor"/>
      </rPr>
      <t xml:space="preserve">
Zijn de feitelijke bedrijfsactiviteiten van de aanvrager in voldoende mate vast te stellen op basis van de ontvangen (bewijs)stukken? Geef in de toelichting een samenvatting van deze activiteiten en verwijs naar de relevante bronnen.</t>
    </r>
  </si>
  <si>
    <r>
      <rPr>
        <b/>
        <sz val="11"/>
        <color rgb="FF7030A0"/>
        <rFont val="Calibri"/>
        <family val="2"/>
        <scheme val="minor"/>
      </rPr>
      <t>Sector risico Zakelijk Vastgoed</t>
    </r>
    <r>
      <rPr>
        <sz val="11"/>
        <color theme="1"/>
        <rFont val="Calibri"/>
        <family val="2"/>
        <scheme val="minor"/>
      </rPr>
      <t xml:space="preserve">
Zijn de activiteiten van de aanvrager aan te merken als zakelijke vastgoed-activiteiten? 
(Zie CDD Beleid par 2.9.3. voor de definities)</t>
    </r>
  </si>
  <si>
    <r>
      <rPr>
        <b/>
        <sz val="11"/>
        <color rgb="FF7030A0"/>
        <rFont val="Calibri"/>
        <family val="2"/>
        <scheme val="minor"/>
      </rPr>
      <t>Fiscale integriteit</t>
    </r>
    <r>
      <rPr>
        <sz val="11"/>
        <color theme="1"/>
        <rFont val="Calibri"/>
        <family val="2"/>
        <scheme val="minor"/>
      </rPr>
      <t xml:space="preserve">
Is er op basis van de analyse van de stukken (mogelijk) sprake van belastingontduiking of -ontwijking?</t>
    </r>
  </si>
  <si>
    <t>* In geval van een  risicoclassificatie hoger dan Normaal: leg het dossier voor aan de CDD Commissie</t>
  </si>
  <si>
    <t>Is de Herkomst van de Middelen - zoals hiervoor omschreven - risicogericht onderbouwd met een verklaring vanuit de klant en/of met bewijsstukken zoals vastgelegd in het kredietdossier?</t>
  </si>
  <si>
    <r>
      <rPr>
        <b/>
        <sz val="11"/>
        <color rgb="FF7030A0"/>
        <rFont val="Calibri"/>
        <family val="2"/>
        <scheme val="minor"/>
      </rPr>
      <t>Sectorrisico Onacceptabel</t>
    </r>
    <r>
      <rPr>
        <sz val="11"/>
        <color theme="1"/>
        <rFont val="Calibri"/>
        <family val="2"/>
        <scheme val="minor"/>
      </rPr>
      <t xml:space="preserve">
Voert de klant activiteiten uit die vanuit het CDD Beleid kunnen worden aangemerkt als 'onacceptabel'?
(Zie CDD Beleid par 3.1.4. voor de definities)</t>
    </r>
  </si>
  <si>
    <t>Reden CDD onderzoek</t>
  </si>
  <si>
    <t>Nieuwe klant</t>
  </si>
  <si>
    <t>Periodieke review</t>
  </si>
  <si>
    <t>Event Driven review</t>
  </si>
  <si>
    <t>Kredietrevisie met actualisatie CDD</t>
  </si>
  <si>
    <t>Toelichting of reactie Juridische Zaken</t>
  </si>
  <si>
    <t>Heeft de klant een complexe organisatiestructuur (van meer dan 2 lagen)?</t>
  </si>
  <si>
    <t>De totale investing van de klant ten aanzien van het object aan de [straat + huisnummer] te [plaatsnaam] is [totaalbedrag]. Dit bedrag is opgebouwd uit [bedrag aankoop] voor de aankoop van het pand, [bedrag verbouwing] voor verbouwing en restauratie en [bedrag verduurzaming] voor verduurzamingsmaatregelen. Hiervan wordt [hoogte financiering] gefinancierd door Restauratiefonds en is er sprake van een eigen inbreng van de klant van totaal [bedrag eigen inbreng].
De herkomst van de eigen inbreng van de klant is afkomstig uit [bron van middelen]. Dit blijkt ook uit [document 1] en [document 2]. De klant is daarmee afgelopen jaren in staat geweest om minimaal [bedrag x] op te bouwen vanuit [activiteiten]. Daarmee beoordeel ik het als plausibel dat de klant dit bedrag aan eigen inbreng heeft kunnen opbouwen. Ik heb geen twijfel aan de herkomst van de middelen van deze klant.</t>
  </si>
  <si>
    <t>Ik beoordeel de organisatiestructuur van de klant als complex, omdat…
De eigendom- en zeggenschapstructuur van de klant, in de verticale lijn opwaarts tot aan de UBO's heb ik vastgesteld aan de hand van… [document 1] en [document 2].</t>
  </si>
  <si>
    <t>Versiebeheer in verborgen tab</t>
  </si>
  <si>
    <t>Datavelden dropdownmenu in verborgen tab</t>
  </si>
  <si>
    <t>Object 1</t>
  </si>
  <si>
    <t>Object 2</t>
  </si>
  <si>
    <t>Object 3</t>
  </si>
  <si>
    <t>Object 4</t>
  </si>
  <si>
    <t>Object 5</t>
  </si>
  <si>
    <t>Bij hoeveel objecten is NRF betrokken?</t>
  </si>
  <si>
    <t>1 object</t>
  </si>
  <si>
    <t>2 objecten</t>
  </si>
  <si>
    <t>&gt; 5 objecten, ligt toe in Aard &amp; Doel van de relatie</t>
  </si>
  <si>
    <t>3 objecten</t>
  </si>
  <si>
    <t>4 objecten</t>
  </si>
  <si>
    <t>5 objecten</t>
  </si>
  <si>
    <t>Aantal objecten</t>
  </si>
  <si>
    <t>Adresgegevens</t>
  </si>
  <si>
    <t>Overzicht vastgoedobjecten van deze klant, met betrokkenheid vanuit Restauratiefonds</t>
  </si>
  <si>
    <t>Tabel met aantal objecten toegevoegd</t>
  </si>
  <si>
    <t>Ruimte organogram vergroot</t>
  </si>
  <si>
    <t>Optioneel: voeg een foto toe van het object</t>
  </si>
  <si>
    <t>[aanvrager]</t>
  </si>
  <si>
    <t>[Close-nummer]</t>
  </si>
  <si>
    <t>Toelichting op de financieringsopzet</t>
  </si>
  <si>
    <t>Ruimte toegevoegd voor (vereenvoudigde) financieringsopzet + toelichting</t>
  </si>
  <si>
    <t>Ja, door middel van een gevalideerd taxatierapport</t>
  </si>
  <si>
    <t>Ja, door middel van onderzoek in openbare bronnen, zoals Google streetview</t>
  </si>
  <si>
    <t>Nee, er is geen sprake geweest van een visuele opname van het object</t>
  </si>
  <si>
    <t>Beeld bij het object</t>
  </si>
  <si>
    <t>Veld toegevoegd of de klantverantwoordelijke zich een beeld heeft gevormd van het object</t>
  </si>
  <si>
    <t>Toetsen: verwijderen kolom toelichting en akkoord. Toevoegen dropdown.</t>
  </si>
  <si>
    <t>Bijlage 1</t>
  </si>
  <si>
    <t>[OMSCHRIJVING]</t>
  </si>
  <si>
    <t>Bijlage 2</t>
  </si>
  <si>
    <t>Bijlage 3</t>
  </si>
  <si>
    <t>Bijlage 4</t>
  </si>
  <si>
    <t>Bijlage 5</t>
  </si>
  <si>
    <t>Bijlage 6</t>
  </si>
  <si>
    <t>Bijlage 7</t>
  </si>
  <si>
    <t>Bijlage 8</t>
  </si>
  <si>
    <t>Bijlage 9</t>
  </si>
  <si>
    <t>Bijlage 10</t>
  </si>
  <si>
    <t>Voeg relevante bijlagen hieronder toe aan het document</t>
  </si>
  <si>
    <t>Optioneel veld toegevoegd voor foto van het object</t>
  </si>
  <si>
    <t>Optioneel veld toegevoegd voor relevante bijlagen</t>
  </si>
  <si>
    <t>Optioneel: voeg relevante bijlage(n) toe</t>
  </si>
  <si>
    <t>Heeft de klantverantwoordelijke zich een beeld gevormd van het object?</t>
  </si>
  <si>
    <t>nummer</t>
  </si>
  <si>
    <t>wijzigingsverzoek</t>
  </si>
  <si>
    <t>status</t>
  </si>
  <si>
    <t>ingediend</t>
  </si>
  <si>
    <t>akkoord Cie tbv wijzigen</t>
  </si>
  <si>
    <t>niet doorvoeren</t>
  </si>
  <si>
    <t>aangepast te testen</t>
  </si>
  <si>
    <t>getest en akkoord</t>
  </si>
  <si>
    <t>in productie</t>
  </si>
  <si>
    <t>Maak keuze!</t>
  </si>
  <si>
    <t>datum ingediend</t>
  </si>
  <si>
    <t>opgenomen in versie?</t>
  </si>
  <si>
    <t>dossiernummer invoerveld achter rijen met overig panden/objecten</t>
  </si>
  <si>
    <t>datum realisatie</t>
  </si>
  <si>
    <t>Opmerkingen.</t>
  </si>
  <si>
    <t>logo en tekst omhoog ivm dossiernummers overige objecten</t>
  </si>
  <si>
    <t>voorwaardelijke celopmaak ingeval van HIT (oranje)</t>
  </si>
  <si>
    <t>ter bespreking</t>
  </si>
  <si>
    <t>verwerken (test)aanpassingen</t>
  </si>
  <si>
    <t>door 'voorbeschreven tekst in grijs zal ook de werkelijke tekst licht grijs zijn en zal komt de leesbaarheid niet ten goede en bij indexeren/opslaan van het gefiatteerde voorstel ook de leesbaarheid in xtendis niet ten goede komen. 
VOORSTEL werken met Toelichting die zichtbaar wordt als gebruiker in de cel gaat staan. Voobeeld</t>
  </si>
  <si>
    <t>dossiernummer</t>
  </si>
  <si>
    <r>
      <t xml:space="preserve">Volledige naam van betrokken partijen die </t>
    </r>
    <r>
      <rPr>
        <b/>
        <i/>
        <u/>
        <sz val="11"/>
        <color theme="1"/>
        <rFont val="Calibri"/>
        <family val="2"/>
        <scheme val="minor"/>
      </rPr>
      <t>niet door Close</t>
    </r>
    <r>
      <rPr>
        <sz val="11"/>
        <color theme="1"/>
        <rFont val="Calibri"/>
        <family val="2"/>
        <scheme val="minor"/>
      </rPr>
      <t xml:space="preserve"> getoetst zijn 
(UBO's / Bestuurders / Wettelijk vertegenwoordigers / Aandeelhouders)</t>
    </r>
  </si>
  <si>
    <t>Versie 4.0 - maart 2023</t>
  </si>
  <si>
    <t>ingediend door?</t>
  </si>
  <si>
    <t>wijziging verwerkt door?</t>
  </si>
  <si>
    <t>harry</t>
  </si>
  <si>
    <t>cdd cie</t>
  </si>
  <si>
    <t>bij foto</t>
  </si>
  <si>
    <t>ja zie bijlage</t>
  </si>
  <si>
    <t>nee</t>
  </si>
  <si>
    <t>david/harry</t>
  </si>
  <si>
    <t xml:space="preserve">david </t>
  </si>
  <si>
    <t>david</t>
  </si>
  <si>
    <t>david.</t>
  </si>
  <si>
    <t>voorbeeld gedaan. Collega's kennen deze methode. Ook in het KERS model heb ik dit zo gedaan.</t>
  </si>
  <si>
    <t>bijlage. Suggestie. Ook hier werken met een drop down maar inclusief een categorie overig waarbij iemand dan een variabel tekst kan invoeren.</t>
  </si>
  <si>
    <t xml:space="preserve">gedeelte toevoegen voor invoegen notulen/fiat Cdd cie </t>
  </si>
  <si>
    <t>herstel printmakro. Deze werkt nu niet meer. O.a. doordat bij maken makro namen van tabbladen 'hard'geprogrammeerd zijn en dus niet meer werken als een tabblad een andere naam krijgt. Ik ben geen expert op dit gebied maar wil wel een kleine poging wagen om het te herstellen.</t>
  </si>
  <si>
    <t>printknop verwijderen en in de plaats daarvan instructie printen pdf. Ivm het totale bereik dat soms groter is doorbijlagen. Besproken met David Zwarts 9-3-2023 op kantoor.</t>
  </si>
  <si>
    <t xml:space="preserve">afstemming met David. </t>
  </si>
  <si>
    <t>tabel medewerkers actualiseren. Mw die niet meer werkzaam of leidinggevende rol hebben verwijderen.</t>
  </si>
  <si>
    <t xml:space="preserve">harry </t>
  </si>
  <si>
    <t>HK. Test gedaan 
door wijziging in de makro van het tabblad lijkt de makro weer te werken maar ik weet niet hoe ik het bereik van de print pdf moet aanpassen.</t>
  </si>
  <si>
    <t>Voeg financieringsopzet van outputtabel KERS hier in.</t>
  </si>
  <si>
    <t>Aard van de relatie: De klant is eigenaar van hierboven genoemd(e) monumentale object(en). Ten behoeve van de [aankoop/restauratie/verduurzaming] van genoemd(e) object(en) heeft de klant een aanvraag gedaan bij Nationaal Restauratiefonds. Ik vind het passend dat de klant voor Restauratiefonds heeft gekozen, omdat... Dit is een test.
Doel van de relatie: De klant neemt een [product] af ten behoeve van het bovengenoemde monumentale object. Doel van deze financiering is...</t>
  </si>
  <si>
    <t>foto aanwezig?</t>
  </si>
  <si>
    <t>Notulen: CDD commissie.</t>
  </si>
  <si>
    <t>Ja, door middel van een bezoek aan het object, taxatierapport en evt. eigen foto's</t>
  </si>
  <si>
    <t>Printen (naar pdf)</t>
  </si>
  <si>
    <t>2) Kies printen Microsoft to PDF</t>
  </si>
  <si>
    <t>1) Selecteer het hele afdrukgebied vanaf A1 tot MXXX inclusief de output van de bijlagen</t>
  </si>
  <si>
    <t>3) Kies: selectie afdrukken.</t>
  </si>
  <si>
    <t>4) Sla het pdf bestand op in het tijdelijke klantenmapje.</t>
  </si>
  <si>
    <t>dvierse kleine opmaak aspecten waaronder print instructie</t>
  </si>
  <si>
    <t>David</t>
  </si>
  <si>
    <t>5) Upload het bestand in Close bij document CDD acceptatie</t>
  </si>
  <si>
    <t xml:space="preserve">in de menu lijst van medwerkers ontbraken medewerkers. Zijn bewust collega’s niet opgenomen als behandelaar 😊 ?   Farouk en ikzelf staan er bijvoorbeeld niet tussen .. </t>
  </si>
  <si>
    <t>reinder</t>
  </si>
  <si>
    <t>Versie 4.1 - 14 maart 2023</t>
  </si>
  <si>
    <t>R. Lindeboom</t>
  </si>
  <si>
    <t>F. Nanoha</t>
  </si>
  <si>
    <t>R. Tettero</t>
  </si>
  <si>
    <t>Medewerkers NRF per 14 maart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</si>
</sst>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3]d/mmm/yy;@"/>
  </numFmts>
  <fonts count="18">
    <font>
      <sz val="11"/>
      <color theme="1"/>
      <name val="Calibri"/>
      <family val="2"/>
      <scheme val="minor"/>
    </font>
    <font>
      <b/>
      <sz val="11"/>
      <color theme="1"/>
      <name val="Calibri"/>
      <family val="2"/>
      <scheme val="minor"/>
    </font>
    <font>
      <sz val="11"/>
      <color theme="0"/>
      <name val="Calibri"/>
      <family val="2"/>
      <scheme val="minor"/>
    </font>
    <font>
      <b/>
      <sz val="16"/>
      <color rgb="FF412378"/>
      <name val="BasicCommercial LT Std"/>
      <family val="2"/>
    </font>
    <font>
      <b/>
      <sz val="11"/>
      <name val="Calibri"/>
      <family val="2"/>
      <scheme val="minor"/>
    </font>
    <font>
      <sz val="11"/>
      <name val="Calibri"/>
      <family val="2"/>
      <scheme val="minor"/>
    </font>
    <font>
      <b/>
      <i/>
      <sz val="11"/>
      <color theme="1"/>
      <name val="Calibri"/>
      <family val="2"/>
      <scheme val="minor"/>
    </font>
    <font>
      <b/>
      <sz val="15"/>
      <color theme="1"/>
      <name val="Calibri"/>
      <family val="2"/>
      <scheme val="minor"/>
    </font>
    <font>
      <sz val="15"/>
      <color theme="1"/>
      <name val="Segoe UI Semibold"/>
      <family val="2"/>
    </font>
    <font>
      <b/>
      <sz val="11"/>
      <color rgb="FF7030A0"/>
      <name val="Calibri"/>
      <family val="2"/>
      <scheme val="minor"/>
    </font>
    <font>
      <sz val="11"/>
      <name val="Verdana"/>
      <family val="2"/>
    </font>
    <font>
      <b/>
      <sz val="14"/>
      <color rgb="FF7030A0"/>
      <name val="Calibri"/>
      <family val="2"/>
      <scheme val="minor"/>
    </font>
    <font>
      <b/>
      <sz val="16"/>
      <color rgb="FF7030A0"/>
      <name val="BasicCommercial LT Std"/>
      <family val="2"/>
    </font>
    <font>
      <i/>
      <sz val="11"/>
      <color theme="1"/>
      <name val="Calibri"/>
      <family val="2"/>
      <scheme val="minor"/>
    </font>
    <font>
      <b/>
      <sz val="15"/>
      <color rgb="FF7030A0"/>
      <name val="Calibri"/>
      <family val="2"/>
      <scheme val="minor"/>
    </font>
    <font>
      <sz val="8"/>
      <name val="Calibri"/>
      <family val="2"/>
      <scheme val="minor"/>
    </font>
    <font>
      <b/>
      <i/>
      <u/>
      <sz val="11"/>
      <color theme="1"/>
      <name val="Calibri"/>
      <family val="2"/>
      <scheme val="minor"/>
    </font>
    <font>
      <b/>
      <i/>
      <sz val="12"/>
      <color rgb="FF7030A0"/>
      <name val="BasicCommercial LT Std"/>
    </font>
  </fonts>
  <fills count="4">
    <fill>
      <patternFill patternType="none"/>
    </fill>
    <fill>
      <patternFill patternType="gray125"/>
    </fill>
    <fill>
      <patternFill patternType="solid">
        <fgColor rgb="FFD9D3E4"/>
        <bgColor indexed="64"/>
      </patternFill>
    </fill>
    <fill>
      <patternFill patternType="solid">
        <fgColor theme="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255">
    <xf numFmtId="0" fontId="0" fillId="0" borderId="0" xfId="0"/>
    <xf numFmtId="0" fontId="4" fillId="0" borderId="0" xfId="0" applyFont="1" applyAlignment="1">
      <alignment vertical="center"/>
    </xf>
    <xf numFmtId="0" fontId="3" fillId="0" borderId="0" xfId="0" applyFont="1" applyAlignment="1">
      <alignment horizontal="center" vertical="top"/>
    </xf>
    <xf numFmtId="0" fontId="1" fillId="0" borderId="0" xfId="0" applyFont="1"/>
    <xf numFmtId="0" fontId="5" fillId="0" borderId="0" xfId="0" applyFont="1" applyAlignment="1">
      <alignment horizontal="left" vertical="center"/>
    </xf>
    <xf numFmtId="0" fontId="0" fillId="0" borderId="0" xfId="0" applyAlignment="1">
      <alignment horizontal="left"/>
    </xf>
    <xf numFmtId="0" fontId="5" fillId="0" borderId="0" xfId="0" applyFont="1" applyAlignment="1">
      <alignment horizontal="left" vertical="top"/>
    </xf>
    <xf numFmtId="0" fontId="0" fillId="0" borderId="0" xfId="0" applyAlignment="1">
      <alignment horizontal="left" vertical="top"/>
    </xf>
    <xf numFmtId="0" fontId="0" fillId="0" borderId="0" xfId="0" applyAlignment="1">
      <alignment vertical="top"/>
    </xf>
    <xf numFmtId="0" fontId="0" fillId="0" borderId="0" xfId="0" applyAlignment="1">
      <alignment horizontal="center" vertical="center"/>
    </xf>
    <xf numFmtId="0" fontId="0" fillId="0" borderId="0" xfId="0" applyAlignment="1">
      <alignment horizontal="left" vertical="top" wrapText="1"/>
    </xf>
    <xf numFmtId="0" fontId="0" fillId="0" borderId="0" xfId="0" applyAlignment="1">
      <alignment horizontal="center"/>
    </xf>
    <xf numFmtId="0" fontId="7" fillId="0" borderId="0" xfId="0" applyFont="1"/>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center"/>
    </xf>
    <xf numFmtId="0" fontId="8" fillId="0" borderId="0" xfId="0" applyFont="1" applyAlignment="1">
      <alignment horizontal="center" vertical="center"/>
    </xf>
    <xf numFmtId="0" fontId="8" fillId="0" borderId="0" xfId="0" applyFont="1"/>
    <xf numFmtId="0" fontId="0" fillId="0" borderId="8" xfId="0" applyBorder="1"/>
    <xf numFmtId="0" fontId="0" fillId="0" borderId="6" xfId="0" applyBorder="1"/>
    <xf numFmtId="0" fontId="0" fillId="0" borderId="11" xfId="0" applyBorder="1"/>
    <xf numFmtId="0" fontId="0" fillId="0" borderId="9" xfId="0" applyBorder="1"/>
    <xf numFmtId="0" fontId="0" fillId="0" borderId="10" xfId="0" applyBorder="1"/>
    <xf numFmtId="0" fontId="0" fillId="0" borderId="12" xfId="0" applyBorder="1"/>
    <xf numFmtId="0" fontId="0" fillId="0" borderId="13" xfId="0" applyBorder="1"/>
    <xf numFmtId="0" fontId="0" fillId="0" borderId="14" xfId="0" applyBorder="1"/>
    <xf numFmtId="0" fontId="4" fillId="0" borderId="0" xfId="0" applyFont="1" applyProtection="1">
      <protection locked="0"/>
    </xf>
    <xf numFmtId="0" fontId="0" fillId="0" borderId="12" xfId="0" applyBorder="1" applyAlignment="1">
      <alignment vertical="center"/>
    </xf>
    <xf numFmtId="0" fontId="0" fillId="0" borderId="13" xfId="0" applyBorder="1" applyAlignment="1">
      <alignment vertical="center"/>
    </xf>
    <xf numFmtId="0" fontId="0" fillId="0" borderId="2" xfId="0" applyBorder="1"/>
    <xf numFmtId="0" fontId="10" fillId="0" borderId="0" xfId="0" applyFont="1"/>
    <xf numFmtId="0" fontId="1" fillId="0" borderId="0" xfId="0" applyFont="1" applyAlignment="1">
      <alignment horizontal="left"/>
    </xf>
    <xf numFmtId="0" fontId="5" fillId="0" borderId="1" xfId="0" applyFont="1" applyBorder="1" applyAlignment="1">
      <alignment horizontal="center" vertical="center"/>
    </xf>
    <xf numFmtId="0" fontId="9" fillId="0" borderId="0" xfId="0" applyFont="1"/>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1" xfId="0" applyFill="1" applyBorder="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11" fillId="3" borderId="0" xfId="0" applyFont="1" applyFill="1"/>
    <xf numFmtId="0" fontId="3" fillId="3" borderId="0" xfId="0" applyFont="1" applyFill="1" applyAlignment="1">
      <alignment horizontal="center" vertical="center"/>
    </xf>
    <xf numFmtId="0" fontId="12" fillId="3" borderId="0" xfId="0" applyFont="1" applyFill="1" applyAlignment="1">
      <alignment vertical="center"/>
    </xf>
    <xf numFmtId="0" fontId="0" fillId="0" borderId="18" xfId="0" applyBorder="1" applyAlignment="1">
      <alignment horizontal="left" vertical="center"/>
    </xf>
    <xf numFmtId="0" fontId="5" fillId="0" borderId="22" xfId="0" applyFont="1" applyBorder="1" applyAlignment="1">
      <alignment horizontal="left" vertical="center"/>
    </xf>
    <xf numFmtId="0" fontId="0" fillId="0" borderId="22" xfId="0" applyBorder="1" applyAlignment="1">
      <alignment horizontal="left" vertical="center"/>
    </xf>
    <xf numFmtId="0" fontId="5" fillId="0" borderId="25" xfId="0" applyFont="1" applyBorder="1" applyAlignment="1">
      <alignment horizontal="left" vertical="center"/>
    </xf>
    <xf numFmtId="0" fontId="14" fillId="0" borderId="0" xfId="0" applyFont="1"/>
    <xf numFmtId="0" fontId="11" fillId="0" borderId="0" xfId="0" applyFont="1"/>
    <xf numFmtId="0" fontId="0" fillId="2" borderId="41" xfId="0" applyFill="1" applyBorder="1" applyAlignment="1">
      <alignment horizontal="center" vertical="center"/>
    </xf>
    <xf numFmtId="0" fontId="0" fillId="2" borderId="38" xfId="0" applyFill="1" applyBorder="1" applyAlignment="1">
      <alignment horizontal="left"/>
    </xf>
    <xf numFmtId="0" fontId="0" fillId="2" borderId="1" xfId="0" applyFill="1" applyBorder="1" applyAlignment="1">
      <alignment horizontal="left" vertical="center"/>
    </xf>
    <xf numFmtId="0" fontId="0" fillId="2" borderId="40" xfId="0" applyFill="1" applyBorder="1" applyAlignment="1">
      <alignment horizontal="left"/>
    </xf>
    <xf numFmtId="0" fontId="0" fillId="2" borderId="41" xfId="0" applyFill="1" applyBorder="1" applyAlignment="1">
      <alignment horizontal="left" vertical="center"/>
    </xf>
    <xf numFmtId="0" fontId="0" fillId="0" borderId="34" xfId="0" applyBorder="1" applyAlignment="1">
      <alignment horizontal="center" vertical="top" wrapText="1"/>
    </xf>
    <xf numFmtId="0" fontId="13" fillId="0" borderId="0" xfId="0" applyFont="1"/>
    <xf numFmtId="0" fontId="1" fillId="0" borderId="19" xfId="0" applyFont="1" applyBorder="1"/>
    <xf numFmtId="0" fontId="0" fillId="0" borderId="46" xfId="0" applyBorder="1" applyAlignment="1">
      <alignment horizontal="center" vertical="center"/>
    </xf>
    <xf numFmtId="0" fontId="0" fillId="0" borderId="30" xfId="0" applyBorder="1" applyAlignment="1">
      <alignment horizontal="center" vertical="center"/>
    </xf>
    <xf numFmtId="0" fontId="1" fillId="0" borderId="19" xfId="0" applyFont="1" applyBorder="1" applyAlignment="1">
      <alignment horizontal="center"/>
    </xf>
    <xf numFmtId="0" fontId="0" fillId="2" borderId="47" xfId="0" applyFill="1" applyBorder="1" applyAlignment="1">
      <alignment horizontal="left" vertical="top" wrapText="1"/>
    </xf>
    <xf numFmtId="0" fontId="0" fillId="0" borderId="0" xfId="0" applyAlignment="1">
      <alignment wrapText="1"/>
    </xf>
    <xf numFmtId="0" fontId="4" fillId="0" borderId="0" xfId="0" applyFont="1" applyAlignment="1">
      <alignment vertical="center" wrapText="1"/>
    </xf>
    <xf numFmtId="0" fontId="0" fillId="0" borderId="0" xfId="0" applyAlignment="1">
      <alignment horizontal="center" vertical="center" wrapText="1"/>
    </xf>
    <xf numFmtId="0" fontId="0" fillId="0" borderId="1" xfId="0" applyBorder="1"/>
    <xf numFmtId="0" fontId="4" fillId="3" borderId="0" xfId="0" applyFont="1" applyFill="1" applyAlignment="1">
      <alignment vertical="center"/>
    </xf>
    <xf numFmtId="0" fontId="0" fillId="3" borderId="0" xfId="0" applyFill="1"/>
    <xf numFmtId="0" fontId="4" fillId="3" borderId="0" xfId="0" applyFont="1" applyFill="1" applyAlignment="1">
      <alignment horizontal="center" vertical="center"/>
    </xf>
    <xf numFmtId="0" fontId="0" fillId="0" borderId="38" xfId="0" applyBorder="1" applyAlignment="1">
      <alignment horizontal="left" vertical="center"/>
    </xf>
    <xf numFmtId="0" fontId="0" fillId="0" borderId="40" xfId="0" applyBorder="1" applyAlignment="1">
      <alignment horizontal="left" vertical="center"/>
    </xf>
    <xf numFmtId="0" fontId="0" fillId="0" borderId="7" xfId="0" applyBorder="1"/>
    <xf numFmtId="0" fontId="0" fillId="0" borderId="48" xfId="0" applyBorder="1"/>
    <xf numFmtId="0" fontId="0" fillId="0" borderId="34" xfId="0" applyBorder="1"/>
    <xf numFmtId="0" fontId="0" fillId="0" borderId="38" xfId="0" applyBorder="1"/>
    <xf numFmtId="0" fontId="0" fillId="0" borderId="40" xfId="0" applyBorder="1"/>
    <xf numFmtId="0" fontId="0" fillId="0" borderId="35" xfId="0" applyBorder="1" applyAlignment="1">
      <alignment horizontal="center" vertical="center" wrapText="1"/>
    </xf>
    <xf numFmtId="14" fontId="0" fillId="0" borderId="1" xfId="0" applyNumberFormat="1" applyBorder="1"/>
    <xf numFmtId="0" fontId="1" fillId="0" borderId="1" xfId="0" applyFont="1" applyBorder="1"/>
    <xf numFmtId="0" fontId="1" fillId="0" borderId="1" xfId="0" applyFont="1" applyBorder="1" applyAlignment="1">
      <alignment wrapText="1"/>
    </xf>
    <xf numFmtId="0" fontId="1" fillId="0" borderId="0" xfId="0" applyFont="1" applyAlignment="1">
      <alignment wrapText="1"/>
    </xf>
    <xf numFmtId="0" fontId="0" fillId="0" borderId="1" xfId="0" applyBorder="1" applyAlignment="1">
      <alignment wrapText="1"/>
    </xf>
    <xf numFmtId="0" fontId="5" fillId="2" borderId="1" xfId="0" applyFont="1" applyFill="1" applyBorder="1" applyAlignment="1">
      <alignment wrapText="1"/>
    </xf>
    <xf numFmtId="0" fontId="0" fillId="0" borderId="1" xfId="0" applyBorder="1" applyAlignment="1">
      <alignment vertical="top"/>
    </xf>
    <xf numFmtId="0" fontId="0" fillId="0" borderId="1" xfId="0" applyBorder="1" applyAlignment="1">
      <alignment vertical="top" wrapText="1"/>
    </xf>
    <xf numFmtId="14" fontId="0" fillId="0" borderId="1" xfId="0" applyNumberFormat="1" applyBorder="1" applyAlignment="1">
      <alignment vertical="top"/>
    </xf>
    <xf numFmtId="0" fontId="5" fillId="2" borderId="1" xfId="0" applyFont="1" applyFill="1" applyBorder="1" applyAlignment="1">
      <alignment vertical="top" wrapText="1"/>
    </xf>
    <xf numFmtId="0" fontId="17" fillId="3" borderId="0" xfId="0" applyFont="1" applyFill="1" applyAlignment="1">
      <alignment vertical="center"/>
    </xf>
    <xf numFmtId="0" fontId="14" fillId="0" borderId="0" xfId="0" applyFont="1" applyAlignment="1">
      <alignment horizontal="center"/>
    </xf>
    <xf numFmtId="0" fontId="8" fillId="0" borderId="0" xfId="0" applyFont="1" applyAlignment="1">
      <alignment horizontal="center"/>
    </xf>
    <xf numFmtId="0" fontId="4" fillId="0" borderId="49" xfId="0" applyFont="1" applyBorder="1" applyAlignment="1">
      <alignment horizontal="center" vertical="center"/>
    </xf>
    <xf numFmtId="0" fontId="1" fillId="0" borderId="35" xfId="0" applyFont="1" applyBorder="1"/>
    <xf numFmtId="0" fontId="1" fillId="0" borderId="18" xfId="0" applyFont="1" applyBorder="1"/>
    <xf numFmtId="0" fontId="4" fillId="0" borderId="50" xfId="0" applyFont="1" applyBorder="1" applyAlignment="1">
      <alignment horizontal="center" vertical="center"/>
    </xf>
    <xf numFmtId="0" fontId="1" fillId="0" borderId="22" xfId="0" applyFont="1" applyBorder="1"/>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0" fillId="0" borderId="51" xfId="0" applyBorder="1" applyAlignment="1">
      <alignment vertical="top"/>
    </xf>
    <xf numFmtId="0" fontId="0" fillId="0" borderId="6" xfId="0" applyBorder="1" applyAlignment="1">
      <alignment vertical="top"/>
    </xf>
    <xf numFmtId="0" fontId="5" fillId="0" borderId="26" xfId="0" applyFont="1" applyBorder="1" applyAlignment="1">
      <alignment vertical="top"/>
    </xf>
    <xf numFmtId="0" fontId="0" fillId="0" borderId="54" xfId="0" applyBorder="1"/>
    <xf numFmtId="0" fontId="0" fillId="0" borderId="55" xfId="0" applyBorder="1"/>
    <xf numFmtId="0" fontId="11" fillId="3" borderId="56" xfId="0" applyFont="1" applyFill="1" applyBorder="1" applyAlignment="1">
      <alignment wrapText="1"/>
    </xf>
    <xf numFmtId="0" fontId="0" fillId="0" borderId="53" xfId="0" applyBorder="1"/>
    <xf numFmtId="3" fontId="0" fillId="2" borderId="54" xfId="0" applyNumberFormat="1" applyFill="1" applyBorder="1" applyAlignment="1">
      <alignment horizontal="center" vertical="center"/>
    </xf>
    <xf numFmtId="3" fontId="0" fillId="2" borderId="55" xfId="0" applyNumberFormat="1" applyFill="1" applyBorder="1" applyAlignment="1">
      <alignment horizontal="center" vertical="center"/>
    </xf>
    <xf numFmtId="3" fontId="0" fillId="2" borderId="57" xfId="0" applyNumberFormat="1" applyFill="1" applyBorder="1" applyAlignment="1">
      <alignment horizontal="center" vertical="center"/>
    </xf>
    <xf numFmtId="0" fontId="11" fillId="3" borderId="52" xfId="0" applyFont="1" applyFill="1" applyBorder="1" applyAlignment="1">
      <alignment vertical="center" wrapText="1"/>
    </xf>
    <xf numFmtId="0" fontId="0" fillId="0" borderId="61" xfId="0" applyBorder="1" applyAlignment="1">
      <alignment horizontal="left" vertical="center"/>
    </xf>
    <xf numFmtId="0" fontId="0" fillId="0" borderId="58" xfId="0" applyBorder="1" applyAlignment="1">
      <alignment horizontal="left" vertical="center"/>
    </xf>
    <xf numFmtId="0" fontId="0" fillId="0" borderId="0" xfId="0" applyAlignment="1">
      <alignment horizontal="center" vertical="center"/>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47" xfId="0" applyFill="1"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xf>
    <xf numFmtId="0" fontId="0" fillId="2" borderId="30" xfId="0" applyFill="1" applyBorder="1" applyAlignment="1">
      <alignment vertical="top" wrapText="1"/>
    </xf>
    <xf numFmtId="0" fontId="0" fillId="2" borderId="31" xfId="0" applyFill="1" applyBorder="1" applyAlignment="1">
      <alignment vertical="top" wrapText="1"/>
    </xf>
    <xf numFmtId="0" fontId="0" fillId="2" borderId="43" xfId="0" applyFill="1" applyBorder="1" applyAlignment="1">
      <alignment vertical="top" wrapText="1"/>
    </xf>
    <xf numFmtId="0" fontId="1" fillId="0" borderId="19" xfId="0" applyFont="1" applyBorder="1" applyAlignment="1">
      <alignment horizontal="center"/>
    </xf>
    <xf numFmtId="0" fontId="1" fillId="0" borderId="36" xfId="0" applyFont="1" applyBorder="1" applyAlignment="1">
      <alignment horizontal="center"/>
    </xf>
    <xf numFmtId="0" fontId="1" fillId="0" borderId="20" xfId="0" applyFont="1" applyBorder="1"/>
    <xf numFmtId="0" fontId="1" fillId="0" borderId="21" xfId="0" applyFont="1" applyBorder="1"/>
    <xf numFmtId="0" fontId="0" fillId="2" borderId="1" xfId="0" applyFill="1" applyBorder="1" applyAlignment="1">
      <alignment horizontal="left" vertical="top"/>
    </xf>
    <xf numFmtId="0" fontId="0" fillId="2" borderId="39" xfId="0" applyFill="1" applyBorder="1" applyAlignment="1">
      <alignment horizontal="left" vertical="top"/>
    </xf>
    <xf numFmtId="0" fontId="0" fillId="2" borderId="47" xfId="0" applyFill="1" applyBorder="1" applyAlignment="1">
      <alignment horizontal="center" vertical="center"/>
    </xf>
    <xf numFmtId="0" fontId="0" fillId="2" borderId="42" xfId="0" applyFill="1" applyBorder="1" applyAlignment="1">
      <alignment horizontal="center" vertical="center"/>
    </xf>
    <xf numFmtId="0" fontId="0" fillId="2" borderId="32" xfId="0" applyFill="1" applyBorder="1" applyAlignment="1">
      <alignment horizontal="center" vertical="center"/>
    </xf>
    <xf numFmtId="0" fontId="0" fillId="0" borderId="46" xfId="0" applyBorder="1" applyAlignment="1">
      <alignment horizontal="left" vertical="top" wrapText="1"/>
    </xf>
    <xf numFmtId="0" fontId="0" fillId="0" borderId="5" xfId="0" applyBorder="1" applyAlignment="1">
      <alignment horizontal="left" vertical="top" wrapText="1"/>
    </xf>
    <xf numFmtId="0" fontId="0" fillId="2" borderId="1" xfId="0" applyFill="1" applyBorder="1" applyAlignment="1">
      <alignment horizontal="center" vertical="center"/>
    </xf>
    <xf numFmtId="0" fontId="0" fillId="2" borderId="39" xfId="0" applyFill="1" applyBorder="1" applyAlignment="1">
      <alignment horizontal="center" vertical="center"/>
    </xf>
    <xf numFmtId="0" fontId="0" fillId="0" borderId="33" xfId="0" applyBorder="1" applyAlignment="1">
      <alignment horizontal="left" vertical="top" wrapText="1"/>
    </xf>
    <xf numFmtId="0" fontId="0" fillId="0" borderId="8" xfId="0" applyBorder="1" applyAlignment="1">
      <alignment horizontal="left" vertical="top" wrapText="1"/>
    </xf>
    <xf numFmtId="0" fontId="0" fillId="0" borderId="22" xfId="0" applyBorder="1" applyAlignment="1">
      <alignment horizontal="left" vertical="top" wrapText="1"/>
    </xf>
    <xf numFmtId="0" fontId="0" fillId="0" borderId="11" xfId="0" applyBorder="1" applyAlignment="1">
      <alignment horizontal="left" vertical="top" wrapText="1"/>
    </xf>
    <xf numFmtId="0" fontId="0" fillId="0" borderId="45" xfId="0" applyBorder="1" applyAlignment="1">
      <alignment horizontal="left" vertical="top" wrapText="1"/>
    </xf>
    <xf numFmtId="0" fontId="0" fillId="0" borderId="10" xfId="0" applyBorder="1" applyAlignment="1">
      <alignment horizontal="left" vertical="top" wrapText="1"/>
    </xf>
    <xf numFmtId="0" fontId="0" fillId="2" borderId="43" xfId="0" applyFill="1" applyBorder="1" applyAlignment="1">
      <alignment horizontal="center" vertical="center"/>
    </xf>
    <xf numFmtId="0" fontId="0" fillId="2" borderId="59" xfId="0" applyFill="1" applyBorder="1" applyAlignment="1">
      <alignment horizontal="left" vertical="top"/>
    </xf>
    <xf numFmtId="0" fontId="0" fillId="2" borderId="60" xfId="0" applyFill="1" applyBorder="1" applyAlignment="1">
      <alignment horizontal="left" vertical="top"/>
    </xf>
    <xf numFmtId="0" fontId="0" fillId="0" borderId="20" xfId="0" applyBorder="1" applyAlignment="1">
      <alignment horizontal="center" vertical="center" wrapText="1"/>
    </xf>
    <xf numFmtId="0" fontId="0" fillId="0" borderId="21" xfId="0" applyBorder="1" applyAlignment="1">
      <alignment horizontal="center" vertical="center"/>
    </xf>
    <xf numFmtId="0" fontId="0" fillId="0" borderId="19" xfId="0" applyBorder="1" applyAlignment="1">
      <alignment horizontal="center" vertical="center" wrapText="1"/>
    </xf>
    <xf numFmtId="0" fontId="0" fillId="0" borderId="36" xfId="0" applyBorder="1" applyAlignment="1">
      <alignment horizontal="center" vertical="center" wrapText="1"/>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49" fontId="6" fillId="3" borderId="0" xfId="0" applyNumberFormat="1" applyFont="1" applyFill="1" applyAlignment="1">
      <alignment horizontal="right"/>
    </xf>
    <xf numFmtId="0" fontId="0" fillId="0" borderId="38" xfId="0" applyBorder="1" applyAlignment="1">
      <alignment horizontal="left" vertical="top" wrapText="1"/>
    </xf>
    <xf numFmtId="0" fontId="0" fillId="0" borderId="1" xfId="0" applyBorder="1" applyAlignment="1">
      <alignment horizontal="left" vertical="top" wrapText="1"/>
    </xf>
    <xf numFmtId="0" fontId="6" fillId="0" borderId="1" xfId="0" applyFont="1" applyBorder="1" applyAlignment="1">
      <alignment horizontal="center" vertical="center"/>
    </xf>
    <xf numFmtId="0" fontId="0" fillId="2" borderId="1" xfId="0" applyFill="1" applyBorder="1" applyAlignment="1">
      <alignment horizontal="center" vertical="top" wrapText="1"/>
    </xf>
    <xf numFmtId="0" fontId="0" fillId="2" borderId="39" xfId="0" applyFill="1" applyBorder="1" applyAlignment="1">
      <alignment horizontal="center"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6" fillId="0" borderId="41" xfId="0" applyFont="1" applyBorder="1" applyAlignment="1">
      <alignment horizontal="center" vertical="center"/>
    </xf>
    <xf numFmtId="0" fontId="0" fillId="2" borderId="41" xfId="0" applyFill="1" applyBorder="1" applyAlignment="1">
      <alignment horizontal="left" vertical="top" wrapText="1"/>
    </xf>
    <xf numFmtId="0" fontId="0" fillId="2" borderId="44" xfId="0" applyFill="1" applyBorder="1" applyAlignment="1">
      <alignment horizontal="left" vertical="top" wrapText="1"/>
    </xf>
    <xf numFmtId="0" fontId="0" fillId="2" borderId="6" xfId="0" applyFill="1" applyBorder="1" applyAlignment="1">
      <alignment horizontal="left" vertical="center"/>
    </xf>
    <xf numFmtId="0" fontId="0" fillId="2" borderId="0" xfId="0" applyFill="1" applyAlignment="1">
      <alignment horizontal="left" vertical="center"/>
    </xf>
    <xf numFmtId="0" fontId="0" fillId="2" borderId="24" xfId="0" applyFill="1" applyBorder="1" applyAlignment="1">
      <alignment horizontal="left" vertical="center"/>
    </xf>
    <xf numFmtId="0" fontId="0" fillId="2" borderId="26" xfId="0" applyFill="1" applyBorder="1" applyAlignment="1">
      <alignment horizontal="left" vertical="center"/>
    </xf>
    <xf numFmtId="0" fontId="0" fillId="2" borderId="27" xfId="0" applyFill="1" applyBorder="1" applyAlignment="1">
      <alignment horizontal="left" vertical="center"/>
    </xf>
    <xf numFmtId="0" fontId="0" fillId="2" borderId="28" xfId="0" applyFill="1" applyBorder="1" applyAlignment="1">
      <alignment horizontal="left" vertical="center"/>
    </xf>
    <xf numFmtId="164" fontId="0" fillId="0" borderId="19" xfId="0" applyNumberFormat="1" applyBorder="1" applyAlignment="1">
      <alignment horizontal="left"/>
    </xf>
    <xf numFmtId="164" fontId="0" fillId="0" borderId="20" xfId="0" applyNumberFormat="1" applyBorder="1" applyAlignment="1">
      <alignment horizontal="left"/>
    </xf>
    <xf numFmtId="164" fontId="0" fillId="0" borderId="21" xfId="0" applyNumberFormat="1" applyBorder="1" applyAlignment="1">
      <alignment horizontal="left"/>
    </xf>
    <xf numFmtId="0" fontId="0" fillId="2" borderId="2" xfId="0" applyFill="1" applyBorder="1" applyAlignment="1">
      <alignment horizontal="left" vertical="center"/>
    </xf>
    <xf numFmtId="0" fontId="0" fillId="2" borderId="7" xfId="0" applyFill="1" applyBorder="1" applyAlignment="1">
      <alignment horizontal="left" vertical="center"/>
    </xf>
    <xf numFmtId="0" fontId="0" fillId="2" borderId="23" xfId="0" applyFill="1" applyBorder="1" applyAlignment="1">
      <alignment horizontal="left" vertical="center"/>
    </xf>
    <xf numFmtId="0" fontId="1" fillId="0" borderId="34" xfId="0" applyFont="1" applyBorder="1" applyAlignment="1">
      <alignment horizontal="left" vertical="top"/>
    </xf>
    <xf numFmtId="0" fontId="1" fillId="0" borderId="35" xfId="0" applyFont="1" applyBorder="1" applyAlignment="1">
      <alignment horizontal="left" vertical="top"/>
    </xf>
    <xf numFmtId="0" fontId="1" fillId="0" borderId="35" xfId="0" applyFont="1" applyBorder="1"/>
    <xf numFmtId="0" fontId="1" fillId="0" borderId="37" xfId="0" applyFont="1" applyBorder="1"/>
    <xf numFmtId="0" fontId="0" fillId="2" borderId="14" xfId="0" applyFill="1" applyBorder="1" applyAlignment="1">
      <alignment horizontal="left" vertical="center"/>
    </xf>
    <xf numFmtId="0" fontId="0" fillId="2" borderId="62" xfId="0" applyFill="1" applyBorder="1" applyAlignment="1">
      <alignment horizontal="left" vertical="center"/>
    </xf>
    <xf numFmtId="0" fontId="0" fillId="2" borderId="1" xfId="0" applyFill="1" applyBorder="1" applyAlignment="1">
      <alignment horizontal="left" vertical="center"/>
    </xf>
    <xf numFmtId="0" fontId="0" fillId="2" borderId="39" xfId="0" applyFill="1" applyBorder="1" applyAlignment="1">
      <alignment horizontal="left" vertical="center"/>
    </xf>
    <xf numFmtId="0" fontId="0" fillId="2" borderId="41" xfId="0" applyFill="1" applyBorder="1" applyAlignment="1">
      <alignment horizontal="left" vertical="center"/>
    </xf>
    <xf numFmtId="0" fontId="0" fillId="2" borderId="44" xfId="0" applyFill="1" applyBorder="1" applyAlignment="1">
      <alignment horizontal="left" vertical="center"/>
    </xf>
    <xf numFmtId="0" fontId="11" fillId="3" borderId="18" xfId="0" applyFont="1" applyFill="1" applyBorder="1" applyAlignment="1">
      <alignment horizontal="center" wrapText="1"/>
    </xf>
    <xf numFmtId="0" fontId="11" fillId="3" borderId="49" xfId="0" applyFont="1" applyFill="1" applyBorder="1" applyAlignment="1">
      <alignment horizontal="center" wrapText="1"/>
    </xf>
    <xf numFmtId="0" fontId="11" fillId="3" borderId="50" xfId="0" applyFont="1" applyFill="1" applyBorder="1" applyAlignment="1">
      <alignment horizontal="center" wrapText="1"/>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13" fillId="3" borderId="0" xfId="0" applyFont="1" applyFill="1" applyAlignment="1">
      <alignment horizontal="left" vertical="top" wrapText="1"/>
    </xf>
    <xf numFmtId="0" fontId="1" fillId="0" borderId="29" xfId="0" applyFont="1" applyBorder="1" applyAlignment="1">
      <alignment horizontal="left" vertical="top"/>
    </xf>
    <xf numFmtId="0" fontId="1" fillId="0" borderId="20" xfId="0" applyFont="1" applyBorder="1" applyAlignment="1">
      <alignment horizontal="left" vertical="top"/>
    </xf>
    <xf numFmtId="0" fontId="1" fillId="0" borderId="36" xfId="0" applyFont="1" applyBorder="1" applyAlignment="1">
      <alignment horizontal="left" vertical="top"/>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2" borderId="35" xfId="0" applyFill="1" applyBorder="1" applyAlignment="1">
      <alignment horizontal="center" vertical="center"/>
    </xf>
    <xf numFmtId="0" fontId="0" fillId="2" borderId="37" xfId="0" applyFill="1" applyBorder="1" applyAlignment="1">
      <alignment horizontal="center" vertical="center"/>
    </xf>
    <xf numFmtId="0" fontId="0" fillId="0" borderId="38" xfId="0" applyBorder="1" applyAlignment="1">
      <alignment horizontal="left" vertical="top"/>
    </xf>
    <xf numFmtId="0" fontId="0" fillId="0" borderId="1" xfId="0" applyBorder="1" applyAlignment="1">
      <alignment horizontal="left" vertical="top"/>
    </xf>
    <xf numFmtId="0" fontId="5" fillId="0" borderId="38" xfId="0" applyFont="1" applyBorder="1" applyAlignment="1">
      <alignment horizontal="left" vertical="top" wrapText="1"/>
    </xf>
    <xf numFmtId="0" fontId="5" fillId="0" borderId="1" xfId="0" applyFont="1" applyBorder="1" applyAlignment="1">
      <alignment horizontal="left" vertical="top" wrapText="1"/>
    </xf>
    <xf numFmtId="0" fontId="0" fillId="2" borderId="1" xfId="0" applyFill="1" applyBorder="1" applyAlignment="1">
      <alignment horizontal="left" vertical="top" wrapText="1"/>
    </xf>
    <xf numFmtId="0" fontId="0" fillId="2" borderId="39" xfId="0" applyFill="1" applyBorder="1" applyAlignment="1">
      <alignment horizontal="left" vertical="top" wrapText="1"/>
    </xf>
    <xf numFmtId="0" fontId="5" fillId="0" borderId="2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0" fillId="2" borderId="30" xfId="0" applyFill="1" applyBorder="1" applyAlignment="1">
      <alignment horizontal="center" vertical="top" wrapText="1"/>
    </xf>
    <xf numFmtId="0" fontId="0" fillId="2" borderId="31" xfId="0" applyFill="1" applyBorder="1" applyAlignment="1">
      <alignment horizontal="center" vertical="top" wrapText="1"/>
    </xf>
    <xf numFmtId="0" fontId="0" fillId="2" borderId="43" xfId="0" applyFill="1" applyBorder="1" applyAlignment="1">
      <alignment horizontal="center" vertical="top"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7" xfId="0" applyBorder="1" applyAlignment="1">
      <alignment horizontal="center" vertical="center" wrapText="1"/>
    </xf>
    <xf numFmtId="0" fontId="0" fillId="0" borderId="42" xfId="0" applyBorder="1" applyAlignment="1">
      <alignment horizontal="left" vertical="top" wrapText="1"/>
    </xf>
    <xf numFmtId="0" fontId="0" fillId="0" borderId="43" xfId="0" applyBorder="1" applyAlignment="1">
      <alignment horizontal="left" vertical="top" wrapText="1"/>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0" fillId="2" borderId="42" xfId="0" applyFill="1" applyBorder="1" applyAlignment="1">
      <alignment horizontal="left" vertical="top" wrapText="1"/>
    </xf>
    <xf numFmtId="0" fontId="0" fillId="2" borderId="31" xfId="0" applyFill="1" applyBorder="1" applyAlignment="1">
      <alignment horizontal="left" vertical="top" wrapText="1"/>
    </xf>
    <xf numFmtId="0" fontId="0" fillId="2" borderId="32" xfId="0" applyFill="1" applyBorder="1" applyAlignment="1">
      <alignment horizontal="left" vertical="top" wrapText="1"/>
    </xf>
    <xf numFmtId="0" fontId="4" fillId="0" borderId="49" xfId="0" applyFont="1" applyBorder="1" applyAlignment="1">
      <alignment horizontal="center" vertical="center"/>
    </xf>
    <xf numFmtId="0" fontId="4" fillId="3" borderId="3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0" borderId="18"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0" fillId="0" borderId="0" xfId="0" applyAlignment="1">
      <alignment horizontal="left" vertical="top" wrapText="1"/>
    </xf>
    <xf numFmtId="0" fontId="0" fillId="2" borderId="41" xfId="0" applyFill="1" applyBorder="1" applyAlignment="1">
      <alignment horizontal="center" vertical="center"/>
    </xf>
    <xf numFmtId="0" fontId="0" fillId="2" borderId="44" xfId="0" applyFill="1" applyBorder="1" applyAlignment="1">
      <alignment horizontal="center" vertical="center"/>
    </xf>
    <xf numFmtId="0" fontId="14" fillId="0" borderId="15" xfId="0" applyFont="1" applyBorder="1" applyAlignment="1">
      <alignment horizontal="center"/>
    </xf>
    <xf numFmtId="0" fontId="14" fillId="0" borderId="16" xfId="0" applyFont="1" applyBorder="1" applyAlignment="1">
      <alignment horizontal="center"/>
    </xf>
    <xf numFmtId="0" fontId="8" fillId="2" borderId="15" xfId="0" applyFont="1" applyFill="1" applyBorder="1" applyAlignment="1">
      <alignment horizontal="center"/>
    </xf>
    <xf numFmtId="0" fontId="8" fillId="2" borderId="17" xfId="0" applyFont="1" applyFill="1" applyBorder="1" applyAlignment="1">
      <alignment horizontal="center"/>
    </xf>
    <xf numFmtId="0" fontId="1" fillId="0" borderId="19" xfId="0" applyFont="1" applyBorder="1"/>
    <xf numFmtId="0" fontId="1" fillId="0" borderId="36" xfId="0" applyFont="1" applyBorder="1"/>
    <xf numFmtId="0" fontId="0" fillId="0" borderId="29"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2" borderId="33" xfId="0" applyFill="1" applyBorder="1" applyAlignment="1">
      <alignment horizontal="left" vertical="top" wrapText="1"/>
    </xf>
    <xf numFmtId="0" fontId="0" fillId="2" borderId="7" xfId="0" applyFill="1" applyBorder="1" applyAlignment="1">
      <alignment horizontal="left" vertical="top" wrapText="1"/>
    </xf>
    <xf numFmtId="0" fontId="0" fillId="2" borderId="23" xfId="0" applyFill="1" applyBorder="1" applyAlignment="1">
      <alignment horizontal="left" vertical="top" wrapText="1"/>
    </xf>
    <xf numFmtId="0" fontId="0" fillId="2" borderId="22" xfId="0" applyFill="1" applyBorder="1" applyAlignment="1">
      <alignment horizontal="left" vertical="top" wrapText="1"/>
    </xf>
    <xf numFmtId="0" fontId="0" fillId="2" borderId="0" xfId="0" applyFill="1" applyAlignment="1">
      <alignment horizontal="left" vertical="top" wrapText="1"/>
    </xf>
    <xf numFmtId="0" fontId="0" fillId="2" borderId="24" xfId="0" applyFill="1" applyBorder="1" applyAlignment="1">
      <alignment horizontal="left" vertical="top" wrapText="1"/>
    </xf>
    <xf numFmtId="0" fontId="0" fillId="2" borderId="25" xfId="0" applyFill="1" applyBorder="1" applyAlignment="1">
      <alignment horizontal="left" vertical="top" wrapText="1"/>
    </xf>
    <xf numFmtId="0" fontId="0" fillId="2" borderId="27" xfId="0" applyFill="1" applyBorder="1" applyAlignment="1">
      <alignment horizontal="left" vertical="top" wrapText="1"/>
    </xf>
    <xf numFmtId="0" fontId="0" fillId="2" borderId="28" xfId="0" applyFill="1" applyBorder="1" applyAlignment="1">
      <alignment horizontal="left" vertical="top" wrapText="1"/>
    </xf>
    <xf numFmtId="0" fontId="0" fillId="0" borderId="58" xfId="0" applyBorder="1" applyAlignment="1">
      <alignment horizontal="left" vertical="center"/>
    </xf>
    <xf numFmtId="0" fontId="0" fillId="0" borderId="59" xfId="0" applyBorder="1" applyAlignment="1">
      <alignment horizontal="left" vertical="center"/>
    </xf>
    <xf numFmtId="0" fontId="0" fillId="0" borderId="60" xfId="0" applyBorder="1" applyAlignment="1">
      <alignment horizontal="left" vertical="center"/>
    </xf>
    <xf numFmtId="0" fontId="0" fillId="2" borderId="35" xfId="0" applyFill="1" applyBorder="1" applyAlignment="1">
      <alignment horizontal="left" vertical="top" wrapText="1"/>
    </xf>
    <xf numFmtId="0" fontId="0" fillId="2" borderId="37" xfId="0" applyFill="1" applyBorder="1" applyAlignment="1">
      <alignment horizontal="left" vertical="top" wrapText="1"/>
    </xf>
    <xf numFmtId="0" fontId="4" fillId="0" borderId="15" xfId="0" applyFont="1" applyBorder="1" applyAlignment="1">
      <alignment horizontal="center" vertical="center"/>
    </xf>
  </cellXfs>
  <cellStyles count="1">
    <cellStyle name="Standaard" xfId="0" builtinId="0"/>
  </cellStyles>
  <dxfs count="90">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ill>
        <patternFill>
          <bgColor rgb="FFFFC000"/>
        </patternFill>
      </fill>
    </dxf>
    <dxf>
      <font>
        <color rgb="FF006100"/>
      </font>
      <fill>
        <patternFill>
          <bgColor rgb="FFC6EFCE"/>
        </patternFill>
      </fill>
    </dxf>
    <dxf>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s>
  <tableStyles count="0" defaultTableStyle="TableStyleMedium2" defaultPivotStyle="PivotStyleLight16"/>
  <colors>
    <mruColors>
      <color rgb="FFD9D3E4"/>
      <color rgb="FFE5CEFE"/>
      <color rgb="FFD1B9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894076</xdr:colOff>
      <xdr:row>1</xdr:row>
      <xdr:rowOff>263139</xdr:rowOff>
    </xdr:from>
    <xdr:to>
      <xdr:col>10</xdr:col>
      <xdr:colOff>62921</xdr:colOff>
      <xdr:row>8</xdr:row>
      <xdr:rowOff>69589</xdr:rowOff>
    </xdr:to>
    <xdr:grpSp>
      <xdr:nvGrpSpPr>
        <xdr:cNvPr id="4" name="Groep 3">
          <a:extLst>
            <a:ext uri="{FF2B5EF4-FFF2-40B4-BE49-F238E27FC236}">
              <a16:creationId xmlns:a16="http://schemas.microsoft.com/office/drawing/2014/main" id="{00000000-0008-0000-0000-000004000000}"/>
            </a:ext>
          </a:extLst>
        </xdr:cNvPr>
        <xdr:cNvGrpSpPr/>
      </xdr:nvGrpSpPr>
      <xdr:grpSpPr>
        <a:xfrm>
          <a:off x="7913871" y="454509"/>
          <a:ext cx="2761379" cy="1293916"/>
          <a:chOff x="7851774" y="883708"/>
          <a:chExt cx="3588810" cy="2255429"/>
        </a:xfrm>
      </xdr:grpSpPr>
      <xdr:pic>
        <xdr:nvPicPr>
          <xdr:cNvPr id="3" name="Picture 2" descr="Restauratiefonds | Verstand van financieren, hart voor monument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51774" y="883708"/>
            <a:ext cx="3588810" cy="205416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 name="Afbeelding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8329083" y="2423584"/>
            <a:ext cx="2825750" cy="715553"/>
          </a:xfrm>
          <a:prstGeom prst="rect">
            <a:avLst/>
          </a:prstGeom>
        </xdr:spPr>
      </xdr:pic>
    </xdr:grpSp>
    <xdr:clientData/>
  </xdr:twoCellAnchor>
  <xdr:twoCellAnchor>
    <xdr:from>
      <xdr:col>6</xdr:col>
      <xdr:colOff>52917</xdr:colOff>
      <xdr:row>119</xdr:row>
      <xdr:rowOff>42331</xdr:rowOff>
    </xdr:from>
    <xdr:to>
      <xdr:col>8</xdr:col>
      <xdr:colOff>1016000</xdr:colOff>
      <xdr:row>124</xdr:row>
      <xdr:rowOff>148164</xdr:rowOff>
    </xdr:to>
    <xdr:sp macro="" textlink="">
      <xdr:nvSpPr>
        <xdr:cNvPr id="5" name="Pijl: gebogen omhoog 4">
          <a:extLst>
            <a:ext uri="{FF2B5EF4-FFF2-40B4-BE49-F238E27FC236}">
              <a16:creationId xmlns:a16="http://schemas.microsoft.com/office/drawing/2014/main" id="{00000000-0008-0000-0000-000005000000}"/>
            </a:ext>
          </a:extLst>
        </xdr:cNvPr>
        <xdr:cNvSpPr/>
      </xdr:nvSpPr>
      <xdr:spPr>
        <a:xfrm flipV="1">
          <a:off x="6762750" y="52323998"/>
          <a:ext cx="2264833" cy="1058333"/>
        </a:xfrm>
        <a:prstGeom prst="bentUpArrow">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13B65-796F-4607-A095-6369B4452C4B}">
  <sheetPr codeName="Blad12"/>
  <dimension ref="A1:V129"/>
  <sheetViews>
    <sheetView showGridLines="0" tabSelected="1" topLeftCell="A84" zoomScale="73" zoomScaleNormal="73" workbookViewId="0">
      <selection activeCell="Q88" sqref="Q88"/>
    </sheetView>
  </sheetViews>
  <sheetFormatPr defaultRowHeight="14.5"/>
  <cols>
    <col min="1" max="1" width="3.54296875" style="9" customWidth="1"/>
    <col min="2" max="2" width="34.81640625" customWidth="1"/>
    <col min="3" max="3" width="27.54296875" customWidth="1"/>
    <col min="4" max="4" width="17.54296875" customWidth="1"/>
    <col min="5" max="5" width="11.54296875" customWidth="1"/>
    <col min="6" max="6" width="5.453125" customWidth="1"/>
    <col min="7" max="7" width="13.81640625" customWidth="1"/>
    <col min="8" max="8" width="8.81640625" customWidth="1"/>
    <col min="9" max="9" width="20" customWidth="1"/>
    <col min="11" max="11" width="8.453125" customWidth="1"/>
    <col min="12" max="12" width="10.81640625" customWidth="1"/>
    <col min="13" max="13" width="10.1796875" customWidth="1"/>
    <col min="14" max="14" width="3.81640625" customWidth="1"/>
    <col min="15" max="15" width="7.81640625" customWidth="1"/>
    <col min="16" max="16" width="12.453125" customWidth="1"/>
  </cols>
  <sheetData>
    <row r="1" spans="2:21" ht="15" thickBot="1"/>
    <row r="2" spans="2:21" ht="26.25" customHeight="1" thickBot="1">
      <c r="B2" s="149" t="s">
        <v>64</v>
      </c>
      <c r="C2" s="150"/>
      <c r="D2" s="150"/>
      <c r="E2" s="151"/>
      <c r="F2" s="41"/>
      <c r="G2" s="41"/>
      <c r="H2" s="41"/>
      <c r="I2" s="85" t="str">
        <f>Versiebeheer!B1</f>
        <v>Versie 4.1 - 14 maart 2023</v>
      </c>
      <c r="J2" s="41"/>
      <c r="K2" s="41"/>
      <c r="L2" s="152"/>
      <c r="M2" s="152"/>
      <c r="O2" s="1"/>
      <c r="P2" s="64"/>
      <c r="Q2" s="1"/>
      <c r="R2" s="1"/>
      <c r="S2" s="1"/>
      <c r="T2" s="1"/>
      <c r="U2" s="1"/>
    </row>
    <row r="3" spans="2:21" ht="12.75" customHeight="1">
      <c r="B3" s="38"/>
      <c r="C3" s="38"/>
      <c r="D3" s="38"/>
      <c r="E3" s="38"/>
      <c r="F3" s="40"/>
      <c r="G3" s="40"/>
      <c r="H3" s="40"/>
      <c r="I3" s="40"/>
      <c r="J3" s="40"/>
      <c r="K3" s="40"/>
      <c r="L3" s="152"/>
      <c r="M3" s="152"/>
      <c r="O3" s="1"/>
      <c r="P3" s="64"/>
      <c r="Q3" s="1"/>
      <c r="R3" s="1"/>
      <c r="S3" s="1"/>
      <c r="T3" s="1"/>
      <c r="U3" s="1"/>
    </row>
    <row r="4" spans="2:21" ht="15.75" customHeight="1" thickBot="1">
      <c r="B4" s="39" t="s">
        <v>63</v>
      </c>
      <c r="C4" s="2"/>
      <c r="D4" s="2"/>
      <c r="E4" s="2"/>
      <c r="F4" s="2"/>
      <c r="G4" s="2"/>
      <c r="H4" s="2"/>
      <c r="I4" s="2"/>
      <c r="J4" s="2"/>
      <c r="K4" s="2"/>
      <c r="L4" s="2"/>
      <c r="M4" s="2"/>
      <c r="O4" s="3"/>
      <c r="P4" s="65"/>
    </row>
    <row r="5" spans="2:21" ht="15.75" customHeight="1">
      <c r="B5" s="42" t="s">
        <v>0</v>
      </c>
      <c r="C5" s="169">
        <f ca="1">NOW()</f>
        <v>45023.643640972223</v>
      </c>
      <c r="D5" s="170"/>
      <c r="E5" s="171"/>
      <c r="I5" s="1"/>
      <c r="J5" s="1"/>
      <c r="K5" s="1"/>
      <c r="L5" s="1"/>
      <c r="M5" s="1"/>
      <c r="N5" s="1"/>
      <c r="O5" s="37"/>
      <c r="P5" s="66"/>
    </row>
    <row r="6" spans="2:21" ht="15.75" customHeight="1">
      <c r="B6" s="43" t="s">
        <v>1</v>
      </c>
      <c r="C6" s="172" t="s">
        <v>5</v>
      </c>
      <c r="D6" s="173"/>
      <c r="E6" s="174"/>
      <c r="I6" s="1"/>
      <c r="J6" s="1"/>
      <c r="K6" s="1"/>
      <c r="L6" s="1"/>
      <c r="M6" s="1"/>
      <c r="N6" s="1"/>
      <c r="O6" s="37"/>
      <c r="P6" s="66"/>
    </row>
    <row r="7" spans="2:21" ht="15.75" customHeight="1">
      <c r="B7" s="44" t="s">
        <v>3</v>
      </c>
      <c r="C7" s="163" t="s">
        <v>148</v>
      </c>
      <c r="D7" s="164"/>
      <c r="E7" s="165"/>
      <c r="H7" s="1"/>
      <c r="I7" s="1"/>
      <c r="J7" s="1"/>
      <c r="K7" s="1"/>
      <c r="L7" s="1"/>
      <c r="M7" s="1"/>
      <c r="N7" s="1"/>
    </row>
    <row r="8" spans="2:21" ht="15.75" customHeight="1">
      <c r="B8" s="44" t="s">
        <v>119</v>
      </c>
      <c r="C8" s="163" t="s">
        <v>5</v>
      </c>
      <c r="D8" s="164"/>
      <c r="E8" s="165"/>
      <c r="H8" s="1"/>
      <c r="I8" s="1"/>
      <c r="J8" s="1"/>
      <c r="K8" s="1"/>
      <c r="L8" s="1"/>
      <c r="M8" s="1"/>
      <c r="N8" s="1"/>
    </row>
    <row r="9" spans="2:21" ht="15.75" customHeight="1" thickBot="1">
      <c r="B9" s="45" t="s">
        <v>4</v>
      </c>
      <c r="C9" s="166" t="s">
        <v>149</v>
      </c>
      <c r="D9" s="167"/>
      <c r="E9" s="168"/>
      <c r="H9" s="1"/>
      <c r="I9" s="1"/>
      <c r="J9" s="1"/>
      <c r="K9" s="1"/>
      <c r="L9" s="1"/>
      <c r="M9" s="1"/>
      <c r="N9" s="1"/>
    </row>
    <row r="10" spans="2:21" ht="15" thickBot="1">
      <c r="B10" s="4"/>
      <c r="C10" s="5"/>
      <c r="O10" s="1"/>
      <c r="P10" s="1"/>
      <c r="Q10" s="1"/>
      <c r="R10" s="1"/>
      <c r="S10" s="1"/>
      <c r="T10" s="1"/>
      <c r="U10" s="1"/>
    </row>
    <row r="11" spans="2:21" ht="37.5" customHeight="1" thickBot="1">
      <c r="B11" s="185" t="s">
        <v>144</v>
      </c>
      <c r="C11" s="186"/>
      <c r="D11" s="186"/>
      <c r="E11" s="187"/>
      <c r="G11" s="102" t="s">
        <v>219</v>
      </c>
      <c r="I11" s="107" t="s">
        <v>194</v>
      </c>
      <c r="O11" s="1"/>
      <c r="P11" s="1"/>
      <c r="Q11" s="1"/>
      <c r="R11" s="1"/>
      <c r="S11" s="1"/>
      <c r="T11" s="1"/>
      <c r="U11" s="1"/>
    </row>
    <row r="12" spans="2:21" ht="15" thickBot="1">
      <c r="B12" s="109" t="s">
        <v>135</v>
      </c>
      <c r="C12" s="143" t="s">
        <v>138</v>
      </c>
      <c r="D12" s="143"/>
      <c r="E12" s="144"/>
      <c r="G12" s="103"/>
      <c r="I12" s="106"/>
      <c r="O12" s="1"/>
      <c r="P12" s="1"/>
      <c r="Q12" s="1"/>
      <c r="R12" s="1"/>
      <c r="S12" s="1"/>
      <c r="T12" s="1"/>
      <c r="U12" s="1"/>
    </row>
    <row r="13" spans="2:21" ht="15.75" customHeight="1">
      <c r="B13" s="108" t="s">
        <v>130</v>
      </c>
      <c r="C13" s="179" t="s">
        <v>143</v>
      </c>
      <c r="D13" s="179"/>
      <c r="E13" s="180"/>
      <c r="G13" s="100" t="s">
        <v>183</v>
      </c>
      <c r="I13" s="104"/>
      <c r="O13" s="1"/>
      <c r="P13" s="1"/>
      <c r="Q13" s="1"/>
      <c r="R13" s="1"/>
      <c r="S13" s="1"/>
      <c r="T13" s="1"/>
      <c r="U13" s="1"/>
    </row>
    <row r="14" spans="2:21" ht="15.75" customHeight="1">
      <c r="B14" s="67" t="s">
        <v>131</v>
      </c>
      <c r="C14" s="181" t="s">
        <v>143</v>
      </c>
      <c r="D14" s="181"/>
      <c r="E14" s="182"/>
      <c r="G14" s="100" t="s">
        <v>183</v>
      </c>
      <c r="I14" s="104"/>
      <c r="O14" s="1"/>
      <c r="P14" s="1"/>
      <c r="Q14" s="1"/>
      <c r="R14" s="1"/>
      <c r="S14" s="1"/>
      <c r="T14" s="1"/>
      <c r="U14" s="1"/>
    </row>
    <row r="15" spans="2:21" ht="15.75" customHeight="1">
      <c r="B15" s="67" t="s">
        <v>132</v>
      </c>
      <c r="C15" s="181" t="s">
        <v>143</v>
      </c>
      <c r="D15" s="181"/>
      <c r="E15" s="182"/>
      <c r="G15" s="100" t="s">
        <v>183</v>
      </c>
      <c r="I15" s="104"/>
      <c r="O15" s="1"/>
      <c r="P15" s="1"/>
      <c r="Q15" s="1"/>
      <c r="R15" s="1"/>
      <c r="S15" s="1"/>
      <c r="T15" s="1"/>
      <c r="U15" s="1"/>
    </row>
    <row r="16" spans="2:21" ht="15.75" customHeight="1">
      <c r="B16" s="67" t="s">
        <v>133</v>
      </c>
      <c r="C16" s="181" t="s">
        <v>143</v>
      </c>
      <c r="D16" s="181"/>
      <c r="E16" s="182"/>
      <c r="G16" s="100" t="s">
        <v>183</v>
      </c>
      <c r="I16" s="104"/>
      <c r="O16" s="1"/>
      <c r="P16" s="1"/>
      <c r="Q16" s="1"/>
      <c r="R16" s="1"/>
      <c r="S16" s="1"/>
      <c r="T16" s="1"/>
      <c r="U16" s="1"/>
    </row>
    <row r="17" spans="2:21" ht="15.75" customHeight="1" thickBot="1">
      <c r="B17" s="68" t="s">
        <v>134</v>
      </c>
      <c r="C17" s="183" t="s">
        <v>143</v>
      </c>
      <c r="D17" s="183"/>
      <c r="E17" s="184"/>
      <c r="G17" s="101" t="s">
        <v>183</v>
      </c>
      <c r="I17" s="105"/>
      <c r="O17" s="1"/>
      <c r="P17" s="1"/>
      <c r="Q17" s="1"/>
      <c r="R17" s="1"/>
      <c r="S17" s="1"/>
      <c r="T17" s="1"/>
      <c r="U17" s="1"/>
    </row>
    <row r="18" spans="2:21" ht="15.75" customHeight="1" thickBot="1">
      <c r="O18" s="1"/>
      <c r="P18" s="1"/>
      <c r="Q18" s="1"/>
      <c r="R18" s="1"/>
      <c r="S18" s="1"/>
      <c r="T18" s="1"/>
      <c r="U18" s="1"/>
    </row>
    <row r="19" spans="2:21" ht="15.75" customHeight="1" thickBot="1">
      <c r="B19" s="249" t="s">
        <v>173</v>
      </c>
      <c r="C19" s="250"/>
      <c r="D19" s="250"/>
      <c r="E19" s="251"/>
      <c r="G19" s="188" t="s">
        <v>5</v>
      </c>
      <c r="H19" s="189"/>
      <c r="I19" s="189"/>
      <c r="J19" s="189"/>
      <c r="K19" s="189"/>
      <c r="L19" s="190"/>
      <c r="O19" s="1"/>
      <c r="P19" s="1"/>
      <c r="Q19" s="1"/>
      <c r="R19" s="1"/>
      <c r="S19" s="1"/>
      <c r="T19" s="1"/>
      <c r="U19" s="1"/>
    </row>
    <row r="20" spans="2:21" ht="15.75" customHeight="1">
      <c r="B20" s="4"/>
      <c r="C20" s="5"/>
      <c r="O20" s="1"/>
      <c r="P20" s="1"/>
      <c r="Q20" s="1"/>
      <c r="R20" s="1"/>
      <c r="S20" s="1"/>
      <c r="T20" s="1"/>
      <c r="U20" s="1"/>
    </row>
    <row r="21" spans="2:21" ht="19" thickBot="1">
      <c r="B21" s="39" t="s">
        <v>75</v>
      </c>
      <c r="C21" s="5"/>
      <c r="O21" s="1"/>
      <c r="P21" s="1"/>
      <c r="Q21" s="1"/>
      <c r="R21" s="1"/>
      <c r="S21" s="1"/>
      <c r="T21" s="1"/>
      <c r="U21" s="1"/>
    </row>
    <row r="22" spans="2:21">
      <c r="B22" s="175" t="s">
        <v>9</v>
      </c>
      <c r="C22" s="176"/>
      <c r="D22" s="89" t="s">
        <v>10</v>
      </c>
      <c r="E22" s="177" t="s">
        <v>6</v>
      </c>
      <c r="F22" s="177"/>
      <c r="G22" s="177" t="s">
        <v>124</v>
      </c>
      <c r="H22" s="177"/>
      <c r="I22" s="177"/>
      <c r="J22" s="177"/>
      <c r="K22" s="177"/>
      <c r="L22" s="177"/>
      <c r="M22" s="178"/>
    </row>
    <row r="23" spans="2:21" ht="85.5" customHeight="1">
      <c r="B23" s="153" t="s">
        <v>125</v>
      </c>
      <c r="C23" s="154"/>
      <c r="D23" s="36" t="s">
        <v>5</v>
      </c>
      <c r="E23" s="155" t="str">
        <f>IF(D23="Nee","Check Akkoord",IF(D23="Maak Keuze","","Licht toe!"))</f>
        <v/>
      </c>
      <c r="F23" s="155"/>
      <c r="G23" s="156" t="s">
        <v>127</v>
      </c>
      <c r="H23" s="156"/>
      <c r="I23" s="156"/>
      <c r="J23" s="156"/>
      <c r="K23" s="156"/>
      <c r="L23" s="156"/>
      <c r="M23" s="157"/>
    </row>
    <row r="24" spans="2:21" ht="63.75" customHeight="1" thickBot="1">
      <c r="B24" s="158" t="str">
        <f>IF(D23="Ja","Is een volledig en actueel organogram opgevraagd? Is dit toegevoegd aan het dossier en geeft dit voldoende inzicht in de eigendom- en zeggenschaprelaties, inclusief UBO(s) van de aanvrager?","Deze vraag is niet relevant door het antwoord op de vorige vraag.")</f>
        <v>Deze vraag is niet relevant door het antwoord op de vorige vraag.</v>
      </c>
      <c r="C24" s="159"/>
      <c r="D24" s="48"/>
      <c r="E24" s="160" t="str">
        <f>IF(D24="Ja","Check Akkoord",IF(D24="Nee","Licht toe!",""))</f>
        <v/>
      </c>
      <c r="F24" s="160"/>
      <c r="G24" s="161"/>
      <c r="H24" s="161"/>
      <c r="I24" s="161"/>
      <c r="J24" s="161"/>
      <c r="K24" s="161"/>
      <c r="L24" s="161"/>
      <c r="M24" s="162"/>
    </row>
    <row r="25" spans="2:21" ht="18.75" customHeight="1">
      <c r="B25" s="10"/>
    </row>
    <row r="26" spans="2:21" ht="19" thickBot="1">
      <c r="B26" s="39" t="s">
        <v>76</v>
      </c>
      <c r="C26" s="5"/>
      <c r="O26" s="1"/>
      <c r="P26" s="1"/>
      <c r="Q26" s="1"/>
      <c r="R26" s="1"/>
      <c r="S26" s="1"/>
      <c r="T26" s="1"/>
      <c r="U26" s="1"/>
    </row>
    <row r="27" spans="2:21" ht="408.75" customHeight="1" thickBot="1">
      <c r="B27" s="254" t="str">
        <f>IF($D$23="Maak Keuze","Voeg Organogram hier in",IF($D$23="Nee","Organogram is niet van toepassing","Voeg Organogram hier in"))</f>
        <v>Voeg Organogram hier in</v>
      </c>
      <c r="C27" s="226"/>
      <c r="D27" s="226"/>
      <c r="E27" s="226"/>
      <c r="F27" s="226"/>
      <c r="G27" s="226"/>
      <c r="H27" s="226"/>
      <c r="I27" s="226"/>
      <c r="J27" s="226"/>
      <c r="K27" s="226"/>
      <c r="L27" s="226"/>
      <c r="M27" s="227"/>
      <c r="O27" s="1"/>
      <c r="P27" s="1"/>
      <c r="Q27" s="1"/>
      <c r="R27" s="1"/>
      <c r="S27" s="1"/>
      <c r="T27" s="1"/>
      <c r="U27" s="1"/>
    </row>
    <row r="28" spans="2:21" ht="17.25" customHeight="1">
      <c r="B28" s="6"/>
      <c r="O28" s="1"/>
      <c r="P28" s="1"/>
      <c r="Q28" s="1"/>
      <c r="R28" s="1"/>
      <c r="S28" s="1"/>
      <c r="T28" s="1"/>
      <c r="U28" s="1"/>
    </row>
    <row r="29" spans="2:21" ht="19" thickBot="1">
      <c r="B29" s="39" t="s">
        <v>79</v>
      </c>
    </row>
    <row r="30" spans="2:21" ht="72.5">
      <c r="B30" s="53" t="s">
        <v>195</v>
      </c>
      <c r="C30" s="74" t="s">
        <v>73</v>
      </c>
      <c r="D30" s="74" t="s">
        <v>86</v>
      </c>
      <c r="E30" s="147" t="s">
        <v>69</v>
      </c>
      <c r="F30" s="148"/>
      <c r="G30" s="147" t="s">
        <v>70</v>
      </c>
      <c r="H30" s="148"/>
      <c r="I30" s="74" t="s">
        <v>71</v>
      </c>
      <c r="J30" s="145" t="s">
        <v>72</v>
      </c>
      <c r="K30" s="146"/>
    </row>
    <row r="31" spans="2:21">
      <c r="B31" s="49"/>
      <c r="C31" s="50"/>
      <c r="D31" s="50"/>
      <c r="E31" s="111"/>
      <c r="F31" s="112"/>
      <c r="G31" s="111"/>
      <c r="H31" s="112"/>
      <c r="I31" s="36"/>
      <c r="J31" s="111"/>
      <c r="K31" s="129"/>
    </row>
    <row r="32" spans="2:21">
      <c r="B32" s="49"/>
      <c r="C32" s="50"/>
      <c r="D32" s="50"/>
      <c r="E32" s="111"/>
      <c r="F32" s="112"/>
      <c r="G32" s="111"/>
      <c r="H32" s="112"/>
      <c r="I32" s="36"/>
      <c r="J32" s="111"/>
      <c r="K32" s="129"/>
    </row>
    <row r="33" spans="2:21">
      <c r="B33" s="49"/>
      <c r="C33" s="50"/>
      <c r="D33" s="50"/>
      <c r="E33" s="111"/>
      <c r="F33" s="112"/>
      <c r="G33" s="111"/>
      <c r="H33" s="112"/>
      <c r="I33" s="36"/>
      <c r="J33" s="111"/>
      <c r="K33" s="129"/>
    </row>
    <row r="34" spans="2:21">
      <c r="B34" s="49"/>
      <c r="C34" s="50"/>
      <c r="D34" s="50"/>
      <c r="E34" s="111"/>
      <c r="F34" s="112"/>
      <c r="G34" s="111"/>
      <c r="H34" s="112"/>
      <c r="I34" s="36"/>
      <c r="J34" s="111"/>
      <c r="K34" s="129"/>
    </row>
    <row r="35" spans="2:21">
      <c r="B35" s="49"/>
      <c r="C35" s="50"/>
      <c r="D35" s="50"/>
      <c r="E35" s="111"/>
      <c r="F35" s="112"/>
      <c r="G35" s="111"/>
      <c r="H35" s="112"/>
      <c r="I35" s="36"/>
      <c r="J35" s="111"/>
      <c r="K35" s="129"/>
    </row>
    <row r="36" spans="2:21">
      <c r="B36" s="49"/>
      <c r="C36" s="50"/>
      <c r="D36" s="50"/>
      <c r="E36" s="111"/>
      <c r="F36" s="112"/>
      <c r="G36" s="111"/>
      <c r="H36" s="112"/>
      <c r="I36" s="36"/>
      <c r="J36" s="111"/>
      <c r="K36" s="129"/>
      <c r="N36" s="110"/>
      <c r="O36" s="110"/>
    </row>
    <row r="37" spans="2:21">
      <c r="B37" s="49"/>
      <c r="C37" s="50"/>
      <c r="D37" s="50"/>
      <c r="E37" s="111"/>
      <c r="F37" s="112"/>
      <c r="G37" s="111"/>
      <c r="H37" s="112"/>
      <c r="I37" s="36"/>
      <c r="J37" s="111"/>
      <c r="K37" s="129"/>
    </row>
    <row r="38" spans="2:21" ht="15" thickBot="1">
      <c r="B38" s="51"/>
      <c r="C38" s="52"/>
      <c r="D38" s="52"/>
      <c r="E38" s="130"/>
      <c r="F38" s="142"/>
      <c r="G38" s="130"/>
      <c r="H38" s="142"/>
      <c r="I38" s="48"/>
      <c r="J38" s="130"/>
      <c r="K38" s="131"/>
    </row>
    <row r="39" spans="2:21" ht="16.5" customHeight="1">
      <c r="B39" s="54" t="s">
        <v>78</v>
      </c>
      <c r="O39" s="1"/>
      <c r="P39" s="1"/>
      <c r="Q39" s="1"/>
      <c r="R39" s="1"/>
      <c r="S39" s="1"/>
      <c r="T39" s="1"/>
      <c r="U39" s="1"/>
    </row>
    <row r="40" spans="2:21" ht="16.5" customHeight="1">
      <c r="B40" s="54"/>
      <c r="O40" s="1"/>
      <c r="P40" s="1"/>
      <c r="Q40" s="1"/>
      <c r="R40" s="1"/>
      <c r="S40" s="1"/>
      <c r="T40" s="1"/>
      <c r="U40" s="1"/>
    </row>
    <row r="41" spans="2:21" ht="18.75" customHeight="1" thickBot="1">
      <c r="B41" s="39" t="s">
        <v>74</v>
      </c>
      <c r="G41" s="39"/>
      <c r="H41" s="39"/>
      <c r="I41" s="39"/>
      <c r="O41" s="1"/>
      <c r="P41" s="1"/>
      <c r="Q41" s="1"/>
      <c r="R41" s="1"/>
      <c r="S41" s="1"/>
      <c r="T41" s="1"/>
      <c r="U41" s="1"/>
    </row>
    <row r="42" spans="2:21" ht="18" customHeight="1">
      <c r="B42" s="195" t="str">
        <f>CONCATENATE("Is de bestuurder van ",C7," een organisatie?")</f>
        <v>Is de bestuurder van [aanvrager] een organisatie?</v>
      </c>
      <c r="C42" s="196"/>
      <c r="D42" s="197" t="s">
        <v>5</v>
      </c>
      <c r="E42" s="198"/>
      <c r="F42" s="7"/>
    </row>
    <row r="43" spans="2:21" ht="15.65" customHeight="1">
      <c r="B43" s="199" t="str">
        <f>IF(D42="Ja","Wat is de naam van deze organisatie?","Deze vraag is niet relevant door het antwoord op de vorige vraag.")</f>
        <v>Deze vraag is niet relevant door het antwoord op de vorige vraag.</v>
      </c>
      <c r="C43" s="200"/>
      <c r="D43" s="127"/>
      <c r="E43" s="128"/>
      <c r="F43" s="7"/>
      <c r="G43" s="8"/>
    </row>
    <row r="44" spans="2:21" ht="32.25" customHeight="1">
      <c r="B44" s="153" t="str">
        <f>IF(D42="Ja","Is deze organisatie handmatig SFH getoets in Close en is het resultaat toegevoegd in dit formulier?","Deze vraag is niet relevant door het antwoord op de vorige vraag.")</f>
        <v>Deze vraag is niet relevant door het antwoord op de vorige vraag.</v>
      </c>
      <c r="C44" s="154"/>
      <c r="D44" s="134"/>
      <c r="E44" s="135"/>
      <c r="F44" s="7"/>
    </row>
    <row r="45" spans="2:21">
      <c r="B45" s="136" t="s">
        <v>7</v>
      </c>
      <c r="C45" s="137"/>
      <c r="D45" s="127"/>
      <c r="E45" s="128"/>
      <c r="F45" s="7"/>
    </row>
    <row r="46" spans="2:21">
      <c r="B46" s="138"/>
      <c r="C46" s="139"/>
      <c r="D46" s="127"/>
      <c r="E46" s="128"/>
      <c r="F46" s="7"/>
    </row>
    <row r="47" spans="2:21">
      <c r="B47" s="138"/>
      <c r="C47" s="139"/>
      <c r="D47" s="127"/>
      <c r="E47" s="128"/>
      <c r="F47" s="7"/>
    </row>
    <row r="48" spans="2:21">
      <c r="B48" s="140"/>
      <c r="C48" s="141"/>
      <c r="D48" s="127"/>
      <c r="E48" s="128"/>
      <c r="F48" s="7"/>
    </row>
    <row r="49" spans="1:22" ht="30" customHeight="1">
      <c r="B49" s="132" t="s">
        <v>8</v>
      </c>
      <c r="C49" s="133"/>
      <c r="D49" s="134" t="s">
        <v>5</v>
      </c>
      <c r="E49" s="135"/>
      <c r="F49" s="7"/>
    </row>
    <row r="50" spans="1:22" ht="17.25" customHeight="1" thickBot="1">
      <c r="B50" s="158" t="s">
        <v>77</v>
      </c>
      <c r="C50" s="159"/>
      <c r="D50" s="229" t="s">
        <v>5</v>
      </c>
      <c r="E50" s="230"/>
      <c r="F50" s="7"/>
    </row>
    <row r="51" spans="1:22" ht="17.25" customHeight="1">
      <c r="B51" s="10"/>
    </row>
    <row r="52" spans="1:22" ht="17.25" customHeight="1" thickBot="1">
      <c r="B52" s="39" t="s">
        <v>65</v>
      </c>
      <c r="O52" s="1"/>
      <c r="P52" s="1"/>
      <c r="Q52" s="1"/>
      <c r="R52" s="1"/>
      <c r="S52" s="1"/>
      <c r="T52" s="1"/>
      <c r="U52" s="1"/>
    </row>
    <row r="53" spans="1:22" ht="21.75" customHeight="1">
      <c r="B53" s="205" t="str">
        <f>CONCATENATE("Doel &amp; Aard van de relatie: Welk product wil ",$C$7," afnemen? Hoe wordt dit product gebruikt? En waarom heeft de klant voor Restauratiefonds gekozen?")</f>
        <v>Doel &amp; Aard van de relatie: Welk product wil [aanvrager] afnemen? Hoe wordt dit product gebruikt? En waarom heeft de klant voor Restauratiefonds gekozen?</v>
      </c>
      <c r="C53" s="206"/>
      <c r="D53" s="206"/>
      <c r="E53" s="206"/>
      <c r="F53" s="206"/>
      <c r="G53" s="206"/>
      <c r="H53" s="206"/>
      <c r="I53" s="206"/>
      <c r="J53" s="206"/>
      <c r="K53" s="206"/>
      <c r="L53" s="206"/>
      <c r="M53" s="207"/>
      <c r="O53" s="1"/>
      <c r="P53" s="1"/>
      <c r="Q53" s="1"/>
      <c r="R53" s="1"/>
      <c r="S53" s="1"/>
      <c r="T53" s="1"/>
      <c r="U53" s="1"/>
    </row>
    <row r="54" spans="1:22" ht="75" customHeight="1" thickBot="1">
      <c r="B54" s="208" t="s">
        <v>218</v>
      </c>
      <c r="C54" s="209"/>
      <c r="D54" s="209"/>
      <c r="E54" s="209"/>
      <c r="F54" s="209"/>
      <c r="G54" s="209"/>
      <c r="H54" s="209"/>
      <c r="I54" s="209"/>
      <c r="J54" s="209"/>
      <c r="K54" s="209"/>
      <c r="L54" s="209"/>
      <c r="M54" s="210"/>
      <c r="O54" s="1"/>
      <c r="P54" s="1"/>
      <c r="Q54" s="1"/>
      <c r="R54" s="1"/>
      <c r="S54" s="1"/>
      <c r="T54" s="1"/>
      <c r="U54" s="1"/>
    </row>
    <row r="55" spans="1:22" ht="12.75" customHeight="1" thickBot="1">
      <c r="B55" s="221"/>
      <c r="C55" s="221"/>
      <c r="D55" s="221"/>
      <c r="E55" s="221"/>
      <c r="F55" s="221"/>
      <c r="G55" s="221"/>
      <c r="H55" s="221"/>
      <c r="I55" s="221"/>
      <c r="J55" s="221"/>
      <c r="K55" s="221"/>
      <c r="L55" s="221"/>
      <c r="M55" s="221"/>
      <c r="O55" s="1"/>
      <c r="P55" s="1"/>
      <c r="Q55" s="1"/>
      <c r="R55" s="1"/>
      <c r="S55" s="1"/>
      <c r="T55" s="1"/>
      <c r="U55" s="1"/>
    </row>
    <row r="56" spans="1:22" ht="21.75" customHeight="1">
      <c r="B56" s="205" t="str">
        <f>CONCATENATE("Financieringsopzet: Op welke wijze is de financiering van ",$C$7," opgezet? Voeg een vereenvoudigd overzicht toe en voorzie deze van een korte toelichting")</f>
        <v>Financieringsopzet: Op welke wijze is de financiering van [aanvrager] opgezet? Voeg een vereenvoudigd overzicht toe en voorzie deze van een korte toelichting</v>
      </c>
      <c r="C56" s="206"/>
      <c r="D56" s="206"/>
      <c r="E56" s="206"/>
      <c r="F56" s="206"/>
      <c r="G56" s="206"/>
      <c r="H56" s="206"/>
      <c r="I56" s="206"/>
      <c r="J56" s="206"/>
      <c r="K56" s="206"/>
      <c r="L56" s="206"/>
      <c r="M56" s="207"/>
      <c r="O56" s="1"/>
      <c r="P56" s="1"/>
      <c r="Q56" s="1"/>
      <c r="R56" s="1"/>
      <c r="S56" s="1"/>
      <c r="T56" s="1"/>
      <c r="U56" s="1"/>
    </row>
    <row r="57" spans="1:22" ht="312" customHeight="1" thickBot="1">
      <c r="B57" s="222" t="s">
        <v>217</v>
      </c>
      <c r="C57" s="223"/>
      <c r="D57" s="223"/>
      <c r="E57" s="223"/>
      <c r="F57" s="223"/>
      <c r="G57" s="223"/>
      <c r="H57" s="223"/>
      <c r="I57" s="223"/>
      <c r="J57" s="223"/>
      <c r="K57" s="223"/>
      <c r="L57" s="223"/>
      <c r="M57" s="224"/>
      <c r="O57" s="1"/>
      <c r="P57" s="1"/>
      <c r="Q57" s="1"/>
      <c r="R57" s="1"/>
      <c r="S57" s="1"/>
      <c r="T57" s="1"/>
      <c r="U57" s="1"/>
    </row>
    <row r="58" spans="1:22" ht="47.25" customHeight="1" thickBot="1">
      <c r="B58" s="120" t="s">
        <v>150</v>
      </c>
      <c r="C58" s="121"/>
      <c r="D58" s="121"/>
      <c r="E58" s="121"/>
      <c r="F58" s="121"/>
      <c r="G58" s="121"/>
      <c r="H58" s="121"/>
      <c r="I58" s="121"/>
      <c r="J58" s="121"/>
      <c r="K58" s="121"/>
      <c r="L58" s="121"/>
      <c r="M58" s="122"/>
      <c r="O58" s="1"/>
      <c r="P58" s="1"/>
      <c r="Q58" s="1"/>
      <c r="R58" s="1"/>
      <c r="S58" s="1"/>
      <c r="T58" s="1"/>
      <c r="U58" s="1"/>
    </row>
    <row r="59" spans="1:22" ht="12.75" customHeight="1" thickBot="1">
      <c r="B59" s="6"/>
      <c r="O59" s="1"/>
      <c r="P59" s="1"/>
      <c r="Q59" s="1"/>
      <c r="R59" s="1"/>
      <c r="S59" s="1"/>
      <c r="T59" s="1"/>
      <c r="U59" s="1"/>
    </row>
    <row r="60" spans="1:22" ht="21.75" customHeight="1">
      <c r="B60" s="211" t="str">
        <f>CONCATENATE("Herkomst van Middelen*: Verklaar waarom de omvang en de herkomst van de middelen, zoals ingebracht door ",$C$7," in de transactie met Restauratiefonds, plausibel is?")</f>
        <v>Herkomst van Middelen*: Verklaar waarom de omvang en de herkomst van de middelen, zoals ingebracht door [aanvrager] in de transactie met Restauratiefonds, plausibel is?</v>
      </c>
      <c r="C60" s="212"/>
      <c r="D60" s="212"/>
      <c r="E60" s="212"/>
      <c r="F60" s="212"/>
      <c r="G60" s="212"/>
      <c r="H60" s="212"/>
      <c r="I60" s="212"/>
      <c r="J60" s="212"/>
      <c r="K60" s="212"/>
      <c r="L60" s="212"/>
      <c r="M60" s="213"/>
      <c r="O60" s="1"/>
      <c r="P60" s="1"/>
      <c r="Q60" s="1"/>
      <c r="R60" s="1"/>
      <c r="S60" s="1"/>
      <c r="T60" s="1"/>
      <c r="U60" s="1"/>
    </row>
    <row r="61" spans="1:22" ht="136.5" customHeight="1" thickBot="1">
      <c r="B61" s="120" t="s">
        <v>126</v>
      </c>
      <c r="C61" s="121"/>
      <c r="D61" s="121"/>
      <c r="E61" s="121"/>
      <c r="F61" s="121"/>
      <c r="G61" s="121"/>
      <c r="H61" s="121"/>
      <c r="I61" s="121"/>
      <c r="J61" s="121"/>
      <c r="K61" s="121"/>
      <c r="L61" s="121"/>
      <c r="M61" s="122"/>
      <c r="O61" s="1"/>
      <c r="P61" s="1"/>
      <c r="Q61" s="1"/>
      <c r="R61" s="1"/>
      <c r="S61" s="1"/>
      <c r="T61" s="1"/>
      <c r="U61" s="1"/>
    </row>
    <row r="62" spans="1:22" s="60" customFormat="1" ht="51.75" customHeight="1">
      <c r="A62" s="62"/>
      <c r="B62" s="201" t="s">
        <v>117</v>
      </c>
      <c r="C62" s="202"/>
      <c r="D62" s="36" t="s">
        <v>5</v>
      </c>
      <c r="E62" s="155" t="str">
        <f>IF(D62="Ja","Check Akkoord",IF(D62="Maak Keuze","","Licht toe!"))</f>
        <v/>
      </c>
      <c r="F62" s="155"/>
      <c r="G62" s="203"/>
      <c r="H62" s="203"/>
      <c r="I62" s="203"/>
      <c r="J62" s="203"/>
      <c r="K62" s="203"/>
      <c r="L62" s="203"/>
      <c r="M62" s="204"/>
      <c r="P62" s="61"/>
      <c r="Q62" s="61"/>
      <c r="R62" s="61"/>
      <c r="S62" s="61"/>
      <c r="T62" s="61"/>
      <c r="U62" s="61"/>
      <c r="V62" s="61"/>
    </row>
    <row r="63" spans="1:22" ht="19.5" customHeight="1">
      <c r="B63" s="191" t="s">
        <v>91</v>
      </c>
      <c r="C63" s="191"/>
      <c r="D63" s="191"/>
      <c r="E63" s="191"/>
      <c r="F63" s="191"/>
      <c r="G63" s="191"/>
      <c r="H63" s="191"/>
      <c r="I63" s="191"/>
      <c r="J63" s="191"/>
      <c r="K63" s="191"/>
      <c r="L63" s="191"/>
      <c r="M63" s="191"/>
      <c r="O63" s="1"/>
      <c r="P63" s="1"/>
      <c r="Q63" s="1"/>
      <c r="R63" s="1"/>
      <c r="S63" s="1"/>
      <c r="T63" s="1"/>
      <c r="U63" s="1"/>
    </row>
    <row r="64" spans="1:22" ht="16.5" customHeight="1">
      <c r="B64" s="10"/>
    </row>
    <row r="65" spans="1:16" ht="19" thickBot="1">
      <c r="B65" s="47" t="s">
        <v>68</v>
      </c>
      <c r="C65" s="7"/>
      <c r="D65" s="5"/>
      <c r="E65" s="5"/>
      <c r="F65" s="7"/>
    </row>
    <row r="66" spans="1:16">
      <c r="A66" s="192" t="s">
        <v>9</v>
      </c>
      <c r="B66" s="193"/>
      <c r="C66" s="194"/>
      <c r="D66" s="58" t="s">
        <v>10</v>
      </c>
      <c r="E66" s="123" t="s">
        <v>6</v>
      </c>
      <c r="F66" s="124"/>
      <c r="G66" s="125" t="s">
        <v>61</v>
      </c>
      <c r="H66" s="125"/>
      <c r="I66" s="125"/>
      <c r="J66" s="125"/>
      <c r="K66" s="125"/>
      <c r="L66" s="125"/>
      <c r="M66" s="126"/>
    </row>
    <row r="67" spans="1:16" ht="32.25" customHeight="1">
      <c r="A67" s="56" t="s">
        <v>87</v>
      </c>
      <c r="B67" s="118" t="s">
        <v>106</v>
      </c>
      <c r="C67" s="119"/>
      <c r="D67" s="36" t="s">
        <v>5</v>
      </c>
      <c r="E67" s="113" t="str">
        <f>IF(D67="Ja","Check Akkoord",IF(D67="Maak Keuze","","Licht toe!"))</f>
        <v/>
      </c>
      <c r="F67" s="114"/>
      <c r="G67" s="115"/>
      <c r="H67" s="116"/>
      <c r="I67" s="116"/>
      <c r="J67" s="116"/>
      <c r="K67" s="116"/>
      <c r="L67" s="116"/>
      <c r="M67" s="117"/>
    </row>
    <row r="68" spans="1:16" ht="48" customHeight="1">
      <c r="A68" s="56" t="s">
        <v>11</v>
      </c>
      <c r="B68" s="118" t="str">
        <f>IF(D67="Nee","Betreft het een niet in KvK inschreven kerkgenootschap of een starter die voor het tekenen van de hypotheekakte in het KvK is ingeschreven?","Deze vraag is niet relevant door het antwoord op de vorige vraag.")</f>
        <v>Deze vraag is niet relevant door het antwoord op de vorige vraag.</v>
      </c>
      <c r="C68" s="133"/>
      <c r="D68" s="36"/>
      <c r="E68" s="113" t="str">
        <f>IF(D68&lt;&gt;0,"Licht toe!","")</f>
        <v/>
      </c>
      <c r="F68" s="114"/>
      <c r="G68" s="115"/>
      <c r="H68" s="116"/>
      <c r="I68" s="116"/>
      <c r="J68" s="116"/>
      <c r="K68" s="116"/>
      <c r="L68" s="116"/>
      <c r="M68" s="117"/>
    </row>
    <row r="69" spans="1:16" ht="81" customHeight="1">
      <c r="A69" s="56" t="s">
        <v>88</v>
      </c>
      <c r="B69" s="118" t="s">
        <v>107</v>
      </c>
      <c r="C69" s="133"/>
      <c r="D69" s="36" t="s">
        <v>5</v>
      </c>
      <c r="E69" s="113" t="str">
        <f>IF(D69="Nee","Check Akkoord",IF(D69="Maak Keuze","","Licht toe!"))</f>
        <v/>
      </c>
      <c r="F69" s="114"/>
      <c r="G69" s="115"/>
      <c r="H69" s="116"/>
      <c r="I69" s="116"/>
      <c r="J69" s="116"/>
      <c r="K69" s="116"/>
      <c r="L69" s="116"/>
      <c r="M69" s="117"/>
    </row>
    <row r="70" spans="1:16" ht="51.75" customHeight="1">
      <c r="A70" s="56" t="s">
        <v>12</v>
      </c>
      <c r="B70" s="118" t="str">
        <f>IF(D69="Ja","Heeft NRF risicogericht op basis van (aanvullende) bewijsstukken inzage in de eigendom- en zeggenschaprelaties in de verticale lijn opwaarts tot aan de UBO(s)?","Deze vraag is niet relevant door het antwoord op de vorige vraag.")</f>
        <v>Deze vraag is niet relevant door het antwoord op de vorige vraag.</v>
      </c>
      <c r="C70" s="133"/>
      <c r="D70" s="36"/>
      <c r="E70" s="113" t="str">
        <f>IF(D70&lt;&gt;0,"Licht toe!","")</f>
        <v/>
      </c>
      <c r="F70" s="114"/>
      <c r="G70" s="115"/>
      <c r="H70" s="116"/>
      <c r="I70" s="116"/>
      <c r="J70" s="116"/>
      <c r="K70" s="116"/>
      <c r="L70" s="116"/>
      <c r="M70" s="117"/>
      <c r="O70" s="8"/>
    </row>
    <row r="71" spans="1:16" ht="33.75" customHeight="1">
      <c r="A71" s="56" t="s">
        <v>89</v>
      </c>
      <c r="B71" s="118" t="s">
        <v>108</v>
      </c>
      <c r="C71" s="119"/>
      <c r="D71" s="36" t="s">
        <v>5</v>
      </c>
      <c r="E71" s="113" t="str">
        <f>IF(D71="Ja","Check Akkoord",IF(D71="Maak Keuze","","Licht toe!"))</f>
        <v/>
      </c>
      <c r="F71" s="114"/>
      <c r="G71" s="115"/>
      <c r="H71" s="116"/>
      <c r="I71" s="116"/>
      <c r="J71" s="116"/>
      <c r="K71" s="116"/>
      <c r="L71" s="116"/>
      <c r="M71" s="117"/>
      <c r="O71" s="8"/>
    </row>
    <row r="72" spans="1:16" ht="36.75" customHeight="1">
      <c r="A72" s="56" t="s">
        <v>13</v>
      </c>
      <c r="B72" s="118" t="str">
        <f>IF(D71="Nee","Zijn de bewijsstukken door JZ of een andere partij akkoord bevonden?","Deze vraag is niet relevant door het antwoord op de vorige vraag.")</f>
        <v>Deze vraag is niet relevant door het antwoord op de vorige vraag.</v>
      </c>
      <c r="C72" s="133"/>
      <c r="D72" s="36"/>
      <c r="E72" s="113" t="str">
        <f>IF(D72&lt;&gt;0,"Licht toe!","")</f>
        <v/>
      </c>
      <c r="F72" s="114"/>
      <c r="G72" s="115"/>
      <c r="H72" s="116"/>
      <c r="I72" s="116"/>
      <c r="J72" s="116"/>
      <c r="K72" s="116"/>
      <c r="L72" s="116"/>
      <c r="M72" s="117"/>
      <c r="O72" s="8"/>
    </row>
    <row r="73" spans="1:16" ht="83.25" customHeight="1">
      <c r="A73" s="56" t="s">
        <v>90</v>
      </c>
      <c r="B73" s="118" t="s">
        <v>109</v>
      </c>
      <c r="C73" s="133"/>
      <c r="D73" s="36" t="s">
        <v>5</v>
      </c>
      <c r="E73" s="113" t="str">
        <f>IF(D73="Nee","Check Akkoord",IF(D73="Maak Keuze","","Licht toe!"))</f>
        <v/>
      </c>
      <c r="F73" s="114"/>
      <c r="G73" s="115"/>
      <c r="H73" s="116"/>
      <c r="I73" s="116"/>
      <c r="J73" s="116"/>
      <c r="K73" s="116"/>
      <c r="L73" s="116"/>
      <c r="M73" s="117"/>
    </row>
    <row r="74" spans="1:16" ht="38.25" customHeight="1">
      <c r="A74" s="56" t="s">
        <v>14</v>
      </c>
      <c r="B74" s="118" t="s">
        <v>93</v>
      </c>
      <c r="C74" s="133"/>
      <c r="D74" s="36" t="s">
        <v>5</v>
      </c>
      <c r="E74" s="113" t="str">
        <f>IF(D74="Nee","Check Akkoord",IF(D74="Maak Keuze","","Licht toe!"))</f>
        <v/>
      </c>
      <c r="F74" s="114"/>
      <c r="G74" s="115"/>
      <c r="H74" s="116"/>
      <c r="I74" s="116"/>
      <c r="J74" s="116"/>
      <c r="K74" s="116"/>
      <c r="L74" s="116"/>
      <c r="M74" s="117"/>
    </row>
    <row r="75" spans="1:16" ht="51" customHeight="1">
      <c r="A75" s="56" t="s">
        <v>92</v>
      </c>
      <c r="B75" s="118" t="s">
        <v>110</v>
      </c>
      <c r="C75" s="119"/>
      <c r="D75" s="36" t="s">
        <v>5</v>
      </c>
      <c r="E75" s="113" t="str">
        <f>IF(D75="Ja","Check Akkoord",IF(D75="Maak Keuze","","Licht toe!"))</f>
        <v/>
      </c>
      <c r="F75" s="114"/>
      <c r="G75" s="115"/>
      <c r="H75" s="116"/>
      <c r="I75" s="116"/>
      <c r="J75" s="116"/>
      <c r="K75" s="116"/>
      <c r="L75" s="116"/>
      <c r="M75" s="117"/>
    </row>
    <row r="76" spans="1:16" ht="29.5" customHeight="1">
      <c r="A76" s="56" t="s">
        <v>15</v>
      </c>
      <c r="B76" s="118" t="s">
        <v>94</v>
      </c>
      <c r="C76" s="133"/>
      <c r="D76" s="36" t="s">
        <v>5</v>
      </c>
      <c r="E76" s="113" t="str">
        <f>IF(D76="Ja","Check Akkoord",IF(D76="Nee","Licht toe!",""))</f>
        <v/>
      </c>
      <c r="F76" s="114"/>
      <c r="G76" s="115"/>
      <c r="H76" s="116"/>
      <c r="I76" s="116"/>
      <c r="J76" s="116"/>
      <c r="K76" s="116"/>
      <c r="L76" s="116"/>
      <c r="M76" s="117"/>
    </row>
    <row r="77" spans="1:16" ht="39.75" customHeight="1">
      <c r="A77" s="56" t="s">
        <v>96</v>
      </c>
      <c r="B77" s="118" t="s">
        <v>95</v>
      </c>
      <c r="C77" s="133"/>
      <c r="D77" s="36" t="s">
        <v>5</v>
      </c>
      <c r="E77" s="113" t="str">
        <f>IF(D77="Ja","Check Akkoord",IF(D77="Nee","Licht toe!",""))</f>
        <v/>
      </c>
      <c r="F77" s="114"/>
      <c r="G77" s="115"/>
      <c r="H77" s="116"/>
      <c r="I77" s="116"/>
      <c r="J77" s="116"/>
      <c r="K77" s="116"/>
      <c r="L77" s="116"/>
      <c r="M77" s="117"/>
      <c r="O77" s="10"/>
    </row>
    <row r="78" spans="1:16" ht="52.5" customHeight="1">
      <c r="A78" s="56">
        <v>6</v>
      </c>
      <c r="B78" s="118" t="s">
        <v>111</v>
      </c>
      <c r="C78" s="119"/>
      <c r="D78" s="36" t="s">
        <v>5</v>
      </c>
      <c r="E78" s="113" t="str">
        <f>IF(D78="Nee","Check Akkoord",IF(D78="Maak Keuze","","Licht toe!"))</f>
        <v/>
      </c>
      <c r="F78" s="114"/>
      <c r="G78" s="115"/>
      <c r="H78" s="116"/>
      <c r="I78" s="116"/>
      <c r="J78" s="116"/>
      <c r="K78" s="116"/>
      <c r="L78" s="116"/>
      <c r="M78" s="117"/>
    </row>
    <row r="79" spans="1:16" ht="37.5" customHeight="1">
      <c r="A79" s="56" t="s">
        <v>62</v>
      </c>
      <c r="B79" s="118" t="s">
        <v>112</v>
      </c>
      <c r="C79" s="133"/>
      <c r="D79" s="36" t="s">
        <v>5</v>
      </c>
      <c r="E79" s="113" t="str">
        <f>IF(D79="Nee","Check Akkoord",IF(D79="Maak Keuze","","Licht toe!"))</f>
        <v/>
      </c>
      <c r="F79" s="114"/>
      <c r="G79" s="34"/>
      <c r="H79" s="35"/>
      <c r="I79" s="35"/>
      <c r="J79" s="35"/>
      <c r="K79" s="35"/>
      <c r="L79" s="35"/>
      <c r="M79" s="59"/>
      <c r="O79" s="228"/>
      <c r="P79" s="228"/>
    </row>
    <row r="80" spans="1:16" ht="46.5" customHeight="1">
      <c r="A80" s="56" t="s">
        <v>16</v>
      </c>
      <c r="B80" s="118" t="str">
        <f>IF(D79="Ja","Is de Herkomst van het totale Vermogen van de UBO in beeld gebracht en risicogericht onderbouwd met bewijsstukken? Is tevens advies ingewonnen vanuit Juridische Zaken?","Deze vraag is niet relevant door het antwoord op de vorige vraag.")</f>
        <v>Deze vraag is niet relevant door het antwoord op de vorige vraag.</v>
      </c>
      <c r="C80" s="133"/>
      <c r="D80" s="36"/>
      <c r="E80" s="113" t="str">
        <f>IF(D80&lt;&gt;0,"Licht toe!","")</f>
        <v/>
      </c>
      <c r="F80" s="114"/>
      <c r="G80" s="34"/>
      <c r="H80" s="35"/>
      <c r="I80" s="35"/>
      <c r="J80" s="35"/>
      <c r="K80" s="35"/>
      <c r="L80" s="35"/>
      <c r="M80" s="59"/>
      <c r="O80" s="10"/>
    </row>
    <row r="81" spans="1:16" ht="82.5" customHeight="1">
      <c r="A81" s="56" t="s">
        <v>99</v>
      </c>
      <c r="B81" s="118" t="s">
        <v>113</v>
      </c>
      <c r="C81" s="133"/>
      <c r="D81" s="36" t="s">
        <v>5</v>
      </c>
      <c r="E81" s="113" t="str">
        <f>IF(D81="Ja","Check Akkoord",IF(D81="Maak Keuze","","Licht toe!"))</f>
        <v/>
      </c>
      <c r="F81" s="114"/>
      <c r="G81" s="115"/>
      <c r="H81" s="116"/>
      <c r="I81" s="116"/>
      <c r="J81" s="116"/>
      <c r="K81" s="116"/>
      <c r="L81" s="116"/>
      <c r="M81" s="117"/>
      <c r="O81" s="228"/>
      <c r="P81" s="228"/>
    </row>
    <row r="82" spans="1:16" ht="39" customHeight="1">
      <c r="A82" s="56" t="s">
        <v>100</v>
      </c>
      <c r="B82" s="118" t="str">
        <f>IF(D81="Nee","Is er op basis van aanvullende bewijsstukken of gesprekken met de klant voldoende inzicht verkregen over de bedrijfsactiviteiten?","Deze vraag is niet relevant door het antwoord op de vorige vraag.")</f>
        <v>Deze vraag is niet relevant door het antwoord op de vorige vraag.</v>
      </c>
      <c r="C82" s="133"/>
      <c r="D82" s="36"/>
      <c r="E82" s="113" t="str">
        <f>IF(D82&lt;&gt;0,"Licht toe!","")</f>
        <v/>
      </c>
      <c r="F82" s="114"/>
      <c r="G82" s="115"/>
      <c r="H82" s="116"/>
      <c r="I82" s="116"/>
      <c r="J82" s="116"/>
      <c r="K82" s="116"/>
      <c r="L82" s="116"/>
      <c r="M82" s="117"/>
    </row>
    <row r="83" spans="1:16" ht="71.25" customHeight="1">
      <c r="A83" s="56" t="s">
        <v>101</v>
      </c>
      <c r="B83" s="118" t="s">
        <v>114</v>
      </c>
      <c r="C83" s="133"/>
      <c r="D83" s="36" t="s">
        <v>5</v>
      </c>
      <c r="E83" s="113" t="str">
        <f>IF(D83="Nee","Check Akkoord",IF(D83="Maak Keuze","","Licht toe!"))</f>
        <v/>
      </c>
      <c r="F83" s="114"/>
      <c r="G83" s="115"/>
      <c r="H83" s="116"/>
      <c r="I83" s="116"/>
      <c r="J83" s="116"/>
      <c r="K83" s="116"/>
      <c r="L83" s="116"/>
      <c r="M83" s="117"/>
      <c r="O83" s="228"/>
      <c r="P83" s="228"/>
    </row>
    <row r="84" spans="1:16" ht="31.5" customHeight="1">
      <c r="A84" s="56" t="s">
        <v>17</v>
      </c>
      <c r="B84" s="118" t="str">
        <f>IF(D83="Ja","Is het Formulier Integriteit Relatie ontvangen en blijkt duidelijk uit het formulier hoe relatie mogelijke risico's heeft afgedekt?","Deze vraag is niet relevant door het antwoord op de vorige vraag.")</f>
        <v>Deze vraag is niet relevant door het antwoord op de vorige vraag.</v>
      </c>
      <c r="C84" s="133"/>
      <c r="D84" s="36"/>
      <c r="E84" s="113" t="str">
        <f>IF(D84&lt;&gt;0,"Licht toe!","")</f>
        <v/>
      </c>
      <c r="F84" s="114"/>
      <c r="G84" s="115"/>
      <c r="H84" s="116"/>
      <c r="I84" s="116"/>
      <c r="J84" s="116"/>
      <c r="K84" s="116"/>
      <c r="L84" s="116"/>
      <c r="M84" s="117"/>
    </row>
    <row r="85" spans="1:16" ht="63.75" customHeight="1">
      <c r="A85" s="56" t="s">
        <v>102</v>
      </c>
      <c r="B85" s="118" t="s">
        <v>118</v>
      </c>
      <c r="C85" s="133"/>
      <c r="D85" s="36" t="s">
        <v>5</v>
      </c>
      <c r="E85" s="113" t="str">
        <f>IF(D85="Nee","Check Akkoord",IF(D85="Maak Keuze","","Licht toe!"))</f>
        <v/>
      </c>
      <c r="F85" s="114"/>
      <c r="G85" s="115"/>
      <c r="H85" s="116"/>
      <c r="I85" s="116"/>
      <c r="J85" s="116"/>
      <c r="K85" s="116"/>
      <c r="L85" s="116"/>
      <c r="M85" s="117"/>
    </row>
    <row r="86" spans="1:16" ht="44.15" customHeight="1">
      <c r="A86" s="56" t="s">
        <v>18</v>
      </c>
      <c r="B86" s="118" t="str">
        <f>IF(D85="Ja","Betreft het een aanvraag die voor &gt; 90% is bestemd voor een financiering ten behoeve van onze primaire doelstellingen (instandhouding, verduurzaming, herbestemmen)?","Deze vraag is niet relevant door het antwoord op de vorige vraag.")</f>
        <v>Deze vraag is niet relevant door het antwoord op de vorige vraag.</v>
      </c>
      <c r="C86" s="133"/>
      <c r="D86" s="36"/>
      <c r="E86" s="113" t="str">
        <f>IF(D86&lt;&gt;0,"Licht toe!","")</f>
        <v/>
      </c>
      <c r="F86" s="114"/>
      <c r="G86" s="115"/>
      <c r="H86" s="116"/>
      <c r="I86" s="116"/>
      <c r="J86" s="116"/>
      <c r="K86" s="116"/>
      <c r="L86" s="116"/>
      <c r="M86" s="117"/>
    </row>
    <row r="87" spans="1:16" ht="46.5" customHeight="1">
      <c r="A87" s="56" t="s">
        <v>103</v>
      </c>
      <c r="B87" s="118" t="str">
        <f>IF(D86="Nee","Heeft er een gesprek met de aanvrager(s) plaatsgevonden? Is de inhoud teruggekoppeld aan Juridische Zaken en is Juridische Zaken akkoord?","Deze vraag is niet relevant door het antwoord op de vorige vraag.")</f>
        <v>Deze vraag is niet relevant door het antwoord op de vorige vraag.</v>
      </c>
      <c r="C87" s="133"/>
      <c r="D87" s="36"/>
      <c r="E87" s="113" t="str">
        <f>IF(D87&lt;&gt;0,"Licht toe!","")</f>
        <v/>
      </c>
      <c r="F87" s="114"/>
      <c r="G87" s="115"/>
      <c r="H87" s="116"/>
      <c r="I87" s="116"/>
      <c r="J87" s="116"/>
      <c r="K87" s="116"/>
      <c r="L87" s="116"/>
      <c r="M87" s="117"/>
    </row>
    <row r="88" spans="1:16" ht="52.5" customHeight="1">
      <c r="A88" s="56" t="s">
        <v>104</v>
      </c>
      <c r="B88" s="118" t="s">
        <v>115</v>
      </c>
      <c r="C88" s="133"/>
      <c r="D88" s="36" t="s">
        <v>5</v>
      </c>
      <c r="E88" s="113" t="str">
        <f>IF(D88="Nee","Check Akkoord",IF(D88="Maak Keuze","","Licht toe!"))</f>
        <v/>
      </c>
      <c r="F88" s="114"/>
      <c r="G88" s="115"/>
      <c r="H88" s="116"/>
      <c r="I88" s="116"/>
      <c r="J88" s="116"/>
      <c r="K88" s="116"/>
      <c r="L88" s="116"/>
      <c r="M88" s="117"/>
    </row>
    <row r="89" spans="1:16" ht="18" customHeight="1" thickBot="1">
      <c r="A89" s="57" t="s">
        <v>19</v>
      </c>
      <c r="B89" s="214" t="str">
        <f>IF(D88="Ja","Leg de case voor bij Juridische Zaken, zijn zij akkoord?","Deze vraag is niet relevant door het antwoord op de vorige vraag.")</f>
        <v>Deze vraag is niet relevant door het antwoord op de vorige vraag.</v>
      </c>
      <c r="C89" s="215"/>
      <c r="D89" s="48"/>
      <c r="E89" s="216" t="str">
        <f>IF(D89&lt;&gt;0,"Licht toe!","")</f>
        <v/>
      </c>
      <c r="F89" s="217"/>
      <c r="G89" s="218"/>
      <c r="H89" s="219"/>
      <c r="I89" s="219"/>
      <c r="J89" s="219"/>
      <c r="K89" s="219"/>
      <c r="L89" s="219"/>
      <c r="M89" s="220"/>
    </row>
    <row r="91" spans="1:16" ht="19" thickBot="1">
      <c r="B91" s="47" t="s">
        <v>97</v>
      </c>
    </row>
    <row r="92" spans="1:16">
      <c r="A92" s="192" t="s">
        <v>9</v>
      </c>
      <c r="B92" s="193"/>
      <c r="C92" s="194"/>
      <c r="D92" s="55" t="s">
        <v>10</v>
      </c>
      <c r="E92" s="235" t="s">
        <v>6</v>
      </c>
      <c r="F92" s="236"/>
      <c r="G92" s="125" t="s">
        <v>61</v>
      </c>
      <c r="H92" s="125"/>
      <c r="I92" s="125"/>
      <c r="J92" s="125"/>
      <c r="K92" s="125"/>
      <c r="L92" s="125"/>
      <c r="M92" s="126"/>
    </row>
    <row r="93" spans="1:16" ht="49.5" customHeight="1">
      <c r="A93" s="56" t="s">
        <v>105</v>
      </c>
      <c r="B93" s="118" t="s">
        <v>98</v>
      </c>
      <c r="C93" s="133"/>
      <c r="D93" s="36" t="s">
        <v>5</v>
      </c>
      <c r="E93" s="113" t="str">
        <f>IF(D93="Nee","Check Akkoord",IF(D93="Maak Keuze","","Licht toe!"))</f>
        <v/>
      </c>
      <c r="F93" s="114"/>
      <c r="G93" s="115"/>
      <c r="H93" s="116"/>
      <c r="I93" s="116"/>
      <c r="J93" s="116"/>
      <c r="K93" s="116"/>
      <c r="L93" s="116"/>
      <c r="M93" s="117"/>
    </row>
    <row r="94" spans="1:16" ht="65.25" customHeight="1" thickBot="1">
      <c r="A94" s="57" t="s">
        <v>20</v>
      </c>
      <c r="B94" s="214" t="str">
        <f>IF(D93="Ja","Voer een verscherpt cliëntonderzoek uit naar de toepasselijke risico-indicator(en) en leg dit vast in dit document. Zorg voor een gedegen, risicogerichte onderbouwing van het onderzoek met betrouwbare bronnen.","Deze vraag is niet relevant door het antwoord op de vorige vraag.")</f>
        <v>Deze vraag is niet relevant door het antwoord op de vorige vraag.</v>
      </c>
      <c r="C94" s="215"/>
      <c r="D94" s="48"/>
      <c r="E94" s="216" t="str">
        <f>IF(D94&lt;&gt;0,"Licht toe!","")</f>
        <v/>
      </c>
      <c r="F94" s="217"/>
      <c r="G94" s="218"/>
      <c r="H94" s="219"/>
      <c r="I94" s="219"/>
      <c r="J94" s="219"/>
      <c r="K94" s="219"/>
      <c r="L94" s="219"/>
      <c r="M94" s="220"/>
    </row>
    <row r="95" spans="1:16" ht="15.65" customHeight="1">
      <c r="B95" s="12"/>
      <c r="C95" s="13"/>
      <c r="D95" s="13"/>
      <c r="E95" s="14" t="e">
        <f>IF($E$67="Check Akkoord",1,0)+IF($D$68="Ja",1,IF($D$68="Nee",-50,0))+IF($E$69="Check Akkoord",1,0)+IF($D$70="Ja",1,IF($D$70="Nee",-50,0))+IF($E$71="Check Akkoord",1,0)+IF($D$72="Ja",1,IF($D$72="Nee",-50,0))+IF($E$73="Check Akkoord",1,0)+IF($D$74="Ja",1,IF($D$74="Nee",-50,0))+IF($E$23="Check Akkoord",1,0)+IF($D$24="Ja",1,IF($D$24="Nee",-50,0))+IF(#REF!="Check Akkoord",1,0)+IF(#REF!="Ja",1,IF(#REF!="Nee",-50,0))+IF($E$75="Check Akkoord",1,0)+IF($D$76="Ja",1,IF($D$76="Nee",-50,0))+IF($E$77="Check Akkoord",1,0)+IF($E$79="Check Akkoord",1,0)+IF($D$80="Ja",1,IF($D$80="Nee",-50,0))+IF($E$78="Check Akkoord",1,0)+IF(#REF!="Ja",1,IF(#REF!="Nee",-50,0))+IF($E$81="Check Akkoord",1,0)+IF($D$82="Ja",1,IF($D$82="Nee",-50,0))+IF($E$83="Check Akkoord",1,0)+IF($D$84="Ja",1,IF($D$84="Nee",-50,0))+IF($E$85="Check Akkoord",1,0)+IF($D$86="Ja",1,IF($D$86="Nee",0,0))+IF($D$87="Ja",1,IF($D$87="Nee",0,0))+IF($E$88="Check Akkoord",1,0)+IF($D$89="Ja",1,IF($D$89="Nee",-50,0))+IF($E$93="Check Akkoord",1,0)+IF($D$94="Ja",1,IF($D$94="Nee",-50,0))</f>
        <v>#REF!</v>
      </c>
      <c r="F95" s="14"/>
      <c r="G95" s="14"/>
      <c r="H95" s="14"/>
      <c r="I95" s="14"/>
    </row>
    <row r="96" spans="1:16" ht="20" thickBot="1">
      <c r="B96" s="46" t="s">
        <v>21</v>
      </c>
      <c r="C96" s="15"/>
      <c r="D96" s="15"/>
      <c r="E96" s="11"/>
      <c r="F96" s="11"/>
      <c r="G96" s="11"/>
      <c r="H96" s="11"/>
      <c r="I96" s="11"/>
    </row>
    <row r="97" spans="1:13" ht="21" customHeight="1">
      <c r="B97" s="237" t="s">
        <v>67</v>
      </c>
      <c r="C97" s="238"/>
      <c r="D97" s="238"/>
      <c r="E97" s="238"/>
      <c r="F97" s="238"/>
      <c r="G97" s="238"/>
      <c r="H97" s="238"/>
      <c r="I97" s="238"/>
      <c r="J97" s="238"/>
      <c r="K97" s="238"/>
      <c r="L97" s="238"/>
      <c r="M97" s="239"/>
    </row>
    <row r="98" spans="1:13">
      <c r="B98" s="240"/>
      <c r="C98" s="241"/>
      <c r="D98" s="241"/>
      <c r="E98" s="241"/>
      <c r="F98" s="241"/>
      <c r="G98" s="241"/>
      <c r="H98" s="241"/>
      <c r="I98" s="241"/>
      <c r="J98" s="241"/>
      <c r="K98" s="241"/>
      <c r="L98" s="241"/>
      <c r="M98" s="242"/>
    </row>
    <row r="99" spans="1:13">
      <c r="B99" s="243"/>
      <c r="C99" s="244"/>
      <c r="D99" s="244"/>
      <c r="E99" s="244"/>
      <c r="F99" s="244"/>
      <c r="G99" s="244"/>
      <c r="H99" s="244"/>
      <c r="I99" s="244"/>
      <c r="J99" s="244"/>
      <c r="K99" s="244"/>
      <c r="L99" s="244"/>
      <c r="M99" s="245"/>
    </row>
    <row r="100" spans="1:13">
      <c r="B100" s="243"/>
      <c r="C100" s="244"/>
      <c r="D100" s="244"/>
      <c r="E100" s="244"/>
      <c r="F100" s="244"/>
      <c r="G100" s="244"/>
      <c r="H100" s="244"/>
      <c r="I100" s="244"/>
      <c r="J100" s="244"/>
      <c r="K100" s="244"/>
      <c r="L100" s="244"/>
      <c r="M100" s="245"/>
    </row>
    <row r="101" spans="1:13">
      <c r="B101" s="243"/>
      <c r="C101" s="244"/>
      <c r="D101" s="244"/>
      <c r="E101" s="244"/>
      <c r="F101" s="244"/>
      <c r="G101" s="244"/>
      <c r="H101" s="244"/>
      <c r="I101" s="244"/>
      <c r="J101" s="244"/>
      <c r="K101" s="244"/>
      <c r="L101" s="244"/>
      <c r="M101" s="245"/>
    </row>
    <row r="102" spans="1:13" ht="15" thickBot="1">
      <c r="B102" s="246"/>
      <c r="C102" s="247"/>
      <c r="D102" s="247"/>
      <c r="E102" s="247"/>
      <c r="F102" s="247"/>
      <c r="G102" s="247"/>
      <c r="H102" s="247"/>
      <c r="I102" s="247"/>
      <c r="J102" s="247"/>
      <c r="K102" s="247"/>
      <c r="L102" s="247"/>
      <c r="M102" s="248"/>
    </row>
    <row r="103" spans="1:13" ht="15" thickBot="1">
      <c r="B103" s="3"/>
      <c r="C103" s="3"/>
      <c r="D103" s="3"/>
    </row>
    <row r="104" spans="1:13" s="17" customFormat="1" ht="23" thickBot="1">
      <c r="A104" s="16"/>
      <c r="B104" s="231" t="s">
        <v>66</v>
      </c>
      <c r="C104" s="232"/>
      <c r="D104" s="233" t="s">
        <v>5</v>
      </c>
      <c r="E104" s="234"/>
    </row>
    <row r="105" spans="1:13" s="17" customFormat="1" ht="22.5">
      <c r="A105" s="16"/>
      <c r="B105" s="54" t="s">
        <v>116</v>
      </c>
      <c r="C105" s="86"/>
      <c r="D105" s="87"/>
      <c r="E105" s="87"/>
    </row>
    <row r="106" spans="1:13" ht="19" thickBot="1">
      <c r="B106" s="39" t="s">
        <v>220</v>
      </c>
    </row>
    <row r="107" spans="1:13" ht="313.5" customHeight="1" thickBot="1">
      <c r="B107" s="225"/>
      <c r="C107" s="221"/>
      <c r="D107" s="221"/>
      <c r="E107" s="221"/>
      <c r="F107" s="221"/>
      <c r="G107" s="221"/>
      <c r="H107" s="221"/>
      <c r="I107" s="226"/>
      <c r="J107" s="226"/>
      <c r="K107" s="226"/>
      <c r="L107" s="226"/>
      <c r="M107" s="227"/>
    </row>
    <row r="108" spans="1:13" ht="39" customHeight="1">
      <c r="B108" s="90" t="s">
        <v>222</v>
      </c>
      <c r="C108" s="97" t="s">
        <v>224</v>
      </c>
      <c r="D108" s="88"/>
      <c r="E108" s="88"/>
      <c r="F108" s="88"/>
      <c r="G108" s="88"/>
      <c r="H108" s="91"/>
      <c r="I108" s="37"/>
      <c r="J108" s="37"/>
      <c r="K108" s="37"/>
      <c r="L108" s="37"/>
      <c r="M108" s="37"/>
    </row>
    <row r="109" spans="1:13" ht="17.25" customHeight="1">
      <c r="B109" s="92"/>
      <c r="C109" s="98" t="s">
        <v>223</v>
      </c>
      <c r="D109" s="37"/>
      <c r="E109" s="37"/>
      <c r="F109" s="37"/>
      <c r="G109" s="37"/>
      <c r="H109" s="93"/>
      <c r="I109" s="37"/>
      <c r="J109" s="37"/>
      <c r="K109" s="37"/>
      <c r="L109" s="37"/>
      <c r="M109" s="37"/>
    </row>
    <row r="110" spans="1:13" ht="21.75" customHeight="1">
      <c r="B110" s="92"/>
      <c r="C110" s="98" t="s">
        <v>225</v>
      </c>
      <c r="D110" s="37"/>
      <c r="E110" s="37"/>
      <c r="F110" s="37"/>
      <c r="G110" s="37"/>
      <c r="H110" s="93"/>
      <c r="I110" s="37"/>
      <c r="J110" s="37"/>
      <c r="K110" s="37"/>
      <c r="L110" s="37"/>
      <c r="M110" s="37"/>
    </row>
    <row r="111" spans="1:13" ht="20.25" customHeight="1">
      <c r="B111" s="92"/>
      <c r="C111" s="98" t="s">
        <v>226</v>
      </c>
      <c r="D111" s="37"/>
      <c r="E111" s="37"/>
      <c r="F111" s="37"/>
      <c r="G111" s="37"/>
      <c r="H111" s="93"/>
      <c r="I111" s="37"/>
      <c r="J111" s="37"/>
      <c r="K111" s="37"/>
      <c r="L111" s="37"/>
      <c r="M111" s="37"/>
    </row>
    <row r="112" spans="1:13" ht="28.5" customHeight="1" thickBot="1">
      <c r="B112" s="94"/>
      <c r="C112" s="99" t="s">
        <v>229</v>
      </c>
      <c r="D112" s="95"/>
      <c r="E112" s="95"/>
      <c r="F112" s="95"/>
      <c r="G112" s="95"/>
      <c r="H112" s="96"/>
      <c r="I112" s="37"/>
      <c r="J112" s="37"/>
      <c r="K112" s="37"/>
      <c r="L112" s="37"/>
      <c r="M112" s="37"/>
    </row>
    <row r="113" spans="2:13" ht="19" thickBot="1">
      <c r="B113" s="39" t="s">
        <v>147</v>
      </c>
      <c r="C113" s="5"/>
    </row>
    <row r="114" spans="2:13" ht="318.75" customHeight="1" thickBot="1">
      <c r="B114" s="254" t="s">
        <v>147</v>
      </c>
      <c r="C114" s="226"/>
      <c r="D114" s="226"/>
      <c r="E114" s="226"/>
      <c r="F114" s="226"/>
      <c r="G114" s="226"/>
      <c r="H114" s="226"/>
      <c r="I114" s="226"/>
      <c r="J114" s="226"/>
      <c r="K114" s="226"/>
      <c r="L114" s="226"/>
      <c r="M114" s="227"/>
    </row>
    <row r="115" spans="2:13">
      <c r="B115" s="54"/>
    </row>
    <row r="116" spans="2:13" ht="19" thickBot="1">
      <c r="B116" s="39" t="s">
        <v>172</v>
      </c>
      <c r="F116" s="33"/>
    </row>
    <row r="117" spans="2:13">
      <c r="B117" s="71" t="s">
        <v>158</v>
      </c>
      <c r="C117" s="252" t="s">
        <v>159</v>
      </c>
      <c r="D117" s="252"/>
      <c r="E117" s="253"/>
    </row>
    <row r="118" spans="2:13">
      <c r="B118" s="72" t="s">
        <v>160</v>
      </c>
      <c r="C118" s="203" t="s">
        <v>159</v>
      </c>
      <c r="D118" s="203"/>
      <c r="E118" s="204"/>
    </row>
    <row r="119" spans="2:13">
      <c r="B119" s="72" t="s">
        <v>161</v>
      </c>
      <c r="C119" s="203" t="s">
        <v>159</v>
      </c>
      <c r="D119" s="203"/>
      <c r="E119" s="204"/>
      <c r="G119" t="s">
        <v>169</v>
      </c>
    </row>
    <row r="120" spans="2:13">
      <c r="B120" s="72" t="s">
        <v>162</v>
      </c>
      <c r="C120" s="203" t="s">
        <v>159</v>
      </c>
      <c r="D120" s="203"/>
      <c r="E120" s="204"/>
    </row>
    <row r="121" spans="2:13">
      <c r="B121" s="72" t="s">
        <v>163</v>
      </c>
      <c r="C121" s="203" t="s">
        <v>159</v>
      </c>
      <c r="D121" s="203"/>
      <c r="E121" s="204"/>
    </row>
    <row r="122" spans="2:13">
      <c r="B122" s="72" t="s">
        <v>164</v>
      </c>
      <c r="C122" s="203" t="s">
        <v>159</v>
      </c>
      <c r="D122" s="203"/>
      <c r="E122" s="204"/>
    </row>
    <row r="123" spans="2:13">
      <c r="B123" s="72" t="s">
        <v>165</v>
      </c>
      <c r="C123" s="203" t="s">
        <v>159</v>
      </c>
      <c r="D123" s="203"/>
      <c r="E123" s="204"/>
    </row>
    <row r="124" spans="2:13">
      <c r="B124" s="72" t="s">
        <v>166</v>
      </c>
      <c r="C124" s="203" t="s">
        <v>159</v>
      </c>
      <c r="D124" s="203"/>
      <c r="E124" s="204"/>
    </row>
    <row r="125" spans="2:13">
      <c r="B125" s="72" t="s">
        <v>167</v>
      </c>
      <c r="C125" s="203" t="s">
        <v>159</v>
      </c>
      <c r="D125" s="203"/>
      <c r="E125" s="204"/>
    </row>
    <row r="126" spans="2:13" ht="15" thickBot="1">
      <c r="B126" s="73" t="s">
        <v>168</v>
      </c>
      <c r="C126" s="161" t="s">
        <v>159</v>
      </c>
      <c r="D126" s="161"/>
      <c r="E126" s="162"/>
    </row>
    <row r="127" spans="2:13">
      <c r="B127" s="33"/>
      <c r="F127" s="33"/>
    </row>
    <row r="129" spans="2:2">
      <c r="B129" s="3"/>
    </row>
  </sheetData>
  <mergeCells count="180">
    <mergeCell ref="C124:E124"/>
    <mergeCell ref="C125:E125"/>
    <mergeCell ref="C126:E126"/>
    <mergeCell ref="B19:E19"/>
    <mergeCell ref="C117:E117"/>
    <mergeCell ref="C118:E118"/>
    <mergeCell ref="C119:E119"/>
    <mergeCell ref="C120:E120"/>
    <mergeCell ref="C121:E121"/>
    <mergeCell ref="C122:E122"/>
    <mergeCell ref="C123:E123"/>
    <mergeCell ref="B88:C88"/>
    <mergeCell ref="E88:F88"/>
    <mergeCell ref="E80:F80"/>
    <mergeCell ref="B75:C75"/>
    <mergeCell ref="E75:F75"/>
    <mergeCell ref="B44:C44"/>
    <mergeCell ref="E35:F35"/>
    <mergeCell ref="B74:C74"/>
    <mergeCell ref="E74:F74"/>
    <mergeCell ref="E30:F30"/>
    <mergeCell ref="B27:M27"/>
    <mergeCell ref="E32:F32"/>
    <mergeCell ref="B114:M114"/>
    <mergeCell ref="B85:C85"/>
    <mergeCell ref="E85:F85"/>
    <mergeCell ref="G85:M85"/>
    <mergeCell ref="B86:C86"/>
    <mergeCell ref="E86:F86"/>
    <mergeCell ref="G86:M86"/>
    <mergeCell ref="B83:C83"/>
    <mergeCell ref="E83:F83"/>
    <mergeCell ref="G83:M83"/>
    <mergeCell ref="B104:C104"/>
    <mergeCell ref="D104:E104"/>
    <mergeCell ref="B89:C89"/>
    <mergeCell ref="E89:F89"/>
    <mergeCell ref="G89:M89"/>
    <mergeCell ref="E92:F92"/>
    <mergeCell ref="G92:M92"/>
    <mergeCell ref="G88:M88"/>
    <mergeCell ref="A92:C92"/>
    <mergeCell ref="B97:M97"/>
    <mergeCell ref="B98:M102"/>
    <mergeCell ref="B93:C93"/>
    <mergeCell ref="E93:F93"/>
    <mergeCell ref="B107:M107"/>
    <mergeCell ref="O79:P79"/>
    <mergeCell ref="B80:C80"/>
    <mergeCell ref="B78:C78"/>
    <mergeCell ref="E78:F78"/>
    <mergeCell ref="G78:M78"/>
    <mergeCell ref="B50:C50"/>
    <mergeCell ref="D50:E50"/>
    <mergeCell ref="B87:C87"/>
    <mergeCell ref="E87:F87"/>
    <mergeCell ref="G87:M87"/>
    <mergeCell ref="O83:P83"/>
    <mergeCell ref="B84:C84"/>
    <mergeCell ref="E84:F84"/>
    <mergeCell ref="G84:M84"/>
    <mergeCell ref="B81:C81"/>
    <mergeCell ref="E81:F81"/>
    <mergeCell ref="G81:M81"/>
    <mergeCell ref="O81:P81"/>
    <mergeCell ref="B82:C82"/>
    <mergeCell ref="E82:F82"/>
    <mergeCell ref="G82:M82"/>
    <mergeCell ref="B79:C79"/>
    <mergeCell ref="E79:F79"/>
    <mergeCell ref="B73:C73"/>
    <mergeCell ref="E73:F73"/>
    <mergeCell ref="G73:M73"/>
    <mergeCell ref="B94:C94"/>
    <mergeCell ref="E94:F94"/>
    <mergeCell ref="G94:M94"/>
    <mergeCell ref="G76:M76"/>
    <mergeCell ref="B55:M55"/>
    <mergeCell ref="B56:M56"/>
    <mergeCell ref="B57:M57"/>
    <mergeCell ref="B58:M58"/>
    <mergeCell ref="B72:C72"/>
    <mergeCell ref="E72:F72"/>
    <mergeCell ref="G72:M72"/>
    <mergeCell ref="E67:F67"/>
    <mergeCell ref="G67:M67"/>
    <mergeCell ref="G93:M93"/>
    <mergeCell ref="B76:C76"/>
    <mergeCell ref="E76:F76"/>
    <mergeCell ref="B77:C77"/>
    <mergeCell ref="E77:F77"/>
    <mergeCell ref="G77:M77"/>
    <mergeCell ref="G75:M75"/>
    <mergeCell ref="G74:M74"/>
    <mergeCell ref="D44:E44"/>
    <mergeCell ref="B63:M63"/>
    <mergeCell ref="A66:C66"/>
    <mergeCell ref="G38:H38"/>
    <mergeCell ref="B42:C42"/>
    <mergeCell ref="D42:E42"/>
    <mergeCell ref="B43:C43"/>
    <mergeCell ref="D43:E43"/>
    <mergeCell ref="B62:C62"/>
    <mergeCell ref="E62:F62"/>
    <mergeCell ref="G62:M62"/>
    <mergeCell ref="B53:M53"/>
    <mergeCell ref="B54:M54"/>
    <mergeCell ref="B60:M60"/>
    <mergeCell ref="B2:E2"/>
    <mergeCell ref="L2:M2"/>
    <mergeCell ref="L3:M3"/>
    <mergeCell ref="B23:C23"/>
    <mergeCell ref="E23:F23"/>
    <mergeCell ref="G23:M23"/>
    <mergeCell ref="B24:C24"/>
    <mergeCell ref="E24:F24"/>
    <mergeCell ref="G24:M24"/>
    <mergeCell ref="C7:E7"/>
    <mergeCell ref="C9:E9"/>
    <mergeCell ref="C5:E5"/>
    <mergeCell ref="C6:E6"/>
    <mergeCell ref="B22:C22"/>
    <mergeCell ref="E22:F22"/>
    <mergeCell ref="G22:M22"/>
    <mergeCell ref="C13:E13"/>
    <mergeCell ref="C15:E15"/>
    <mergeCell ref="C14:E14"/>
    <mergeCell ref="C16:E16"/>
    <mergeCell ref="C17:E17"/>
    <mergeCell ref="C8:E8"/>
    <mergeCell ref="B11:E11"/>
    <mergeCell ref="G19:L19"/>
    <mergeCell ref="C12:E12"/>
    <mergeCell ref="J30:K30"/>
    <mergeCell ref="J31:K31"/>
    <mergeCell ref="J33:K33"/>
    <mergeCell ref="J34:K34"/>
    <mergeCell ref="J35:K35"/>
    <mergeCell ref="J36:K36"/>
    <mergeCell ref="G70:M70"/>
    <mergeCell ref="B71:C71"/>
    <mergeCell ref="E71:F71"/>
    <mergeCell ref="G35:H35"/>
    <mergeCell ref="E36:F36"/>
    <mergeCell ref="G71:M71"/>
    <mergeCell ref="B68:C68"/>
    <mergeCell ref="E68:F68"/>
    <mergeCell ref="G68:M68"/>
    <mergeCell ref="B69:C69"/>
    <mergeCell ref="G32:H32"/>
    <mergeCell ref="J32:K32"/>
    <mergeCell ref="B70:C70"/>
    <mergeCell ref="E70:F70"/>
    <mergeCell ref="G30:H30"/>
    <mergeCell ref="E31:F31"/>
    <mergeCell ref="G31:H31"/>
    <mergeCell ref="N36:O36"/>
    <mergeCell ref="E33:F33"/>
    <mergeCell ref="G33:H33"/>
    <mergeCell ref="E34:F34"/>
    <mergeCell ref="G34:H34"/>
    <mergeCell ref="E69:F69"/>
    <mergeCell ref="G69:M69"/>
    <mergeCell ref="B67:C67"/>
    <mergeCell ref="G36:H36"/>
    <mergeCell ref="B61:M61"/>
    <mergeCell ref="E66:F66"/>
    <mergeCell ref="G66:M66"/>
    <mergeCell ref="D45:E45"/>
    <mergeCell ref="D46:E46"/>
    <mergeCell ref="D47:E47"/>
    <mergeCell ref="J37:K37"/>
    <mergeCell ref="J38:K38"/>
    <mergeCell ref="B49:C49"/>
    <mergeCell ref="D49:E49"/>
    <mergeCell ref="D48:E48"/>
    <mergeCell ref="B45:C48"/>
    <mergeCell ref="E37:F37"/>
    <mergeCell ref="G37:H37"/>
    <mergeCell ref="E38:F38"/>
  </mergeCells>
  <phoneticPr fontId="15" type="noConversion"/>
  <conditionalFormatting sqref="D72">
    <cfRule type="expression" dxfId="89" priority="116">
      <formula>$D$72="Ja"</formula>
    </cfRule>
    <cfRule type="expression" dxfId="88" priority="124">
      <formula>$D$72="Nee"</formula>
    </cfRule>
  </conditionalFormatting>
  <conditionalFormatting sqref="D80">
    <cfRule type="expression" dxfId="87" priority="117">
      <formula>$D$80="Ja"</formula>
    </cfRule>
    <cfRule type="expression" dxfId="86" priority="122">
      <formula>$D$80="Nee"</formula>
    </cfRule>
    <cfRule type="expression" dxfId="85" priority="123">
      <formula>$D$72="Nee"</formula>
    </cfRule>
  </conditionalFormatting>
  <conditionalFormatting sqref="D87">
    <cfRule type="expression" dxfId="84" priority="119">
      <formula>$D$87="Ja"</formula>
    </cfRule>
    <cfRule type="expression" dxfId="83" priority="120">
      <formula>$D$87="Nee"</formula>
    </cfRule>
  </conditionalFormatting>
  <conditionalFormatting sqref="D89">
    <cfRule type="expression" dxfId="82" priority="114">
      <formula>$D$89="Nee"</formula>
    </cfRule>
    <cfRule type="expression" dxfId="81" priority="115">
      <formula>$D$89="Ja"</formula>
    </cfRule>
  </conditionalFormatting>
  <conditionalFormatting sqref="E31">
    <cfRule type="containsText" dxfId="80" priority="97" operator="containsText" text="GEEN HIT">
      <formula>NOT(ISERROR(SEARCH("GEEN HIT",E31)))</formula>
    </cfRule>
    <cfRule type="containsText" dxfId="79" priority="98" operator="containsText" text="GEEN HIT">
      <formula>NOT(ISERROR(SEARCH("GEEN HIT",E31)))</formula>
    </cfRule>
    <cfRule type="containsText" dxfId="78" priority="109" operator="containsText" text="HIT">
      <formula>NOT(ISERROR(SEARCH("HIT",E31)))</formula>
    </cfRule>
  </conditionalFormatting>
  <conditionalFormatting sqref="I31">
    <cfRule type="containsText" dxfId="77" priority="88" operator="containsText" text="GEEN HIT">
      <formula>NOT(ISERROR(SEARCH("GEEN HIT",I31)))</formula>
    </cfRule>
    <cfRule type="containsText" dxfId="76" priority="89" operator="containsText" text="GEEN HIT">
      <formula>NOT(ISERROR(SEARCH("GEEN HIT",I31)))</formula>
    </cfRule>
    <cfRule type="containsText" dxfId="75" priority="90" operator="containsText" text="HIT">
      <formula>NOT(ISERROR(SEARCH("HIT",I31)))</formula>
    </cfRule>
  </conditionalFormatting>
  <conditionalFormatting sqref="J31">
    <cfRule type="containsText" dxfId="74" priority="82" operator="containsText" text="GEEN HIT">
      <formula>NOT(ISERROR(SEARCH("GEEN HIT",J31)))</formula>
    </cfRule>
    <cfRule type="containsText" dxfId="73" priority="83" operator="containsText" text="GEEN HIT">
      <formula>NOT(ISERROR(SEARCH("GEEN HIT",J31)))</formula>
    </cfRule>
    <cfRule type="containsText" dxfId="72" priority="84" operator="containsText" text="HIT">
      <formula>NOT(ISERROR(SEARCH("HIT",J31)))</formula>
    </cfRule>
  </conditionalFormatting>
  <conditionalFormatting sqref="J32">
    <cfRule type="containsText" dxfId="71" priority="73" operator="containsText" text="GEEN HIT">
      <formula>NOT(ISERROR(SEARCH("GEEN HIT",J32)))</formula>
    </cfRule>
    <cfRule type="containsText" dxfId="70" priority="74" operator="containsText" text="GEEN HIT">
      <formula>NOT(ISERROR(SEARCH("GEEN HIT",J32)))</formula>
    </cfRule>
    <cfRule type="containsText" dxfId="69" priority="75" operator="containsText" text="HIT">
      <formula>NOT(ISERROR(SEARCH("HIT",J32)))</formula>
    </cfRule>
  </conditionalFormatting>
  <conditionalFormatting sqref="J33">
    <cfRule type="containsText" dxfId="68" priority="70" operator="containsText" text="GEEN HIT">
      <formula>NOT(ISERROR(SEARCH("GEEN HIT",J33)))</formula>
    </cfRule>
    <cfRule type="containsText" dxfId="67" priority="71" operator="containsText" text="GEEN HIT">
      <formula>NOT(ISERROR(SEARCH("GEEN HIT",J33)))</formula>
    </cfRule>
    <cfRule type="containsText" dxfId="66" priority="72" operator="containsText" text="HIT">
      <formula>NOT(ISERROR(SEARCH("HIT",J33)))</formula>
    </cfRule>
  </conditionalFormatting>
  <conditionalFormatting sqref="J34">
    <cfRule type="containsText" dxfId="65" priority="67" operator="containsText" text="GEEN HIT">
      <formula>NOT(ISERROR(SEARCH("GEEN HIT",J34)))</formula>
    </cfRule>
    <cfRule type="containsText" dxfId="64" priority="68" operator="containsText" text="GEEN HIT">
      <formula>NOT(ISERROR(SEARCH("GEEN HIT",J34)))</formula>
    </cfRule>
    <cfRule type="containsText" dxfId="63" priority="69" operator="containsText" text="HIT">
      <formula>NOT(ISERROR(SEARCH("HIT",J34)))</formula>
    </cfRule>
  </conditionalFormatting>
  <conditionalFormatting sqref="J35">
    <cfRule type="containsText" dxfId="62" priority="64" operator="containsText" text="GEEN HIT">
      <formula>NOT(ISERROR(SEARCH("GEEN HIT",J35)))</formula>
    </cfRule>
    <cfRule type="containsText" dxfId="61" priority="65" operator="containsText" text="GEEN HIT">
      <formula>NOT(ISERROR(SEARCH("GEEN HIT",J35)))</formula>
    </cfRule>
    <cfRule type="containsText" dxfId="60" priority="66" operator="containsText" text="HIT">
      <formula>NOT(ISERROR(SEARCH("HIT",J35)))</formula>
    </cfRule>
  </conditionalFormatting>
  <conditionalFormatting sqref="J36">
    <cfRule type="containsText" dxfId="59" priority="61" operator="containsText" text="GEEN HIT">
      <formula>NOT(ISERROR(SEARCH("GEEN HIT",J36)))</formula>
    </cfRule>
    <cfRule type="containsText" dxfId="58" priority="62" operator="containsText" text="GEEN HIT">
      <formula>NOT(ISERROR(SEARCH("GEEN HIT",J36)))</formula>
    </cfRule>
    <cfRule type="containsText" dxfId="57" priority="63" operator="containsText" text="HIT">
      <formula>NOT(ISERROR(SEARCH("HIT",J36)))</formula>
    </cfRule>
  </conditionalFormatting>
  <conditionalFormatting sqref="J37">
    <cfRule type="containsText" dxfId="56" priority="58" operator="containsText" text="GEEN HIT">
      <formula>NOT(ISERROR(SEARCH("GEEN HIT",J37)))</formula>
    </cfRule>
    <cfRule type="containsText" dxfId="55" priority="59" operator="containsText" text="GEEN HIT">
      <formula>NOT(ISERROR(SEARCH("GEEN HIT",J37)))</formula>
    </cfRule>
    <cfRule type="containsText" dxfId="54" priority="60" operator="containsText" text="HIT">
      <formula>NOT(ISERROR(SEARCH("HIT",J37)))</formula>
    </cfRule>
  </conditionalFormatting>
  <conditionalFormatting sqref="J38">
    <cfRule type="containsText" dxfId="53" priority="55" operator="containsText" text="GEEN HIT">
      <formula>NOT(ISERROR(SEARCH("GEEN HIT",J38)))</formula>
    </cfRule>
    <cfRule type="containsText" dxfId="52" priority="56" operator="containsText" text="GEEN HIT">
      <formula>NOT(ISERROR(SEARCH("GEEN HIT",J38)))</formula>
    </cfRule>
    <cfRule type="containsText" dxfId="51" priority="57" operator="containsText" text="HIT">
      <formula>NOT(ISERROR(SEARCH("HIT",J38)))</formula>
    </cfRule>
  </conditionalFormatting>
  <conditionalFormatting sqref="G32">
    <cfRule type="containsText" dxfId="50" priority="49" operator="containsText" text="GEEN HIT">
      <formula>NOT(ISERROR(SEARCH("GEEN HIT",G32)))</formula>
    </cfRule>
    <cfRule type="containsText" dxfId="49" priority="50" operator="containsText" text="GEEN HIT">
      <formula>NOT(ISERROR(SEARCH("GEEN HIT",G32)))</formula>
    </cfRule>
    <cfRule type="containsText" dxfId="48" priority="51" operator="containsText" text="HIT">
      <formula>NOT(ISERROR(SEARCH("HIT",G32)))</formula>
    </cfRule>
  </conditionalFormatting>
  <conditionalFormatting sqref="G33">
    <cfRule type="containsText" dxfId="47" priority="46" operator="containsText" text="GEEN HIT">
      <formula>NOT(ISERROR(SEARCH("GEEN HIT",G33)))</formula>
    </cfRule>
    <cfRule type="containsText" dxfId="46" priority="47" operator="containsText" text="GEEN HIT">
      <formula>NOT(ISERROR(SEARCH("GEEN HIT",G33)))</formula>
    </cfRule>
    <cfRule type="containsText" dxfId="45" priority="48" operator="containsText" text="HIT">
      <formula>NOT(ISERROR(SEARCH("HIT",G33)))</formula>
    </cfRule>
  </conditionalFormatting>
  <conditionalFormatting sqref="G34">
    <cfRule type="containsText" dxfId="44" priority="43" operator="containsText" text="GEEN HIT">
      <formula>NOT(ISERROR(SEARCH("GEEN HIT",G34)))</formula>
    </cfRule>
    <cfRule type="containsText" dxfId="43" priority="44" operator="containsText" text="GEEN HIT">
      <formula>NOT(ISERROR(SEARCH("GEEN HIT",G34)))</formula>
    </cfRule>
    <cfRule type="containsText" dxfId="42" priority="45" operator="containsText" text="HIT">
      <formula>NOT(ISERROR(SEARCH("HIT",G34)))</formula>
    </cfRule>
  </conditionalFormatting>
  <conditionalFormatting sqref="G35">
    <cfRule type="containsText" dxfId="41" priority="40" operator="containsText" text="GEEN HIT">
      <formula>NOT(ISERROR(SEARCH("GEEN HIT",G35)))</formula>
    </cfRule>
    <cfRule type="containsText" dxfId="40" priority="41" operator="containsText" text="GEEN HIT">
      <formula>NOT(ISERROR(SEARCH("GEEN HIT",G35)))</formula>
    </cfRule>
    <cfRule type="containsText" dxfId="39" priority="42" operator="containsText" text="HIT">
      <formula>NOT(ISERROR(SEARCH("HIT",G35)))</formula>
    </cfRule>
  </conditionalFormatting>
  <conditionalFormatting sqref="G36">
    <cfRule type="containsText" dxfId="38" priority="37" operator="containsText" text="GEEN HIT">
      <formula>NOT(ISERROR(SEARCH("GEEN HIT",G36)))</formula>
    </cfRule>
    <cfRule type="containsText" dxfId="37" priority="38" operator="containsText" text="GEEN HIT">
      <formula>NOT(ISERROR(SEARCH("GEEN HIT",G36)))</formula>
    </cfRule>
    <cfRule type="containsText" dxfId="36" priority="39" operator="containsText" text="HIT">
      <formula>NOT(ISERROR(SEARCH("HIT",G36)))</formula>
    </cfRule>
  </conditionalFormatting>
  <conditionalFormatting sqref="G37">
    <cfRule type="containsText" dxfId="35" priority="34" operator="containsText" text="GEEN HIT">
      <formula>NOT(ISERROR(SEARCH("GEEN HIT",G37)))</formula>
    </cfRule>
    <cfRule type="containsText" dxfId="34" priority="35" operator="containsText" text="GEEN HIT">
      <formula>NOT(ISERROR(SEARCH("GEEN HIT",G37)))</formula>
    </cfRule>
    <cfRule type="containsText" dxfId="33" priority="36" operator="containsText" text="HIT">
      <formula>NOT(ISERROR(SEARCH("HIT",G37)))</formula>
    </cfRule>
  </conditionalFormatting>
  <conditionalFormatting sqref="G38">
    <cfRule type="containsText" dxfId="32" priority="31" operator="containsText" text="GEEN HIT">
      <formula>NOT(ISERROR(SEARCH("GEEN HIT",G38)))</formula>
    </cfRule>
    <cfRule type="containsText" dxfId="31" priority="32" operator="containsText" text="GEEN HIT">
      <formula>NOT(ISERROR(SEARCH("GEEN HIT",G38)))</formula>
    </cfRule>
    <cfRule type="containsText" dxfId="30" priority="33" operator="containsText" text="HIT">
      <formula>NOT(ISERROR(SEARCH("HIT",G38)))</formula>
    </cfRule>
  </conditionalFormatting>
  <conditionalFormatting sqref="N36">
    <cfRule type="containsText" dxfId="29" priority="28" operator="containsText" text="GEEN HIT">
      <formula>NOT(ISERROR(SEARCH("GEEN HIT",N36)))</formula>
    </cfRule>
    <cfRule type="containsText" dxfId="28" priority="29" operator="containsText" text="GEEN HIT">
      <formula>NOT(ISERROR(SEARCH("GEEN HIT",N36)))</formula>
    </cfRule>
    <cfRule type="containsText" dxfId="27" priority="30" operator="containsText" text="HIT">
      <formula>NOT(ISERROR(SEARCH("HIT",N36)))</formula>
    </cfRule>
  </conditionalFormatting>
  <conditionalFormatting sqref="G31">
    <cfRule type="containsText" dxfId="26" priority="25" operator="containsText" text="GEEN HIT">
      <formula>NOT(ISERROR(SEARCH("GEEN HIT",G31)))</formula>
    </cfRule>
    <cfRule type="containsText" dxfId="25" priority="26" operator="containsText" text="GEEN HIT">
      <formula>NOT(ISERROR(SEARCH("GEEN HIT",G31)))</formula>
    </cfRule>
    <cfRule type="containsText" dxfId="24" priority="27" operator="containsText" text="HIT">
      <formula>NOT(ISERROR(SEARCH("HIT",G31)))</formula>
    </cfRule>
  </conditionalFormatting>
  <conditionalFormatting sqref="E32">
    <cfRule type="containsText" dxfId="23" priority="22" operator="containsText" text="GEEN HIT">
      <formula>NOT(ISERROR(SEARCH("GEEN HIT",E32)))</formula>
    </cfRule>
    <cfRule type="containsText" dxfId="22" priority="23" operator="containsText" text="GEEN HIT">
      <formula>NOT(ISERROR(SEARCH("GEEN HIT",E32)))</formula>
    </cfRule>
    <cfRule type="containsText" dxfId="21" priority="24" operator="containsText" text="HIT">
      <formula>NOT(ISERROR(SEARCH("HIT",E32)))</formula>
    </cfRule>
  </conditionalFormatting>
  <conditionalFormatting sqref="E33">
    <cfRule type="containsText" dxfId="20" priority="19" operator="containsText" text="GEEN HIT">
      <formula>NOT(ISERROR(SEARCH("GEEN HIT",E33)))</formula>
    </cfRule>
    <cfRule type="containsText" dxfId="19" priority="20" operator="containsText" text="GEEN HIT">
      <formula>NOT(ISERROR(SEARCH("GEEN HIT",E33)))</formula>
    </cfRule>
    <cfRule type="containsText" dxfId="18" priority="21" operator="containsText" text="HIT">
      <formula>NOT(ISERROR(SEARCH("HIT",E33)))</formula>
    </cfRule>
  </conditionalFormatting>
  <conditionalFormatting sqref="E34">
    <cfRule type="containsText" dxfId="17" priority="16" operator="containsText" text="GEEN HIT">
      <formula>NOT(ISERROR(SEARCH("GEEN HIT",E34)))</formula>
    </cfRule>
    <cfRule type="containsText" dxfId="16" priority="17" operator="containsText" text="GEEN HIT">
      <formula>NOT(ISERROR(SEARCH("GEEN HIT",E34)))</formula>
    </cfRule>
    <cfRule type="containsText" dxfId="15" priority="18" operator="containsText" text="HIT">
      <formula>NOT(ISERROR(SEARCH("HIT",E34)))</formula>
    </cfRule>
  </conditionalFormatting>
  <conditionalFormatting sqref="E35">
    <cfRule type="containsText" dxfId="14" priority="13" operator="containsText" text="GEEN HIT">
      <formula>NOT(ISERROR(SEARCH("GEEN HIT",E35)))</formula>
    </cfRule>
    <cfRule type="containsText" dxfId="13" priority="14" operator="containsText" text="GEEN HIT">
      <formula>NOT(ISERROR(SEARCH("GEEN HIT",E35)))</formula>
    </cfRule>
    <cfRule type="containsText" dxfId="12" priority="15" operator="containsText" text="HIT">
      <formula>NOT(ISERROR(SEARCH("HIT",E35)))</formula>
    </cfRule>
  </conditionalFormatting>
  <conditionalFormatting sqref="E36">
    <cfRule type="containsText" dxfId="11" priority="10" operator="containsText" text="GEEN HIT">
      <formula>NOT(ISERROR(SEARCH("GEEN HIT",E36)))</formula>
    </cfRule>
    <cfRule type="containsText" dxfId="10" priority="11" operator="containsText" text="GEEN HIT">
      <formula>NOT(ISERROR(SEARCH("GEEN HIT",E36)))</formula>
    </cfRule>
    <cfRule type="containsText" dxfId="9" priority="12" operator="containsText" text="HIT">
      <formula>NOT(ISERROR(SEARCH("HIT",E36)))</formula>
    </cfRule>
  </conditionalFormatting>
  <conditionalFormatting sqref="E37">
    <cfRule type="containsText" dxfId="8" priority="7" operator="containsText" text="GEEN HIT">
      <formula>NOT(ISERROR(SEARCH("GEEN HIT",E37)))</formula>
    </cfRule>
    <cfRule type="containsText" dxfId="7" priority="8" operator="containsText" text="GEEN HIT">
      <formula>NOT(ISERROR(SEARCH("GEEN HIT",E37)))</formula>
    </cfRule>
    <cfRule type="containsText" dxfId="6" priority="9" operator="containsText" text="HIT">
      <formula>NOT(ISERROR(SEARCH("HIT",E37)))</formula>
    </cfRule>
  </conditionalFormatting>
  <conditionalFormatting sqref="E38">
    <cfRule type="containsText" dxfId="5" priority="4" operator="containsText" text="GEEN HIT">
      <formula>NOT(ISERROR(SEARCH("GEEN HIT",E38)))</formula>
    </cfRule>
    <cfRule type="containsText" dxfId="4" priority="5" operator="containsText" text="GEEN HIT">
      <formula>NOT(ISERROR(SEARCH("GEEN HIT",E38)))</formula>
    </cfRule>
    <cfRule type="containsText" dxfId="3" priority="6" operator="containsText" text="HIT">
      <formula>NOT(ISERROR(SEARCH("HIT",E38)))</formula>
    </cfRule>
  </conditionalFormatting>
  <conditionalFormatting sqref="I32:I38">
    <cfRule type="containsText" dxfId="2" priority="1" operator="containsText" text="GEEN HIT">
      <formula>NOT(ISERROR(SEARCH("GEEN HIT",I32)))</formula>
    </cfRule>
    <cfRule type="containsText" dxfId="1" priority="2" operator="containsText" text="GEEN HIT">
      <formula>NOT(ISERROR(SEARCH("GEEN HIT",I32)))</formula>
    </cfRule>
    <cfRule type="containsText" dxfId="0" priority="3" operator="containsText" text="HIT">
      <formula>NOT(ISERROR(SEARCH("HIT",I32)))</formula>
    </cfRule>
  </conditionalFormatting>
  <dataValidations disablePrompts="1" xWindow="393" yWindow="418" count="5">
    <dataValidation allowBlank="1" showInputMessage="1" showErrorMessage="1" prompt="Juridische Zaken hoeft niet akkoord te gaan met een binnenlandse PEP. " sqref="G77:M80" xr:uid="{DF9B87DE-E1F4-4DBB-8B18-17A6AFB8CB92}"/>
    <dataValidation allowBlank="1" showInputMessage="1" showErrorMessage="1" prompt="Alleen voornaam en achternaam" sqref="B31:B38" xr:uid="{A2149D00-FB5E-4956-A540-12740E452567}"/>
    <dataValidation allowBlank="1" showInputMessage="1" showErrorMessage="1" promptTitle="Gefinancierde en te fin. objecte" prompt="Voer hier per object het adres en plaats van het monument in. Betreft het een klant die meer dan vijf gefin. objecten heeft (bijv. stadsherstel) geef dan hier aan &gt; 5 objecten en voeg objectenlijst toe als bijlage bij CDD acc." sqref="C13:E17" xr:uid="{5444D7B3-A66A-4E10-8015-5274FEE807C4}"/>
    <dataValidation allowBlank="1" showInputMessage="1" showErrorMessage="1" promptTitle="Foto object" prompt="Foto object is niet verplicht maar kan worden toegevoegd als bijlage." sqref="G11" xr:uid="{E4862EE2-54B4-4140-9C22-B5648DD8BE40}"/>
    <dataValidation allowBlank="1" showInputMessage="1" showErrorMessage="1" promptTitle="Toelichting" prompt="Aangezien de output soms 1 en soms meerdere a4tjes (bijlagen foto's)  is kan de output niet via 1 pdf knop worden gerealiseerd. _x000a_" sqref="C108:C111" xr:uid="{A677D90C-A42A-4870-9BCA-CDA551F226BB}"/>
  </dataValidations>
  <pageMargins left="0.7" right="0.7" top="0.75" bottom="0.75" header="0.3" footer="0.3"/>
  <pageSetup paperSize="9" scale="48" fitToHeight="3" orientation="portrait" r:id="rId1"/>
  <drawing r:id="rId2"/>
  <extLst>
    <ext xmlns:x14="http://schemas.microsoft.com/office/spreadsheetml/2009/9/main" uri="{CCE6A557-97BC-4b89-ADB6-D9C93CAAB3DF}">
      <x14:dataValidations xmlns:xm="http://schemas.microsoft.com/office/excel/2006/main" disablePrompts="1" xWindow="393" yWindow="418" count="12">
        <x14:dataValidation type="list" allowBlank="1" showInputMessage="1" showErrorMessage="1" prompt="Vraag Interne Stukken op waaruit blijkt wie tekeningsbevoegd is." xr:uid="{775707DD-3EA4-48FF-8FCA-E934A58A12BE}">
          <x14:formula1>
            <xm:f>Data!$D$2:$D$4</xm:f>
          </x14:formula1>
          <xm:sqref>D68</xm:sqref>
        </x14:dataValidation>
        <x14:dataValidation type="list" allowBlank="1" showInputMessage="1" showErrorMessage="1" xr:uid="{B8EEDD90-9B3F-42CD-B0FF-2BCE4F2509ED}">
          <x14:formula1>
            <xm:f>Data!$B$8:$B$12</xm:f>
          </x14:formula1>
          <xm:sqref>D104:E104</xm:sqref>
        </x14:dataValidation>
        <x14:dataValidation type="list" allowBlank="1" showInputMessage="1" showErrorMessage="1" xr:uid="{BEC30040-A708-4613-8C0A-86BAA9789EB0}">
          <x14:formula1>
            <xm:f>Data!$D$2:$D$4</xm:f>
          </x14:formula1>
          <xm:sqref>D89 D44:E44 D94 D86:D87 D84 D82 D80 D24 M31:M38 D72 D70</xm:sqref>
        </x14:dataValidation>
        <x14:dataValidation type="list" allowBlank="1" showInputMessage="1" showErrorMessage="1" xr:uid="{B6F85D79-44F3-4C9D-A3A7-F263E0927343}">
          <x14:formula1>
            <xm:f>Data!$B$2:$B$4</xm:f>
          </x14:formula1>
          <xm:sqref>D42:E42 D62 D93 D85 D83 D81 D23 D71 D69 D67 D88 D73:D79 D56:E57 D59:E61 D49:E53</xm:sqref>
        </x14:dataValidation>
        <x14:dataValidation type="list" allowBlank="1" showInputMessage="1" showErrorMessage="1" xr:uid="{329811D4-EA44-46BA-B942-EFCB3E913CDC}">
          <x14:formula1>
            <xm:f>Data!$A$15:$A$34</xm:f>
          </x14:formula1>
          <xm:sqref>C6</xm:sqref>
        </x14:dataValidation>
        <x14:dataValidation type="list" allowBlank="1" showInputMessage="1" showErrorMessage="1" prompt="Voeg uitslag toe vanaf cel B106" xr:uid="{994BEA41-C193-4E98-9ED4-1A9AF5D8A8A1}">
          <x14:formula1>
            <xm:f>Data!$F$2:$F$4</xm:f>
          </x14:formula1>
          <xm:sqref>E31:E38 G31:H38 F32:F38</xm:sqref>
        </x14:dataValidation>
        <x14:dataValidation type="list" allowBlank="1" showInputMessage="1" showErrorMessage="1" prompt="Voeg de uitslag toe vanaf cel B106_x000a__x000a_" xr:uid="{B2163D6A-68C9-4BCB-9884-1011275824D2}">
          <x14:formula1>
            <xm:f>Data!$B$15:$B$19</xm:f>
          </x14:formula1>
          <xm:sqref>D31:D38</xm:sqref>
        </x14:dataValidation>
        <x14:dataValidation type="list" allowBlank="1" showInputMessage="1" showErrorMessage="1" xr:uid="{84C3149B-C57B-4FE1-89B0-E58669F19473}">
          <x14:formula1>
            <xm:f>Data!$H$2:$H$6</xm:f>
          </x14:formula1>
          <xm:sqref>C8</xm:sqref>
        </x14:dataValidation>
        <x14:dataValidation type="list" allowBlank="1" showInputMessage="1" showErrorMessage="1" xr:uid="{D081FA34-801D-4B49-8BED-43E56420E56B}">
          <x14:formula1>
            <xm:f>Data!$D$8:$D$13</xm:f>
          </x14:formula1>
          <xm:sqref>C12:E12</xm:sqref>
        </x14:dataValidation>
        <x14:dataValidation type="list" allowBlank="1" showInputMessage="1" showErrorMessage="1" xr:uid="{1EE6771E-0945-4AFB-B242-9381C9D63E3B}">
          <x14:formula1>
            <xm:f>Data!$D$16:$D$20</xm:f>
          </x14:formula1>
          <xm:sqref>G19</xm:sqref>
        </x14:dataValidation>
        <x14:dataValidation type="list" allowBlank="1" showInputMessage="1" showErrorMessage="1" xr:uid="{83042F78-4504-4448-8231-82610B75085B}">
          <x14:formula1>
            <xm:f>Data!$F$2:$F$4</xm:f>
          </x14:formula1>
          <xm:sqref>I31:J38 K32:K38</xm:sqref>
        </x14:dataValidation>
        <x14:dataValidation type="list" allowBlank="1" showInputMessage="1" showErrorMessage="1" promptTitle="Foto object" prompt="Foto object is niet verplicht maar kan worden toegevoegd als bijlage." xr:uid="{57518BB9-73DC-4F57-B3F5-6551BFF6EA27}">
          <x14:formula1>
            <xm:f>Data!$J$2:$J$4</xm:f>
          </x14:formula1>
          <xm:sqref>G12:G17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3E222-922E-4C3C-BE7C-9F03B1042EFA}">
  <sheetPr codeName="Blad1"/>
  <dimension ref="A1:J52"/>
  <sheetViews>
    <sheetView workbookViewId="0">
      <selection activeCell="A14" sqref="A14"/>
    </sheetView>
  </sheetViews>
  <sheetFormatPr defaultRowHeight="14.5"/>
  <cols>
    <col min="1" max="1" width="30" bestFit="1" customWidth="1"/>
    <col min="2" max="2" width="27.453125" bestFit="1" customWidth="1"/>
    <col min="3" max="3" width="17.81640625" bestFit="1" customWidth="1"/>
    <col min="8" max="8" width="33" bestFit="1" customWidth="1"/>
    <col min="10" max="10" width="13.1796875" customWidth="1"/>
  </cols>
  <sheetData>
    <row r="1" spans="1:10">
      <c r="A1" s="3" t="s">
        <v>24</v>
      </c>
      <c r="J1" t="s">
        <v>201</v>
      </c>
    </row>
    <row r="2" spans="1:10">
      <c r="A2" s="23" t="s">
        <v>25</v>
      </c>
      <c r="B2" s="23" t="s">
        <v>25</v>
      </c>
      <c r="C2" s="23" t="s">
        <v>26</v>
      </c>
      <c r="D2" s="23" t="s">
        <v>25</v>
      </c>
      <c r="F2" s="23" t="s">
        <v>26</v>
      </c>
      <c r="G2" s="19"/>
      <c r="H2" s="63" t="s">
        <v>5</v>
      </c>
      <c r="J2" s="63" t="s">
        <v>202</v>
      </c>
    </row>
    <row r="3" spans="1:10">
      <c r="A3" s="24" t="s">
        <v>27</v>
      </c>
      <c r="B3" s="24" t="s">
        <v>27</v>
      </c>
      <c r="C3" s="24" t="s">
        <v>28</v>
      </c>
      <c r="D3" s="24" t="s">
        <v>27</v>
      </c>
      <c r="F3" s="24" t="s">
        <v>29</v>
      </c>
      <c r="G3" s="19"/>
      <c r="H3" s="63" t="s">
        <v>120</v>
      </c>
      <c r="J3" s="63" t="s">
        <v>203</v>
      </c>
    </row>
    <row r="4" spans="1:10">
      <c r="A4" s="24" t="s">
        <v>30</v>
      </c>
      <c r="B4" s="24" t="s">
        <v>5</v>
      </c>
      <c r="C4" s="24" t="s">
        <v>29</v>
      </c>
      <c r="D4" s="24"/>
      <c r="F4" s="24"/>
      <c r="H4" s="63" t="s">
        <v>121</v>
      </c>
      <c r="J4" s="63" t="s">
        <v>183</v>
      </c>
    </row>
    <row r="5" spans="1:10">
      <c r="A5" s="25" t="s">
        <v>5</v>
      </c>
      <c r="B5" s="25"/>
      <c r="C5" s="25" t="s">
        <v>5</v>
      </c>
      <c r="D5" s="25"/>
      <c r="F5" s="25"/>
      <c r="H5" s="63" t="s">
        <v>122</v>
      </c>
    </row>
    <row r="6" spans="1:10">
      <c r="H6" t="s">
        <v>123</v>
      </c>
    </row>
    <row r="7" spans="1:10">
      <c r="A7" s="3" t="s">
        <v>31</v>
      </c>
      <c r="B7" s="26" t="s">
        <v>31</v>
      </c>
      <c r="D7" s="3" t="s">
        <v>142</v>
      </c>
    </row>
    <row r="8" spans="1:10">
      <c r="A8" s="23" t="s">
        <v>23</v>
      </c>
      <c r="B8" s="27" t="s">
        <v>23</v>
      </c>
      <c r="D8" s="29" t="s">
        <v>136</v>
      </c>
      <c r="E8" s="69"/>
      <c r="F8" s="69"/>
      <c r="G8" s="69"/>
      <c r="H8" s="18"/>
    </row>
    <row r="9" spans="1:10">
      <c r="A9" s="24" t="s">
        <v>32</v>
      </c>
      <c r="B9" s="28" t="s">
        <v>33</v>
      </c>
      <c r="D9" s="19" t="s">
        <v>137</v>
      </c>
      <c r="H9" s="20"/>
    </row>
    <row r="10" spans="1:10">
      <c r="A10" s="24" t="s">
        <v>34</v>
      </c>
      <c r="B10" s="28" t="s">
        <v>35</v>
      </c>
      <c r="D10" s="19" t="s">
        <v>139</v>
      </c>
      <c r="H10" s="20"/>
    </row>
    <row r="11" spans="1:10">
      <c r="A11" s="24" t="s">
        <v>36</v>
      </c>
      <c r="B11" s="28" t="s">
        <v>36</v>
      </c>
      <c r="D11" s="19" t="s">
        <v>140</v>
      </c>
      <c r="H11" s="20"/>
    </row>
    <row r="12" spans="1:10">
      <c r="A12" s="25" t="s">
        <v>5</v>
      </c>
      <c r="B12" s="25" t="s">
        <v>5</v>
      </c>
      <c r="D12" s="19" t="s">
        <v>141</v>
      </c>
      <c r="H12" s="20"/>
    </row>
    <row r="13" spans="1:10">
      <c r="D13" s="21" t="s">
        <v>138</v>
      </c>
      <c r="E13" s="70"/>
      <c r="F13" s="70"/>
      <c r="G13" s="70"/>
      <c r="H13" s="22"/>
    </row>
    <row r="14" spans="1:10" ht="29">
      <c r="A14" s="78" t="s">
        <v>236</v>
      </c>
      <c r="B14" s="26" t="s">
        <v>85</v>
      </c>
    </row>
    <row r="15" spans="1:10">
      <c r="A15" s="25" t="s">
        <v>5</v>
      </c>
      <c r="B15" s="23" t="s">
        <v>80</v>
      </c>
      <c r="D15" s="3" t="s">
        <v>155</v>
      </c>
    </row>
    <row r="16" spans="1:10">
      <c r="A16" s="23" t="s">
        <v>37</v>
      </c>
      <c r="B16" s="24" t="s">
        <v>81</v>
      </c>
      <c r="D16" t="s">
        <v>5</v>
      </c>
    </row>
    <row r="17" spans="1:4">
      <c r="A17" s="24" t="s">
        <v>38</v>
      </c>
      <c r="B17" s="24" t="s">
        <v>83</v>
      </c>
      <c r="D17" t="s">
        <v>152</v>
      </c>
    </row>
    <row r="18" spans="1:4">
      <c r="A18" s="24" t="s">
        <v>39</v>
      </c>
      <c r="B18" s="24" t="s">
        <v>82</v>
      </c>
      <c r="D18" t="s">
        <v>153</v>
      </c>
    </row>
    <row r="19" spans="1:4">
      <c r="A19" s="24" t="s">
        <v>40</v>
      </c>
      <c r="B19" s="25" t="s">
        <v>84</v>
      </c>
      <c r="D19" t="s">
        <v>221</v>
      </c>
    </row>
    <row r="20" spans="1:4">
      <c r="A20" s="24" t="s">
        <v>41</v>
      </c>
      <c r="D20" t="s">
        <v>154</v>
      </c>
    </row>
    <row r="21" spans="1:4">
      <c r="A21" s="24" t="s">
        <v>42</v>
      </c>
    </row>
    <row r="22" spans="1:4">
      <c r="A22" s="24" t="s">
        <v>43</v>
      </c>
    </row>
    <row r="23" spans="1:4">
      <c r="A23" s="24" t="s">
        <v>44</v>
      </c>
    </row>
    <row r="24" spans="1:4">
      <c r="A24" s="24" t="s">
        <v>45</v>
      </c>
    </row>
    <row r="25" spans="1:4">
      <c r="A25" s="24" t="s">
        <v>46</v>
      </c>
    </row>
    <row r="26" spans="1:4">
      <c r="A26" s="24" t="s">
        <v>47</v>
      </c>
    </row>
    <row r="27" spans="1:4">
      <c r="A27" s="24" t="s">
        <v>48</v>
      </c>
    </row>
    <row r="28" spans="1:4">
      <c r="A28" s="24" t="s">
        <v>49</v>
      </c>
    </row>
    <row r="29" spans="1:4">
      <c r="A29" s="24" t="s">
        <v>233</v>
      </c>
    </row>
    <row r="30" spans="1:4">
      <c r="A30" s="24" t="s">
        <v>234</v>
      </c>
    </row>
    <row r="31" spans="1:4">
      <c r="A31" s="24" t="s">
        <v>235</v>
      </c>
    </row>
    <row r="32" spans="1:4">
      <c r="A32" s="24"/>
    </row>
    <row r="33" spans="1:3">
      <c r="A33" s="24"/>
    </row>
    <row r="34" spans="1:3">
      <c r="A34" s="25" t="s">
        <v>5</v>
      </c>
    </row>
    <row r="36" spans="1:3">
      <c r="A36" s="3" t="s">
        <v>50</v>
      </c>
    </row>
    <row r="37" spans="1:3">
      <c r="A37" s="29" t="s">
        <v>22</v>
      </c>
      <c r="B37" s="18"/>
    </row>
    <row r="38" spans="1:3">
      <c r="A38" s="19" t="s">
        <v>51</v>
      </c>
      <c r="B38" s="20"/>
      <c r="C38" s="30"/>
    </row>
    <row r="39" spans="1:3">
      <c r="A39" s="19" t="s">
        <v>52</v>
      </c>
      <c r="B39" s="20"/>
      <c r="C39" s="30"/>
    </row>
    <row r="40" spans="1:3">
      <c r="A40" s="19" t="s">
        <v>53</v>
      </c>
      <c r="B40" s="20"/>
    </row>
    <row r="41" spans="1:3">
      <c r="A41" s="19" t="s">
        <v>54</v>
      </c>
      <c r="B41" s="20"/>
    </row>
    <row r="42" spans="1:3">
      <c r="A42" s="19" t="s">
        <v>55</v>
      </c>
      <c r="B42" s="20"/>
      <c r="C42" s="30"/>
    </row>
    <row r="43" spans="1:3">
      <c r="A43" s="21" t="s">
        <v>56</v>
      </c>
      <c r="B43" s="22"/>
      <c r="C43" s="30"/>
    </row>
    <row r="44" spans="1:3">
      <c r="C44" s="30"/>
    </row>
    <row r="45" spans="1:3">
      <c r="A45" s="3" t="s">
        <v>57</v>
      </c>
    </row>
    <row r="46" spans="1:3">
      <c r="A46" s="23" t="s">
        <v>2</v>
      </c>
    </row>
    <row r="47" spans="1:3">
      <c r="A47" s="24" t="s">
        <v>58</v>
      </c>
    </row>
    <row r="48" spans="1:3">
      <c r="A48" s="24" t="s">
        <v>59</v>
      </c>
    </row>
    <row r="49" spans="1:1">
      <c r="A49" s="25" t="s">
        <v>5</v>
      </c>
    </row>
    <row r="51" spans="1:1">
      <c r="A51" s="31" t="s">
        <v>60</v>
      </c>
    </row>
    <row r="52" spans="1:1">
      <c r="A52" s="32" t="e">
        <f>IF('CDD Organisaties'!$E$67="Check Akkoord",1,0)+IF('CDD Organisaties'!$D$68="Ja",1,IF('CDD Organisaties'!$D$68="Nee",-50,0))+IF('CDD Organisaties'!$E$69="Check Akkoord",1,0)+IF('CDD Organisaties'!$D$70="Ja",1,IF('CDD Organisaties'!$D$70="Nee",-50,0))+IF('CDD Organisaties'!$E$71="Check Akkoord",1,0)+IF('CDD Organisaties'!$D$72="Ja",1,IF('CDD Organisaties'!$D$72="Nee",-50,0))+IF('CDD Organisaties'!$E$73="Check Akkoord",1,0)+IF('CDD Organisaties'!$D$74="Ja",1,IF('CDD Organisaties'!$D$74="Nee",-50,0))+IF('CDD Organisaties'!$E$23="Check Akkoord",1,0)+IF('CDD Organisaties'!$D$24="Ja",1,IF('CDD Organisaties'!$D$24="Nee",-50,0))+IF(#REF!="Check Akkoord",1,0)+IF(#REF!="Ja",1,IF(#REF!="Nee",-50,0))+IF('CDD Organisaties'!$E$75="Check Akkoord",1,0)+IF('CDD Organisaties'!$D$76="Ja",1,IF('CDD Organisaties'!$D$76="Nee",-50,0))+IF('CDD Organisaties'!$E$77="Check Akkoord",1,0)+IF('CDD Organisaties'!$E$79="Check Akkoord",1,0)+IF('CDD Organisaties'!$D$80="Ja",1,IF('CDD Organisaties'!$D$80="Nee",-50,0))+IF('CDD Organisaties'!$E$78="Check Akkoord",1,0)+IF(#REF!="Ja",1,IF(#REF!="Nee",-50,0))+IF('CDD Organisaties'!$E$81="Check Akkoord",1,0)+IF('CDD Organisaties'!$D$82="Ja",1,IF('CDD Organisaties'!$D$82="Nee",-50,0))+IF('CDD Organisaties'!$E$83="Check Akkoord",1,0)+IF('CDD Organisaties'!$D$84="Ja",1,IF('CDD Organisaties'!$D$84="Nee",-50,0))+IF('CDD Organisaties'!$E$85="Check Akkoord",1,0)+IF('CDD Organisaties'!$D$86="Ja",1,IF('CDD Organisaties'!$D$86="Nee",0,0))+IF('CDD Organisaties'!$D$87="Ja",1,IF('CDD Organisaties'!$D$87="Nee",0,0))+IF('CDD Organisaties'!$E$88="Check Akkoord",1,0)+IF('CDD Organisaties'!$D$89="Ja",1,IF('CDD Organisaties'!$D$89="Nee",-50,0))+IF('CDD Organisaties'!$E$93="Check Akkoord",1,0)+IF('CDD Organisaties'!$D$94="Ja",1,IF('CDD Organisaties'!$D$94="Nee",-50,0))</f>
        <v>#REF!</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E41E5-BF4E-45DA-B683-7838ADB59572}">
  <sheetPr codeName="Blad2"/>
  <dimension ref="A1:I144"/>
  <sheetViews>
    <sheetView workbookViewId="0">
      <pane xSplit="1" ySplit="3" topLeftCell="B4" activePane="bottomRight" state="frozen"/>
      <selection pane="topRight" activeCell="B1" sqref="B1"/>
      <selection pane="bottomLeft" activeCell="A4" sqref="A4"/>
      <selection pane="bottomRight" activeCell="B2" sqref="B2"/>
    </sheetView>
  </sheetViews>
  <sheetFormatPr defaultRowHeight="14.5"/>
  <cols>
    <col min="2" max="2" width="84.81640625" style="60" bestFit="1" customWidth="1"/>
    <col min="3" max="4" width="12" customWidth="1"/>
    <col min="5" max="5" width="20" customWidth="1"/>
    <col min="6" max="8" width="13.54296875" customWidth="1"/>
    <col min="9" max="9" width="33.1796875" style="60" customWidth="1"/>
  </cols>
  <sheetData>
    <row r="1" spans="1:9">
      <c r="B1" s="78" t="s">
        <v>232</v>
      </c>
    </row>
    <row r="3" spans="1:9" s="3" customFormat="1" ht="43.5">
      <c r="A3" s="76" t="s">
        <v>174</v>
      </c>
      <c r="B3" s="77" t="s">
        <v>175</v>
      </c>
      <c r="C3" s="77" t="s">
        <v>184</v>
      </c>
      <c r="D3" s="77" t="s">
        <v>197</v>
      </c>
      <c r="E3" s="76" t="s">
        <v>176</v>
      </c>
      <c r="F3" s="77" t="s">
        <v>187</v>
      </c>
      <c r="G3" s="77" t="s">
        <v>198</v>
      </c>
      <c r="H3" s="77" t="s">
        <v>185</v>
      </c>
      <c r="I3" s="77" t="s">
        <v>188</v>
      </c>
    </row>
    <row r="4" spans="1:9" ht="29">
      <c r="A4" s="63">
        <v>1</v>
      </c>
      <c r="B4" s="79" t="s">
        <v>128</v>
      </c>
      <c r="C4" s="75">
        <v>44914</v>
      </c>
      <c r="D4" s="80" t="s">
        <v>199</v>
      </c>
      <c r="E4" s="63" t="s">
        <v>182</v>
      </c>
      <c r="F4" s="75">
        <v>44994</v>
      </c>
      <c r="G4" s="80" t="s">
        <v>204</v>
      </c>
      <c r="H4" s="78" t="s">
        <v>196</v>
      </c>
      <c r="I4" s="80"/>
    </row>
    <row r="5" spans="1:9" ht="29">
      <c r="A5" s="63">
        <v>2</v>
      </c>
      <c r="B5" s="79" t="s">
        <v>129</v>
      </c>
      <c r="C5" s="75">
        <v>44914</v>
      </c>
      <c r="D5" s="80" t="s">
        <v>199</v>
      </c>
      <c r="E5" s="63" t="s">
        <v>182</v>
      </c>
      <c r="F5" s="75">
        <v>44994</v>
      </c>
      <c r="G5" s="80" t="s">
        <v>205</v>
      </c>
      <c r="H5" s="78" t="s">
        <v>196</v>
      </c>
      <c r="I5" s="80"/>
    </row>
    <row r="6" spans="1:9" ht="29">
      <c r="A6" s="63">
        <v>3</v>
      </c>
      <c r="B6" s="79" t="s">
        <v>145</v>
      </c>
      <c r="C6" s="75">
        <v>44914</v>
      </c>
      <c r="D6" s="80" t="s">
        <v>200</v>
      </c>
      <c r="E6" s="63" t="s">
        <v>182</v>
      </c>
      <c r="F6" s="75">
        <v>44994</v>
      </c>
      <c r="G6" s="80" t="s">
        <v>206</v>
      </c>
      <c r="H6" s="78" t="s">
        <v>196</v>
      </c>
      <c r="I6" s="80"/>
    </row>
    <row r="7" spans="1:9" ht="29">
      <c r="A7" s="63">
        <v>4</v>
      </c>
      <c r="B7" s="79" t="s">
        <v>146</v>
      </c>
      <c r="C7" s="75">
        <v>44914</v>
      </c>
      <c r="D7" s="80" t="s">
        <v>200</v>
      </c>
      <c r="E7" s="63" t="s">
        <v>182</v>
      </c>
      <c r="F7" s="75">
        <v>44994</v>
      </c>
      <c r="G7" s="80" t="s">
        <v>205</v>
      </c>
      <c r="H7" s="78" t="s">
        <v>196</v>
      </c>
      <c r="I7" s="80"/>
    </row>
    <row r="8" spans="1:9" ht="29">
      <c r="A8" s="63">
        <v>5</v>
      </c>
      <c r="B8" s="79" t="s">
        <v>151</v>
      </c>
      <c r="C8" s="75">
        <v>44914</v>
      </c>
      <c r="D8" s="80" t="s">
        <v>200</v>
      </c>
      <c r="E8" s="63" t="s">
        <v>182</v>
      </c>
      <c r="F8" s="75">
        <v>44994</v>
      </c>
      <c r="G8" s="80" t="s">
        <v>206</v>
      </c>
      <c r="H8" s="78" t="s">
        <v>196</v>
      </c>
      <c r="I8" s="80"/>
    </row>
    <row r="9" spans="1:9" ht="29">
      <c r="A9" s="63">
        <v>6</v>
      </c>
      <c r="B9" s="79" t="s">
        <v>156</v>
      </c>
      <c r="C9" s="75">
        <v>44914</v>
      </c>
      <c r="D9" s="80" t="s">
        <v>200</v>
      </c>
      <c r="E9" s="63" t="s">
        <v>182</v>
      </c>
      <c r="F9" s="75">
        <v>44994</v>
      </c>
      <c r="G9" s="80" t="s">
        <v>207</v>
      </c>
      <c r="H9" s="78" t="s">
        <v>196</v>
      </c>
      <c r="I9" s="80"/>
    </row>
    <row r="10" spans="1:9" ht="29">
      <c r="A10" s="63">
        <v>7</v>
      </c>
      <c r="B10" s="79" t="s">
        <v>157</v>
      </c>
      <c r="C10" s="75">
        <v>44914</v>
      </c>
      <c r="D10" s="80" t="s">
        <v>199</v>
      </c>
      <c r="E10" s="63" t="s">
        <v>182</v>
      </c>
      <c r="F10" s="75">
        <v>44994</v>
      </c>
      <c r="G10" s="80" t="s">
        <v>206</v>
      </c>
      <c r="H10" s="78" t="s">
        <v>196</v>
      </c>
      <c r="I10" s="80"/>
    </row>
    <row r="11" spans="1:9" ht="29">
      <c r="A11" s="63">
        <v>8</v>
      </c>
      <c r="B11" s="79" t="s">
        <v>170</v>
      </c>
      <c r="C11" s="75">
        <v>44914</v>
      </c>
      <c r="D11" s="80" t="s">
        <v>199</v>
      </c>
      <c r="E11" s="63" t="s">
        <v>182</v>
      </c>
      <c r="F11" s="75">
        <v>44994</v>
      </c>
      <c r="G11" s="80" t="s">
        <v>206</v>
      </c>
      <c r="H11" s="78" t="s">
        <v>196</v>
      </c>
      <c r="I11" s="80"/>
    </row>
    <row r="12" spans="1:9" ht="29">
      <c r="A12" s="63">
        <v>9</v>
      </c>
      <c r="B12" s="79" t="s">
        <v>171</v>
      </c>
      <c r="C12" s="75">
        <v>44914</v>
      </c>
      <c r="D12" s="80" t="s">
        <v>200</v>
      </c>
      <c r="E12" s="63" t="s">
        <v>182</v>
      </c>
      <c r="F12" s="75">
        <v>44994</v>
      </c>
      <c r="G12" s="80" t="s">
        <v>205</v>
      </c>
      <c r="H12" s="78" t="s">
        <v>196</v>
      </c>
      <c r="I12" s="80"/>
    </row>
    <row r="13" spans="1:9" ht="29">
      <c r="A13" s="63">
        <v>10</v>
      </c>
      <c r="B13" s="79" t="s">
        <v>190</v>
      </c>
      <c r="C13" s="75">
        <v>44992</v>
      </c>
      <c r="D13" s="80" t="s">
        <v>199</v>
      </c>
      <c r="E13" s="63" t="s">
        <v>182</v>
      </c>
      <c r="F13" s="75">
        <v>44994</v>
      </c>
      <c r="G13" s="80" t="s">
        <v>199</v>
      </c>
      <c r="H13" s="78" t="s">
        <v>196</v>
      </c>
      <c r="I13" s="80"/>
    </row>
    <row r="14" spans="1:9" ht="29">
      <c r="A14" s="63">
        <v>11</v>
      </c>
      <c r="B14" s="79" t="s">
        <v>186</v>
      </c>
      <c r="C14" s="75">
        <v>44992</v>
      </c>
      <c r="D14" s="80" t="s">
        <v>199</v>
      </c>
      <c r="E14" s="63" t="s">
        <v>182</v>
      </c>
      <c r="F14" s="75">
        <v>44994</v>
      </c>
      <c r="G14" s="80" t="s">
        <v>199</v>
      </c>
      <c r="H14" s="78" t="s">
        <v>196</v>
      </c>
      <c r="I14" s="80"/>
    </row>
    <row r="15" spans="1:9" ht="29">
      <c r="A15" s="63">
        <v>12</v>
      </c>
      <c r="B15" s="79" t="s">
        <v>189</v>
      </c>
      <c r="C15" s="75">
        <v>44992</v>
      </c>
      <c r="D15" s="80" t="s">
        <v>199</v>
      </c>
      <c r="E15" s="63" t="s">
        <v>182</v>
      </c>
      <c r="F15" s="75">
        <v>44994</v>
      </c>
      <c r="G15" s="80" t="s">
        <v>199</v>
      </c>
      <c r="H15" s="78" t="s">
        <v>196</v>
      </c>
      <c r="I15" s="80"/>
    </row>
    <row r="16" spans="1:9" ht="72.5">
      <c r="A16" s="63">
        <v>13</v>
      </c>
      <c r="B16" s="79" t="s">
        <v>193</v>
      </c>
      <c r="C16" s="75">
        <v>44992</v>
      </c>
      <c r="D16" s="80" t="s">
        <v>199</v>
      </c>
      <c r="E16" s="63" t="s">
        <v>191</v>
      </c>
      <c r="F16" s="75">
        <v>44994</v>
      </c>
      <c r="G16" s="80" t="s">
        <v>199</v>
      </c>
      <c r="H16" s="78" t="s">
        <v>196</v>
      </c>
      <c r="I16" s="80" t="s">
        <v>208</v>
      </c>
    </row>
    <row r="17" spans="1:9" ht="29">
      <c r="A17" s="63">
        <v>14</v>
      </c>
      <c r="B17" s="79" t="s">
        <v>210</v>
      </c>
      <c r="C17" s="75">
        <v>44992</v>
      </c>
      <c r="D17" s="80" t="s">
        <v>199</v>
      </c>
      <c r="E17" s="63" t="s">
        <v>182</v>
      </c>
      <c r="F17" s="75">
        <v>44994</v>
      </c>
      <c r="G17" s="80" t="s">
        <v>199</v>
      </c>
      <c r="H17" s="78" t="s">
        <v>196</v>
      </c>
      <c r="I17" s="80"/>
    </row>
    <row r="18" spans="1:9" ht="29">
      <c r="A18" s="63">
        <v>15</v>
      </c>
      <c r="B18" s="79" t="s">
        <v>209</v>
      </c>
      <c r="C18" s="75">
        <v>44992</v>
      </c>
      <c r="D18" s="80" t="s">
        <v>199</v>
      </c>
      <c r="E18" s="63" t="s">
        <v>179</v>
      </c>
      <c r="F18" s="75">
        <v>44994</v>
      </c>
      <c r="G18" s="80" t="s">
        <v>199</v>
      </c>
      <c r="H18" s="78" t="s">
        <v>196</v>
      </c>
      <c r="I18" s="80" t="s">
        <v>213</v>
      </c>
    </row>
    <row r="19" spans="1:9" s="8" customFormat="1" ht="72.5">
      <c r="A19" s="81">
        <v>16</v>
      </c>
      <c r="B19" s="82" t="s">
        <v>211</v>
      </c>
      <c r="C19" s="83">
        <v>44992</v>
      </c>
      <c r="D19" s="84" t="s">
        <v>199</v>
      </c>
      <c r="E19" s="81" t="s">
        <v>179</v>
      </c>
      <c r="F19" s="75">
        <v>44994</v>
      </c>
      <c r="G19" s="84" t="s">
        <v>199</v>
      </c>
      <c r="H19" s="78" t="s">
        <v>196</v>
      </c>
      <c r="I19" s="84" t="s">
        <v>216</v>
      </c>
    </row>
    <row r="20" spans="1:9" ht="29">
      <c r="A20" s="63">
        <v>17</v>
      </c>
      <c r="B20" s="79" t="s">
        <v>212</v>
      </c>
      <c r="C20" s="75">
        <v>44994</v>
      </c>
      <c r="D20" s="80" t="s">
        <v>199</v>
      </c>
      <c r="E20" s="63" t="s">
        <v>182</v>
      </c>
      <c r="F20" s="75">
        <v>44994</v>
      </c>
      <c r="G20" s="80" t="s">
        <v>199</v>
      </c>
      <c r="H20" s="78" t="s">
        <v>196</v>
      </c>
      <c r="I20" s="80"/>
    </row>
    <row r="21" spans="1:9" ht="29">
      <c r="A21" s="63">
        <v>18</v>
      </c>
      <c r="B21" s="79" t="s">
        <v>214</v>
      </c>
      <c r="C21" s="75">
        <v>44994</v>
      </c>
      <c r="D21" s="80" t="s">
        <v>215</v>
      </c>
      <c r="E21" s="63" t="s">
        <v>182</v>
      </c>
      <c r="F21" s="75">
        <v>44994</v>
      </c>
      <c r="G21" s="80" t="s">
        <v>199</v>
      </c>
      <c r="H21" s="78" t="s">
        <v>196</v>
      </c>
      <c r="I21" s="80"/>
    </row>
    <row r="22" spans="1:9" ht="29">
      <c r="A22" s="63">
        <v>19</v>
      </c>
      <c r="B22" s="79" t="s">
        <v>227</v>
      </c>
      <c r="C22" s="75">
        <v>44995</v>
      </c>
      <c r="D22" s="80" t="s">
        <v>228</v>
      </c>
      <c r="E22" s="63" t="s">
        <v>182</v>
      </c>
      <c r="F22" s="75">
        <v>44995</v>
      </c>
      <c r="G22" s="80" t="s">
        <v>199</v>
      </c>
      <c r="H22" s="78" t="s">
        <v>196</v>
      </c>
      <c r="I22" s="80"/>
    </row>
    <row r="23" spans="1:9" ht="29">
      <c r="A23" s="63">
        <v>20</v>
      </c>
      <c r="B23" s="79" t="s">
        <v>230</v>
      </c>
      <c r="C23" s="75">
        <v>44999</v>
      </c>
      <c r="D23" s="80" t="s">
        <v>231</v>
      </c>
      <c r="E23" s="63" t="s">
        <v>182</v>
      </c>
      <c r="F23" s="63"/>
      <c r="G23" s="80"/>
      <c r="H23" s="63"/>
      <c r="I23" s="80"/>
    </row>
    <row r="24" spans="1:9">
      <c r="A24" s="63"/>
      <c r="B24" s="79"/>
      <c r="C24" s="63"/>
      <c r="D24" s="80"/>
      <c r="E24" s="63" t="s">
        <v>183</v>
      </c>
      <c r="F24" s="63"/>
      <c r="G24" s="80"/>
      <c r="H24" s="63"/>
      <c r="I24" s="80"/>
    </row>
    <row r="25" spans="1:9">
      <c r="A25" s="63"/>
      <c r="B25" s="79"/>
      <c r="C25" s="63"/>
      <c r="D25" s="80"/>
      <c r="E25" s="63" t="s">
        <v>183</v>
      </c>
      <c r="F25" s="63"/>
      <c r="G25" s="80"/>
      <c r="H25" s="63"/>
      <c r="I25" s="80"/>
    </row>
    <row r="26" spans="1:9">
      <c r="A26" s="63"/>
      <c r="B26" s="79"/>
      <c r="C26" s="63"/>
      <c r="D26" s="80"/>
      <c r="E26" s="63" t="s">
        <v>183</v>
      </c>
      <c r="F26" s="63"/>
      <c r="G26" s="80"/>
      <c r="H26" s="63"/>
      <c r="I26" s="80"/>
    </row>
    <row r="27" spans="1:9">
      <c r="A27" s="63"/>
      <c r="B27" s="79"/>
      <c r="C27" s="63"/>
      <c r="D27" s="80"/>
      <c r="E27" s="63"/>
      <c r="F27" s="63"/>
      <c r="G27" s="80"/>
      <c r="H27" s="63"/>
      <c r="I27" s="80"/>
    </row>
    <row r="28" spans="1:9">
      <c r="A28" s="63"/>
      <c r="B28" s="79"/>
      <c r="C28" s="63"/>
      <c r="D28" s="80"/>
      <c r="E28" s="63"/>
      <c r="F28" s="63"/>
      <c r="G28" s="80"/>
      <c r="H28" s="63"/>
      <c r="I28" s="80"/>
    </row>
    <row r="29" spans="1:9">
      <c r="A29" s="63"/>
      <c r="B29" s="79"/>
      <c r="C29" s="63"/>
      <c r="D29" s="80"/>
      <c r="E29" s="63"/>
      <c r="F29" s="63"/>
      <c r="G29" s="80"/>
      <c r="H29" s="63"/>
      <c r="I29" s="80"/>
    </row>
    <row r="30" spans="1:9">
      <c r="A30" s="63"/>
      <c r="B30" s="79"/>
      <c r="C30" s="63"/>
      <c r="D30" s="80"/>
      <c r="E30" s="63"/>
      <c r="F30" s="63"/>
      <c r="G30" s="80"/>
      <c r="H30" s="63"/>
      <c r="I30" s="80"/>
    </row>
    <row r="31" spans="1:9">
      <c r="A31" s="63"/>
      <c r="B31" s="79"/>
      <c r="C31" s="63"/>
      <c r="D31" s="80"/>
      <c r="E31" s="63"/>
      <c r="F31" s="63"/>
      <c r="G31" s="80"/>
      <c r="H31" s="63"/>
      <c r="I31" s="80"/>
    </row>
    <row r="32" spans="1:9">
      <c r="A32" s="63"/>
      <c r="B32" s="79"/>
      <c r="C32" s="63"/>
      <c r="D32" s="80"/>
      <c r="E32" s="63"/>
      <c r="F32" s="63"/>
      <c r="G32" s="80"/>
      <c r="H32" s="63"/>
      <c r="I32" s="80"/>
    </row>
    <row r="135" spans="1:1">
      <c r="A135" t="s">
        <v>176</v>
      </c>
    </row>
    <row r="136" spans="1:1">
      <c r="A136" t="s">
        <v>177</v>
      </c>
    </row>
    <row r="137" spans="1:1">
      <c r="A137" t="s">
        <v>178</v>
      </c>
    </row>
    <row r="138" spans="1:1">
      <c r="A138" t="s">
        <v>191</v>
      </c>
    </row>
    <row r="139" spans="1:1">
      <c r="A139" t="s">
        <v>179</v>
      </c>
    </row>
    <row r="140" spans="1:1">
      <c r="A140" t="s">
        <v>180</v>
      </c>
    </row>
    <row r="141" spans="1:1">
      <c r="A141" t="s">
        <v>192</v>
      </c>
    </row>
    <row r="142" spans="1:1">
      <c r="A142" t="s">
        <v>181</v>
      </c>
    </row>
    <row r="143" spans="1:1">
      <c r="A143" t="s">
        <v>182</v>
      </c>
    </row>
    <row r="144" spans="1:1">
      <c r="A144" t="s">
        <v>183</v>
      </c>
    </row>
  </sheetData>
  <dataValidations count="2">
    <dataValidation type="list" allowBlank="1" showInputMessage="1" showErrorMessage="1" sqref="E4:E26" xr:uid="{AED6D497-0F23-4AFF-BB8B-DE5F6C543D43}">
      <formula1>$A$136:$A$144</formula1>
    </dataValidation>
    <dataValidation allowBlank="1" showInputMessage="1" showErrorMessage="1" promptTitle="toelichting" prompt="Heef hier, voor zover relevant, een toelichting, hoe en wat je hebt gewijzigd._x000a_" sqref="I4:I26" xr:uid="{679464E5-E2DF-4A41-A341-9C17E5BD301A}"/>
  </dataValidation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D4ACD80DDD3BF47B0B6A6EC139E686F" ma:contentTypeVersion="2" ma:contentTypeDescription="Een nieuw document maken." ma:contentTypeScope="" ma:versionID="b90d4bb863974ad4a4014928b5f61f21">
  <xsd:schema xmlns:xsd="http://www.w3.org/2001/XMLSchema" xmlns:xs="http://www.w3.org/2001/XMLSchema" xmlns:p="http://schemas.microsoft.com/office/2006/metadata/properties" xmlns:ns2="5df9d1f5-c0ed-492e-bd9b-4943c4f00bbf" targetNamespace="http://schemas.microsoft.com/office/2006/metadata/properties" ma:root="true" ma:fieldsID="6d30c190b5ca9963b185dbfaf54dec95" ns2:_="">
    <xsd:import namespace="5df9d1f5-c0ed-492e-bd9b-4943c4f00bbf"/>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f9d1f5-c0ed-492e-bd9b-4943c4f00b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E4F024-1CE6-4E04-AEB7-44EFFACC774C}">
  <ds:schemaRefs>
    <ds:schemaRef ds:uri="http://schemas.microsoft.com/sharepoint/v3/contenttype/forms"/>
  </ds:schemaRefs>
</ds:datastoreItem>
</file>

<file path=customXml/itemProps2.xml><?xml version="1.0" encoding="utf-8"?>
<ds:datastoreItem xmlns:ds="http://schemas.openxmlformats.org/officeDocument/2006/customXml" ds:itemID="{B96B9D08-2508-4968-BA09-4810A4FCC9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f9d1f5-c0ed-492e-bd9b-4943c4f00b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1</vt:i4>
      </vt:variant>
    </vt:vector>
  </HeadingPairs>
  <TitlesOfParts>
    <vt:vector size="4" baseType="lpstr">
      <vt:lpstr>CDD Organisaties</vt:lpstr>
      <vt:lpstr>Data</vt:lpstr>
      <vt:lpstr>Versiebeheer</vt:lpstr>
      <vt:lpstr>'CDD Organisaties'!Afdrukbereik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Jovi Peeters</dc:creator>
  <cp:lastModifiedBy>Jos Plattel</cp:lastModifiedBy>
  <cp:lastPrinted>2023-03-13T06:50:54Z</cp:lastPrinted>
  <dcterms:created xsi:type="dcterms:W3CDTF">2020-07-23T10:28:59Z</dcterms:created>
  <dcterms:modified xsi:type="dcterms:W3CDTF">2023-04-07T13:27:19Z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0x010100BD4ACD80DDD3BF47B0B6A6EC139E686F</vt:lpwstr>
  </property>
  <property fmtid="{D5CDD505-2E9C-101B-9397-08002B2CF9AE}" pid="3" name="MediaServiceImageTags">
    <vt:lpwstr/>
  </property>
</Properties>
</file>