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defaultThemeVersion="124226"/>
  <mc:AlternateContent xmlns:mc="http://schemas.openxmlformats.org/markup-compatibility/2006">
    <mc:Choice Requires="x15">
      <x15ac:absPath xmlns:x15ac="http://schemas.microsoft.com/office/spreadsheetml/2010/11/ac" url="https://gemsd.sharepoint.com/sites/Inkoopprojecten-OnderhoudBuitenruimte2024-2033/Gedeelde documenten/Onderhoud Buitenruimte 2024 - 2033/1. Offerteaanvraag incl bijlagen Tenderned/"/>
    </mc:Choice>
  </mc:AlternateContent>
  <xr:revisionPtr revIDLastSave="80" documentId="8_{FC4A0C81-0AA5-4163-98F8-BB48E6A59B54}" xr6:coauthVersionLast="47" xr6:coauthVersionMax="47" xr10:uidLastSave="{11AD6F06-EC40-4134-89DB-9116821D851D}"/>
  <bookViews>
    <workbookView xWindow="28680" yWindow="-120" windowWidth="29040" windowHeight="15840" xr2:uid="{00000000-000D-0000-FFFF-FFFF00000000}"/>
  </bookViews>
  <sheets>
    <sheet name="Prijzenblad en hoeveelheden " sheetId="7" r:id="rId1"/>
  </sheets>
  <definedNames>
    <definedName name="_xlnm.Print_Area" localSheetId="0">'Prijzenblad en hoeveelheden '!$A:$D</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6" i="7" l="1"/>
  <c r="F45" i="7"/>
  <c r="F44" i="7"/>
  <c r="F43" i="7"/>
  <c r="F42" i="7"/>
  <c r="F41" i="7"/>
  <c r="F40" i="7"/>
  <c r="F39" i="7"/>
  <c r="F37" i="7"/>
  <c r="F35" i="7"/>
  <c r="F34" i="7"/>
  <c r="F33" i="7"/>
  <c r="F32" i="7"/>
  <c r="F31" i="7"/>
  <c r="F30" i="7"/>
  <c r="F29" i="7"/>
  <c r="F28" i="7"/>
  <c r="F27" i="7"/>
  <c r="F26" i="7"/>
  <c r="F25" i="7"/>
  <c r="F24" i="7"/>
  <c r="F23" i="7"/>
  <c r="F22" i="7"/>
  <c r="F21" i="7"/>
  <c r="F20" i="7"/>
  <c r="F19" i="7"/>
  <c r="F18" i="7"/>
  <c r="F16" i="7"/>
  <c r="F14" i="7"/>
  <c r="F12" i="7"/>
  <c r="F9" i="7"/>
  <c r="F8" i="7"/>
  <c r="F7" i="7"/>
  <c r="F6" i="7"/>
  <c r="C38" i="7"/>
  <c r="F38" i="7" s="1"/>
  <c r="C36" i="7"/>
  <c r="F36" i="7" s="1"/>
  <c r="C17" i="7"/>
  <c r="F17" i="7" s="1"/>
  <c r="C15" i="7"/>
  <c r="F15" i="7" s="1"/>
  <c r="C13" i="7"/>
  <c r="F13" i="7" s="1"/>
  <c r="C11" i="7"/>
  <c r="F11" i="7" s="1"/>
  <c r="C10" i="7"/>
  <c r="F10" i="7" s="1"/>
  <c r="F47" i="7" l="1"/>
  <c r="F52" i="7" s="1"/>
  <c r="F53" i="7"/>
  <c r="F51" i="7" l="1"/>
  <c r="F54" i="7" s="1"/>
</calcChain>
</file>

<file path=xl/sharedStrings.xml><?xml version="1.0" encoding="utf-8"?>
<sst xmlns="http://schemas.openxmlformats.org/spreadsheetml/2006/main" count="149" uniqueCount="79">
  <si>
    <t>nr</t>
  </si>
  <si>
    <t>Omschrijving</t>
  </si>
  <si>
    <t>Maaien gazon kwaliteitzonering Hoog</t>
  </si>
  <si>
    <t>are</t>
  </si>
  <si>
    <t>Maaien gazon kwaliteitzonering Hoog begraafplaatsen</t>
  </si>
  <si>
    <t>Maaien gazon kwaliteitzonering Basis</t>
  </si>
  <si>
    <t>Maaien gazon kwaliteitzonering Basis gesloten begraafplaatsen</t>
  </si>
  <si>
    <t>Maaien gazon taluds kwaliteitzonering Hoog</t>
  </si>
  <si>
    <t>Maaien gazon taluds kwaliteitzonering Basis</t>
  </si>
  <si>
    <t>Maaien Ruw Gras Intensief(klepelen)</t>
  </si>
  <si>
    <t>Maaien Ruw Gras Intensief(klepelen) taluds</t>
  </si>
  <si>
    <t>Maaien Ruw Gras Extensief(klepelen)</t>
  </si>
  <si>
    <t>Maaien Ruw Gras Extensief(klepelen) taluds</t>
  </si>
  <si>
    <t>Maaien Ruw Gras ecologisch bermbeheer</t>
  </si>
  <si>
    <t>Maaien Ruw Gras ecologisch bermbeheer taluds</t>
  </si>
  <si>
    <t>Knippen lage hagen kwaliteitzonering Hoog</t>
  </si>
  <si>
    <t>m2</t>
  </si>
  <si>
    <t>Knippen middelhoge hagen kwaliteitzonering Hoog</t>
  </si>
  <si>
    <t>Knippen hoge hagen kwaliteitzonering Hoog</t>
  </si>
  <si>
    <t>Knippen blokhagen kwaliteitzonering Hoog</t>
  </si>
  <si>
    <t>Knippen lage hagen kwaliteitzonering Basis</t>
  </si>
  <si>
    <t>Knippen middelhoge hagen kwaliteitzonering Basis</t>
  </si>
  <si>
    <t>Knippen hoge hagen kwaliteitzonering Basis</t>
  </si>
  <si>
    <t>Knippen blokhagen kwaliteitzonering Basis</t>
  </si>
  <si>
    <t>Knippen lage hagen kwaliteitzonering Basis gesloten begraafplaatsen</t>
  </si>
  <si>
    <t>Knippen middelhoge hagen kwaliteitzonering Basis gesloten begraafplaatsen</t>
  </si>
  <si>
    <t>Knippen randen bosplantsoen kwaliteitzonering Hoog</t>
  </si>
  <si>
    <t>m1</t>
  </si>
  <si>
    <t>Knippen randen bosplantsoen kwaliteitzonering Basis</t>
  </si>
  <si>
    <t>Knippen randen bosplantsoen kwaliteitzonering Basis gesloten begraafplaatsen</t>
  </si>
  <si>
    <t>Maaien en nakorven sloten en sloottaluds machinaal</t>
  </si>
  <si>
    <t>Maaien en nakorven sloten en sloottaluds Handmatig</t>
  </si>
  <si>
    <t>Maaien en nakorven sloten en sloottaluds machinaal ecologisch</t>
  </si>
  <si>
    <t>Uitmaaien waterpartijen intensief(100% van de vegetatie)</t>
  </si>
  <si>
    <t>Uitmaaien waterpartijen extensief(50% van de vegetatie)</t>
  </si>
  <si>
    <t>Maaien ruw gras talud waterpartijen ex- en intensief</t>
  </si>
  <si>
    <t>Maaien en afvoeren bloemenweide</t>
  </si>
  <si>
    <t>Maaien en afvoeren bloemenweide-taluds</t>
  </si>
  <si>
    <t>Duurzaam Onkruidbeheer Verhardingen kwaliteitzonering Hoog</t>
  </si>
  <si>
    <t>Duurzaam Onkruidbeheer Verhardingen kwaliteitzonering Basis</t>
  </si>
  <si>
    <t>Duurzaam Onkruidbeheer halfverhardingen kwaliteitszonering Hoog</t>
  </si>
  <si>
    <t>Duurzaam Onkruidbeheer halfverhardingen kwaliteitszonering Basis</t>
  </si>
  <si>
    <t>Duurzaam Onkruidbeheer goten kwaliteitszonering Hoog</t>
  </si>
  <si>
    <t>Duurzaam Onkruidbeheer goten kwaliteitszonering Basis</t>
  </si>
  <si>
    <t>Duurzaam onkruidbeheer Dijktrappen</t>
  </si>
  <si>
    <t xml:space="preserve">Onderhoud graskanten </t>
  </si>
  <si>
    <t>Subtotaal</t>
  </si>
  <si>
    <t>Prijs per eenheid per jaar</t>
  </si>
  <si>
    <t>Kosten totaal per jaar</t>
  </si>
  <si>
    <t>Staartkosten</t>
  </si>
  <si>
    <t>Algemene kosten</t>
  </si>
  <si>
    <t>Uitvoeringskosten</t>
  </si>
  <si>
    <t>Winst en risico</t>
  </si>
  <si>
    <t>Percentage</t>
  </si>
  <si>
    <t xml:space="preserve">Verkeersmaatregelen (vaste post) </t>
  </si>
  <si>
    <t>Kwaliteit en service (plan van aanpak/servicelijnmeldingen) (vaste post)</t>
  </si>
  <si>
    <t xml:space="preserve">Gemeente Schouwen-Duiveland </t>
  </si>
  <si>
    <t xml:space="preserve">De hierna te noemen inschrijver: </t>
  </si>
  <si>
    <t>Gevestigd te:</t>
  </si>
  <si>
    <t>Verklaart door ondertekening van dit prijzenblad bereid de uitvoering van bovengenoemde dienstverlening uit te voeren.
De Inschrijver veklaart deze aanbieding te doen met inachtneming van de bepalingen en gegevens zoals deze zijn omschreven in de offerteaanvraag, bijlagen en de nota's van inlichtingen.</t>
  </si>
  <si>
    <t>Gedaan te:</t>
  </si>
  <si>
    <t>De inschrijver…………………………………………………………… (handtekening)</t>
  </si>
  <si>
    <t>,XX-XX-2023</t>
  </si>
  <si>
    <t>Eenheid</t>
  </si>
  <si>
    <t>TOTAAL (exclusief btw) / VASTE INSCHRIJFPRIJS</t>
  </si>
  <si>
    <t>Hoeveelheden 01-02-2023 Obsurv</t>
  </si>
  <si>
    <t>KOR 2023 Kwaliteitsniveau A</t>
  </si>
  <si>
    <t>KOR 2023 Kwaliteitsniveau B</t>
  </si>
  <si>
    <t>Frequentie 2 keer per jaar</t>
  </si>
  <si>
    <t>Bijlage 4 VERSIE 2 Prijzenblad Onderhoud Buitenruimte 2024-2033</t>
  </si>
  <si>
    <t>Beeld of Frequentie</t>
  </si>
  <si>
    <t>Beeld: Graslengte maximaal 0,25 meter</t>
  </si>
  <si>
    <t>Frequentie: zie toelichting Bijlage 3 onderdeel 5</t>
  </si>
  <si>
    <t>Frequentie: 1 keer per jaar, 100 % van de vegetatie</t>
  </si>
  <si>
    <t>Frequentie: 1 keer per jaar, 50 % van de vegetatie</t>
  </si>
  <si>
    <t>Frequentie: 1 keer per jaar</t>
  </si>
  <si>
    <t>Frequentie: 1 keer per jaar op aanwijs directie</t>
  </si>
  <si>
    <t>d.d. 16-3-2023</t>
  </si>
  <si>
    <t xml:space="preserve">versie 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</si>
</sst>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413]d\ mmmm\ yyyy;@"/>
    <numFmt numFmtId="166" formatCode="_ &quot;€&quot;\ * #,##0_ ;_ &quot;€&quot;\ * \-#,##0_ ;_ &quot;€&quot;\ * &quot;-&quot;??_ ;_ @_ "/>
  </numFmts>
  <fonts count="30" x14ac:knownFonts="1">
    <font>
      <sz val="10"/>
      <name val="Arial"/>
    </font>
    <font>
      <sz val="9"/>
      <name val="Arial"/>
      <family val="2"/>
    </font>
    <font>
      <sz val="9"/>
      <name val="Arial"/>
      <family val="2"/>
    </font>
    <font>
      <b/>
      <sz val="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sz val="10"/>
      <name val="Verdana"/>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8"/>
      <name val="Arial"/>
    </font>
    <font>
      <sz val="10"/>
      <name val="Arial"/>
    </font>
    <font>
      <b/>
      <sz val="16"/>
      <name val="Arial"/>
      <family val="2"/>
    </font>
    <font>
      <b/>
      <sz val="12"/>
      <name val="Arial"/>
      <family val="2"/>
    </font>
    <font>
      <b/>
      <sz val="10"/>
      <name val="Arial"/>
      <family val="2"/>
    </font>
    <font>
      <sz val="10"/>
      <name val="Arial"/>
      <family val="2"/>
    </font>
    <font>
      <b/>
      <sz val="10"/>
      <color theme="1"/>
      <name val="Arial"/>
      <family val="2"/>
    </font>
    <font>
      <b/>
      <sz val="10"/>
      <color theme="1"/>
      <name val="Calibri"/>
      <family val="2"/>
      <scheme val="minor"/>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41"/>
        <bgColor indexed="64"/>
      </patternFill>
    </fill>
    <fill>
      <patternFill patternType="solid">
        <fgColor rgb="FFFFFF00"/>
        <bgColor indexed="64"/>
      </patternFill>
    </fill>
  </fills>
  <borders count="3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n">
        <color auto="1"/>
      </right>
      <top/>
      <bottom style="thin">
        <color auto="1"/>
      </bottom>
      <diagonal/>
    </border>
    <border>
      <left style="thin">
        <color indexed="64"/>
      </left>
      <right style="thin">
        <color indexed="64"/>
      </right>
      <top/>
      <bottom style="thin">
        <color indexed="64"/>
      </bottom>
      <diagonal/>
    </border>
    <border>
      <left style="thin">
        <color auto="1"/>
      </left>
      <right style="thick">
        <color auto="1"/>
      </right>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medium">
        <color indexed="64"/>
      </bottom>
      <diagonal/>
    </border>
  </borders>
  <cellStyleXfs count="43">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20" borderId="1" applyNumberFormat="0" applyAlignment="0" applyProtection="0"/>
    <xf numFmtId="0" fontId="7" fillId="21" borderId="2" applyNumberFormat="0" applyAlignment="0" applyProtection="0"/>
    <xf numFmtId="0" fontId="8" fillId="0" borderId="3" applyNumberFormat="0" applyFill="0" applyAlignment="0" applyProtection="0"/>
    <xf numFmtId="0" fontId="9" fillId="4" borderId="0" applyNumberFormat="0" applyBorder="0" applyAlignment="0" applyProtection="0"/>
    <xf numFmtId="0" fontId="10" fillId="7" borderId="1" applyNumberFormat="0" applyAlignment="0" applyProtection="0"/>
    <xf numFmtId="0" fontId="12" fillId="0" borderId="4" applyNumberFormat="0" applyFill="0" applyAlignment="0" applyProtection="0"/>
    <xf numFmtId="0" fontId="13" fillId="0" borderId="5" applyNumberFormat="0" applyFill="0" applyAlignment="0" applyProtection="0"/>
    <xf numFmtId="0" fontId="14" fillId="0" borderId="6" applyNumberFormat="0" applyFill="0" applyAlignment="0" applyProtection="0"/>
    <xf numFmtId="0" fontId="14" fillId="0" borderId="0" applyNumberFormat="0" applyFill="0" applyBorder="0" applyAlignment="0" applyProtection="0"/>
    <xf numFmtId="0" fontId="15" fillId="22" borderId="0" applyNumberFormat="0" applyBorder="0" applyAlignment="0" applyProtection="0"/>
    <xf numFmtId="0" fontId="11" fillId="23" borderId="7" applyNumberFormat="0" applyFont="0" applyAlignment="0" applyProtection="0"/>
    <xf numFmtId="0" fontId="16" fillId="3" borderId="0" applyNumberFormat="0" applyBorder="0" applyAlignment="0" applyProtection="0"/>
    <xf numFmtId="0" fontId="17" fillId="0" borderId="0" applyNumberFormat="0" applyFill="0" applyBorder="0" applyAlignment="0" applyProtection="0"/>
    <xf numFmtId="0" fontId="18" fillId="0" borderId="8" applyNumberFormat="0" applyFill="0" applyAlignment="0" applyProtection="0"/>
    <xf numFmtId="0" fontId="19" fillId="20" borderId="9"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44" fontId="23" fillId="0" borderId="0" applyFont="0" applyFill="0" applyBorder="0" applyAlignment="0" applyProtection="0"/>
  </cellStyleXfs>
  <cellXfs count="89">
    <xf numFmtId="0" fontId="0" fillId="0" borderId="0" xfId="0"/>
    <xf numFmtId="0" fontId="2" fillId="0" borderId="0" xfId="0" applyFont="1"/>
    <xf numFmtId="0" fontId="1" fillId="0" borderId="0" xfId="0" applyFont="1" applyAlignment="1">
      <alignment vertical="center"/>
    </xf>
    <xf numFmtId="0" fontId="1" fillId="0" borderId="0" xfId="0" applyFont="1"/>
    <xf numFmtId="0" fontId="3" fillId="0" borderId="0" xfId="0" applyFont="1"/>
    <xf numFmtId="0" fontId="1" fillId="24" borderId="0" xfId="0" applyFont="1" applyFill="1" applyAlignment="1">
      <alignment horizontal="left"/>
    </xf>
    <xf numFmtId="0" fontId="1" fillId="0" borderId="0" xfId="0" applyFont="1" applyAlignment="1">
      <alignment horizontal="center" vertical="center"/>
    </xf>
    <xf numFmtId="3" fontId="1" fillId="0" borderId="0" xfId="0" applyNumberFormat="1" applyFont="1" applyAlignment="1">
      <alignment vertical="center"/>
    </xf>
    <xf numFmtId="10" fontId="0" fillId="0" borderId="0" xfId="0" applyNumberFormat="1"/>
    <xf numFmtId="0" fontId="24" fillId="0" borderId="22" xfId="0" applyFont="1" applyBorder="1" applyAlignment="1">
      <alignment horizontal="left" vertical="center"/>
    </xf>
    <xf numFmtId="0" fontId="24" fillId="0" borderId="23" xfId="0" applyFont="1" applyBorder="1" applyAlignment="1">
      <alignment horizontal="left" vertical="center"/>
    </xf>
    <xf numFmtId="0" fontId="24" fillId="0" borderId="24" xfId="0" applyFont="1" applyBorder="1" applyAlignment="1">
      <alignment horizontal="left" vertical="center"/>
    </xf>
    <xf numFmtId="0" fontId="24" fillId="0" borderId="0" xfId="0" applyFont="1" applyAlignment="1">
      <alignment horizontal="left" vertical="center"/>
    </xf>
    <xf numFmtId="0" fontId="25" fillId="0" borderId="0" xfId="0" applyFont="1" applyAlignment="1">
      <alignment horizontal="left" vertical="center"/>
    </xf>
    <xf numFmtId="0" fontId="26" fillId="0" borderId="0" xfId="0" applyFont="1" applyAlignment="1">
      <alignment horizontal="left" vertical="center"/>
    </xf>
    <xf numFmtId="0" fontId="27" fillId="0" borderId="24" xfId="0" applyFont="1" applyBorder="1" applyAlignment="1">
      <alignment horizontal="left" vertical="top" wrapText="1"/>
    </xf>
    <xf numFmtId="0" fontId="27" fillId="25" borderId="26" xfId="0" applyFont="1" applyFill="1" applyBorder="1" applyAlignment="1">
      <alignment vertical="top"/>
    </xf>
    <xf numFmtId="0" fontId="27" fillId="25" borderId="26" xfId="0" applyFont="1" applyFill="1" applyBorder="1" applyAlignment="1">
      <alignment horizontal="left" vertical="top"/>
    </xf>
    <xf numFmtId="0" fontId="27" fillId="0" borderId="0" xfId="0" applyFont="1" applyAlignment="1">
      <alignment horizontal="left" vertical="top"/>
    </xf>
    <xf numFmtId="0" fontId="27" fillId="0" borderId="0" xfId="0" applyFont="1" applyAlignment="1">
      <alignment horizontal="left" vertical="top" wrapText="1"/>
    </xf>
    <xf numFmtId="164" fontId="27" fillId="0" borderId="0" xfId="0" applyNumberFormat="1" applyFont="1" applyAlignment="1" applyProtection="1">
      <alignment horizontal="left"/>
      <protection locked="0"/>
    </xf>
    <xf numFmtId="0" fontId="26" fillId="0" borderId="0" xfId="0" applyFont="1" applyAlignment="1">
      <alignment horizontal="left"/>
    </xf>
    <xf numFmtId="164" fontId="27" fillId="0" borderId="25" xfId="0" applyNumberFormat="1" applyFont="1" applyBorder="1" applyAlignment="1">
      <alignment horizontal="left"/>
    </xf>
    <xf numFmtId="0" fontId="27" fillId="24" borderId="24" xfId="0" applyFont="1" applyFill="1" applyBorder="1" applyAlignment="1">
      <alignment horizontal="left"/>
    </xf>
    <xf numFmtId="0" fontId="26" fillId="25" borderId="29" xfId="0" applyFont="1" applyFill="1" applyBorder="1" applyAlignment="1">
      <alignment horizontal="left" vertical="top" wrapText="1"/>
    </xf>
    <xf numFmtId="165" fontId="27" fillId="25" borderId="26" xfId="0" applyNumberFormat="1" applyFont="1" applyFill="1" applyBorder="1" applyAlignment="1" applyProtection="1">
      <alignment horizontal="left" vertical="top"/>
      <protection locked="0"/>
    </xf>
    <xf numFmtId="165" fontId="27" fillId="24" borderId="0" xfId="0" applyNumberFormat="1" applyFont="1" applyFill="1" applyAlignment="1" applyProtection="1">
      <alignment horizontal="left" vertical="top"/>
      <protection locked="0"/>
    </xf>
    <xf numFmtId="164" fontId="27" fillId="24" borderId="25" xfId="0" applyNumberFormat="1" applyFont="1" applyFill="1" applyBorder="1" applyAlignment="1">
      <alignment horizontal="left"/>
    </xf>
    <xf numFmtId="0" fontId="26" fillId="25" borderId="26" xfId="0" applyFont="1" applyFill="1" applyBorder="1" applyAlignment="1">
      <alignment horizontal="left"/>
    </xf>
    <xf numFmtId="0" fontId="26" fillId="25" borderId="27" xfId="0" applyFont="1" applyFill="1" applyBorder="1" applyAlignment="1">
      <alignment horizontal="left"/>
    </xf>
    <xf numFmtId="0" fontId="26" fillId="25" borderId="28" xfId="0" applyFont="1" applyFill="1" applyBorder="1" applyAlignment="1">
      <alignment horizontal="left"/>
    </xf>
    <xf numFmtId="0" fontId="26" fillId="24" borderId="0" xfId="0" applyFont="1" applyFill="1" applyAlignment="1">
      <alignment horizontal="left"/>
    </xf>
    <xf numFmtId="0" fontId="26" fillId="0" borderId="30" xfId="0" applyFont="1" applyBorder="1" applyAlignment="1">
      <alignment horizontal="center" vertical="top" wrapText="1"/>
    </xf>
    <xf numFmtId="0" fontId="27" fillId="0" borderId="31" xfId="0" applyFont="1" applyBorder="1" applyAlignment="1">
      <alignment horizontal="left" wrapText="1"/>
    </xf>
    <xf numFmtId="0" fontId="27" fillId="0" borderId="31" xfId="0" applyFont="1" applyBorder="1" applyAlignment="1">
      <alignment horizontal="center"/>
    </xf>
    <xf numFmtId="164" fontId="27" fillId="0" borderId="31" xfId="0" applyNumberFormat="1" applyFont="1" applyBorder="1"/>
    <xf numFmtId="0" fontId="26" fillId="0" borderId="31" xfId="0" applyFont="1" applyBorder="1" applyAlignment="1">
      <alignment horizontal="center"/>
    </xf>
    <xf numFmtId="164" fontId="27" fillId="0" borderId="32" xfId="0" applyNumberFormat="1" applyFont="1" applyBorder="1"/>
    <xf numFmtId="10" fontId="27" fillId="0" borderId="0" xfId="0" applyNumberFormat="1" applyFont="1"/>
    <xf numFmtId="0" fontId="26" fillId="0" borderId="16" xfId="0" applyFont="1" applyBorder="1" applyAlignment="1">
      <alignment horizontal="center" vertical="center"/>
    </xf>
    <xf numFmtId="49" fontId="27" fillId="0" borderId="17" xfId="0" applyNumberFormat="1" applyFont="1" applyBorder="1" applyAlignment="1">
      <alignment vertical="center" wrapText="1"/>
    </xf>
    <xf numFmtId="3" fontId="27" fillId="0" borderId="17" xfId="0" applyNumberFormat="1" applyFont="1" applyBorder="1" applyAlignment="1">
      <alignment vertical="center" wrapText="1"/>
    </xf>
    <xf numFmtId="49" fontId="27" fillId="0" borderId="17" xfId="0" applyNumberFormat="1" applyFont="1" applyBorder="1" applyAlignment="1">
      <alignment horizontal="center" vertical="center" wrapText="1"/>
    </xf>
    <xf numFmtId="44" fontId="27" fillId="0" borderId="17" xfId="42" applyFont="1" applyFill="1" applyBorder="1" applyAlignment="1">
      <alignment horizontal="center" vertical="center" wrapText="1"/>
    </xf>
    <xf numFmtId="0" fontId="26" fillId="0" borderId="11" xfId="0" applyFont="1" applyBorder="1" applyAlignment="1">
      <alignment horizontal="center" vertical="center"/>
    </xf>
    <xf numFmtId="49" fontId="27" fillId="0" borderId="10" xfId="0" applyNumberFormat="1" applyFont="1" applyBorder="1" applyAlignment="1">
      <alignment vertical="center" wrapText="1"/>
    </xf>
    <xf numFmtId="3" fontId="27" fillId="0" borderId="10" xfId="0" applyNumberFormat="1" applyFont="1" applyBorder="1" applyAlignment="1">
      <alignment vertical="center" wrapText="1"/>
    </xf>
    <xf numFmtId="49" fontId="27" fillId="0" borderId="10" xfId="0" applyNumberFormat="1" applyFont="1" applyBorder="1" applyAlignment="1">
      <alignment horizontal="center" vertical="center" wrapText="1"/>
    </xf>
    <xf numFmtId="44" fontId="27" fillId="0" borderId="10" xfId="42" applyFont="1" applyFill="1" applyBorder="1" applyAlignment="1">
      <alignment horizontal="center" vertical="center" wrapText="1"/>
    </xf>
    <xf numFmtId="0" fontId="27" fillId="0" borderId="19" xfId="0" applyFont="1" applyBorder="1" applyAlignment="1">
      <alignment vertical="center"/>
    </xf>
    <xf numFmtId="49" fontId="26" fillId="0" borderId="20" xfId="0" applyNumberFormat="1" applyFont="1" applyBorder="1" applyAlignment="1">
      <alignment horizontal="left" vertical="center" wrapText="1"/>
    </xf>
    <xf numFmtId="3" fontId="26" fillId="0" borderId="20" xfId="0" applyNumberFormat="1" applyFont="1" applyBorder="1" applyAlignment="1">
      <alignment horizontal="right" vertical="center" wrapText="1"/>
    </xf>
    <xf numFmtId="0" fontId="26" fillId="0" borderId="20" xfId="0" applyFont="1" applyBorder="1" applyAlignment="1">
      <alignment horizontal="center" vertical="justify" wrapText="1"/>
    </xf>
    <xf numFmtId="44" fontId="26" fillId="0" borderId="20" xfId="42" applyFont="1" applyFill="1" applyBorder="1" applyAlignment="1">
      <alignment horizontal="center" vertical="justify" wrapText="1"/>
    </xf>
    <xf numFmtId="44" fontId="26" fillId="0" borderId="21" xfId="42" applyFont="1" applyFill="1" applyBorder="1" applyAlignment="1">
      <alignment horizontal="center" vertical="center" wrapText="1"/>
    </xf>
    <xf numFmtId="0" fontId="27" fillId="0" borderId="16" xfId="0" applyFont="1" applyBorder="1" applyAlignment="1">
      <alignment horizontal="left"/>
    </xf>
    <xf numFmtId="0" fontId="28" fillId="0" borderId="17" xfId="0" applyFont="1" applyBorder="1"/>
    <xf numFmtId="0" fontId="27" fillId="0" borderId="17" xfId="0" applyFont="1" applyBorder="1"/>
    <xf numFmtId="10" fontId="27" fillId="0" borderId="17" xfId="0" applyNumberFormat="1" applyFont="1" applyBorder="1"/>
    <xf numFmtId="44" fontId="27" fillId="0" borderId="18" xfId="0" applyNumberFormat="1" applyFont="1" applyBorder="1"/>
    <xf numFmtId="0" fontId="27" fillId="0" borderId="11" xfId="0" applyFont="1" applyBorder="1" applyAlignment="1">
      <alignment horizontal="left"/>
    </xf>
    <xf numFmtId="0" fontId="28" fillId="0" borderId="10" xfId="0" applyFont="1" applyBorder="1"/>
    <xf numFmtId="0" fontId="27" fillId="0" borderId="10" xfId="0" applyFont="1" applyBorder="1"/>
    <xf numFmtId="10" fontId="27" fillId="0" borderId="10" xfId="0" applyNumberFormat="1" applyFont="1" applyBorder="1"/>
    <xf numFmtId="44" fontId="27" fillId="0" borderId="12" xfId="0" applyNumberFormat="1" applyFont="1" applyBorder="1"/>
    <xf numFmtId="0" fontId="27" fillId="0" borderId="11" xfId="0" applyFont="1" applyBorder="1"/>
    <xf numFmtId="0" fontId="26" fillId="0" borderId="10" xfId="0" applyFont="1" applyBorder="1"/>
    <xf numFmtId="0" fontId="29" fillId="0" borderId="13" xfId="0" applyFont="1" applyBorder="1"/>
    <xf numFmtId="0" fontId="27" fillId="0" borderId="14" xfId="0" applyFont="1" applyBorder="1"/>
    <xf numFmtId="0" fontId="27" fillId="0" borderId="0" xfId="0" applyFont="1"/>
    <xf numFmtId="0" fontId="27" fillId="25" borderId="27" xfId="0" applyFont="1" applyFill="1" applyBorder="1"/>
    <xf numFmtId="0" fontId="27" fillId="25" borderId="28" xfId="0" applyFont="1" applyFill="1" applyBorder="1"/>
    <xf numFmtId="0" fontId="27" fillId="25" borderId="27" xfId="0" applyFont="1" applyFill="1" applyBorder="1" applyAlignment="1">
      <alignment horizontal="left"/>
    </xf>
    <xf numFmtId="0" fontId="27" fillId="25" borderId="28" xfId="0" applyFont="1" applyFill="1" applyBorder="1" applyAlignment="1">
      <alignment horizontal="left"/>
    </xf>
    <xf numFmtId="0" fontId="27" fillId="0" borderId="25" xfId="0" applyFont="1" applyBorder="1" applyAlignment="1">
      <alignment horizontal="left" wrapText="1"/>
    </xf>
    <xf numFmtId="0" fontId="27" fillId="25" borderId="28" xfId="0" applyFont="1" applyFill="1" applyBorder="1" applyAlignment="1">
      <alignment horizontal="left" vertical="top"/>
    </xf>
    <xf numFmtId="166" fontId="26" fillId="0" borderId="15" xfId="0" applyNumberFormat="1" applyFont="1" applyBorder="1"/>
    <xf numFmtId="44" fontId="27" fillId="0" borderId="33" xfId="42" applyFont="1" applyFill="1" applyBorder="1" applyAlignment="1">
      <alignment horizontal="center" vertical="center" wrapText="1"/>
    </xf>
    <xf numFmtId="44" fontId="27" fillId="0" borderId="34" xfId="42" applyFont="1" applyFill="1" applyBorder="1" applyAlignment="1">
      <alignment horizontal="center" vertical="center" wrapText="1"/>
    </xf>
    <xf numFmtId="0" fontId="26" fillId="0" borderId="35" xfId="0" applyFont="1" applyBorder="1" applyAlignment="1">
      <alignment horizontal="center" vertical="center"/>
    </xf>
    <xf numFmtId="0" fontId="26" fillId="0" borderId="36" xfId="0" applyFont="1" applyBorder="1" applyAlignment="1">
      <alignment horizontal="center" vertical="center"/>
    </xf>
    <xf numFmtId="3" fontId="26" fillId="0" borderId="36" xfId="0" applyNumberFormat="1" applyFont="1" applyBorder="1" applyAlignment="1">
      <alignment horizontal="center" vertical="center" wrapText="1"/>
    </xf>
    <xf numFmtId="3" fontId="26" fillId="0" borderId="37" xfId="0" applyNumberFormat="1" applyFont="1" applyBorder="1" applyAlignment="1">
      <alignment horizontal="center" vertical="center" wrapText="1"/>
    </xf>
    <xf numFmtId="0" fontId="27" fillId="0" borderId="0" xfId="0" applyFont="1" applyAlignment="1">
      <alignment horizontal="left" vertical="top" wrapText="1"/>
    </xf>
    <xf numFmtId="0" fontId="27" fillId="0" borderId="0" xfId="0" applyFont="1" applyAlignment="1">
      <alignment horizontal="left" wrapText="1"/>
    </xf>
    <xf numFmtId="3" fontId="26" fillId="26" borderId="29" xfId="0" applyNumberFormat="1" applyFont="1" applyFill="1" applyBorder="1" applyAlignment="1">
      <alignment horizontal="center" vertical="center" wrapText="1"/>
    </xf>
    <xf numFmtId="0" fontId="1" fillId="26" borderId="17" xfId="0" applyFont="1" applyFill="1" applyBorder="1" applyAlignment="1">
      <alignment vertical="center"/>
    </xf>
    <xf numFmtId="0" fontId="1" fillId="26" borderId="10" xfId="0" applyFont="1" applyFill="1" applyBorder="1" applyAlignment="1">
      <alignment vertical="center"/>
    </xf>
    <xf numFmtId="0" fontId="26" fillId="26" borderId="0" xfId="0" applyFont="1" applyFill="1" applyAlignment="1">
      <alignment horizontal="left" vertical="center"/>
    </xf>
  </cellXfs>
  <cellStyles count="4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Titel" xfId="37" builtinId="15" customBuiltin="1"/>
    <cellStyle name="Totaal" xfId="38" builtinId="25" customBuiltin="1"/>
    <cellStyle name="Uitvoer" xfId="39" builtinId="21" customBuiltin="1"/>
    <cellStyle name="Valuta" xfId="42" builtinId="4"/>
    <cellStyle name="Verklarende tekst" xfId="40" builtinId="53" customBuiltin="1"/>
    <cellStyle name="Waarschuwingstekst" xfId="41" builtinId="11" customBuiltin="1"/>
  </cellStyles>
  <dxfs count="0"/>
  <tableStyles count="0" defaultTableStyle="TableStyleMedium2" defaultPivotStyle="PivotStyleLight16"/>
  <colors>
    <mruColors>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63"/>
  <sheetViews>
    <sheetView tabSelected="1" zoomScaleNormal="100" workbookViewId="0">
      <selection activeCell="B5" sqref="B5"/>
    </sheetView>
  </sheetViews>
  <sheetFormatPr defaultColWidth="9.21875" defaultRowHeight="11.4" x14ac:dyDescent="0.2"/>
  <cols>
    <col min="1" max="1" width="9.21875" style="1"/>
    <col min="2" max="2" width="69.5546875" style="1" customWidth="1"/>
    <col min="3" max="3" width="13.21875" style="1" customWidth="1"/>
    <col min="4" max="4" width="12.21875" style="1" bestFit="1" customWidth="1"/>
    <col min="5" max="5" width="12.21875" style="1" customWidth="1"/>
    <col min="6" max="6" width="17.77734375" style="1" customWidth="1"/>
    <col min="7" max="7" width="40.21875" style="3" bestFit="1" customWidth="1"/>
    <col min="8" max="16384" width="9.21875" style="3"/>
  </cols>
  <sheetData>
    <row r="1" spans="1:7" ht="21" x14ac:dyDescent="0.2">
      <c r="A1" s="9" t="s">
        <v>56</v>
      </c>
      <c r="B1" s="10"/>
      <c r="C1" s="10"/>
      <c r="D1" s="10"/>
      <c r="E1" s="10"/>
      <c r="F1" s="12"/>
    </row>
    <row r="2" spans="1:7" ht="21" x14ac:dyDescent="0.2">
      <c r="A2" s="11" t="s">
        <v>69</v>
      </c>
      <c r="B2" s="12"/>
      <c r="C2" s="12"/>
      <c r="D2" s="12"/>
      <c r="E2" s="3"/>
      <c r="F2" s="13"/>
    </row>
    <row r="3" spans="1:7" ht="21" x14ac:dyDescent="0.2">
      <c r="A3" s="88" t="s">
        <v>78</v>
      </c>
      <c r="B3" s="14" t="s">
        <v>77</v>
      </c>
      <c r="C3" s="12"/>
      <c r="D3" s="12"/>
      <c r="E3" s="12"/>
      <c r="F3" s="12"/>
    </row>
    <row r="4" spans="1:7" s="4" customFormat="1" ht="21" customHeight="1" thickBot="1" x14ac:dyDescent="0.3"/>
    <row r="5" spans="1:7" s="6" customFormat="1" ht="52.2" customHeight="1" thickBot="1" x14ac:dyDescent="0.3">
      <c r="A5" s="79" t="s">
        <v>0</v>
      </c>
      <c r="B5" s="80" t="s">
        <v>1</v>
      </c>
      <c r="C5" s="81" t="s">
        <v>65</v>
      </c>
      <c r="D5" s="81" t="s">
        <v>63</v>
      </c>
      <c r="E5" s="81" t="s">
        <v>47</v>
      </c>
      <c r="F5" s="82" t="s">
        <v>48</v>
      </c>
      <c r="G5" s="85" t="s">
        <v>70</v>
      </c>
    </row>
    <row r="6" spans="1:7" s="2" customFormat="1" ht="40.200000000000003" customHeight="1" x14ac:dyDescent="0.25">
      <c r="A6" s="39">
        <v>1</v>
      </c>
      <c r="B6" s="40" t="s">
        <v>2</v>
      </c>
      <c r="C6" s="41">
        <v>1142.56</v>
      </c>
      <c r="D6" s="42" t="s">
        <v>3</v>
      </c>
      <c r="E6" s="43">
        <v>49.5</v>
      </c>
      <c r="F6" s="77">
        <f>C6*E6</f>
        <v>56556.719999999994</v>
      </c>
      <c r="G6" s="86" t="s">
        <v>66</v>
      </c>
    </row>
    <row r="7" spans="1:7" s="2" customFormat="1" ht="41.7" customHeight="1" x14ac:dyDescent="0.25">
      <c r="A7" s="44">
        <v>2</v>
      </c>
      <c r="B7" s="45" t="s">
        <v>4</v>
      </c>
      <c r="C7" s="46">
        <v>744.91</v>
      </c>
      <c r="D7" s="47" t="s">
        <v>3</v>
      </c>
      <c r="E7" s="48">
        <v>78</v>
      </c>
      <c r="F7" s="78">
        <f t="shared" ref="F7:F46" si="0">C7*E7</f>
        <v>58102.979999999996</v>
      </c>
      <c r="G7" s="87" t="s">
        <v>66</v>
      </c>
    </row>
    <row r="8" spans="1:7" s="2" customFormat="1" ht="40.200000000000003" customHeight="1" x14ac:dyDescent="0.25">
      <c r="A8" s="44">
        <v>3</v>
      </c>
      <c r="B8" s="45" t="s">
        <v>5</v>
      </c>
      <c r="C8" s="46">
        <v>6408.94</v>
      </c>
      <c r="D8" s="47" t="s">
        <v>3</v>
      </c>
      <c r="E8" s="48">
        <v>30.6</v>
      </c>
      <c r="F8" s="78">
        <f t="shared" si="0"/>
        <v>196113.56399999998</v>
      </c>
      <c r="G8" s="87" t="s">
        <v>67</v>
      </c>
    </row>
    <row r="9" spans="1:7" s="2" customFormat="1" ht="40.200000000000003" customHeight="1" x14ac:dyDescent="0.25">
      <c r="A9" s="39">
        <v>4</v>
      </c>
      <c r="B9" s="45" t="s">
        <v>6</v>
      </c>
      <c r="C9" s="46">
        <v>51.8</v>
      </c>
      <c r="D9" s="47" t="s">
        <v>3</v>
      </c>
      <c r="E9" s="48">
        <v>61.5</v>
      </c>
      <c r="F9" s="78">
        <f t="shared" si="0"/>
        <v>3185.7</v>
      </c>
      <c r="G9" s="87" t="s">
        <v>67</v>
      </c>
    </row>
    <row r="10" spans="1:7" s="2" customFormat="1" ht="40.200000000000003" customHeight="1" x14ac:dyDescent="0.25">
      <c r="A10" s="44">
        <v>5</v>
      </c>
      <c r="B10" s="45" t="s">
        <v>7</v>
      </c>
      <c r="C10" s="46">
        <f>(3681*1.1)/100</f>
        <v>40.491000000000007</v>
      </c>
      <c r="D10" s="47" t="s">
        <v>3</v>
      </c>
      <c r="E10" s="48">
        <v>38.1</v>
      </c>
      <c r="F10" s="78">
        <f t="shared" si="0"/>
        <v>1542.7071000000003</v>
      </c>
      <c r="G10" s="87" t="s">
        <v>66</v>
      </c>
    </row>
    <row r="11" spans="1:7" s="2" customFormat="1" ht="40.200000000000003" customHeight="1" x14ac:dyDescent="0.25">
      <c r="A11" s="44">
        <v>6</v>
      </c>
      <c r="B11" s="45" t="s">
        <v>8</v>
      </c>
      <c r="C11" s="46">
        <f>(9601*1.1)/100</f>
        <v>105.611</v>
      </c>
      <c r="D11" s="47" t="s">
        <v>3</v>
      </c>
      <c r="E11" s="48">
        <v>30.3</v>
      </c>
      <c r="F11" s="78">
        <f t="shared" si="0"/>
        <v>3200.0133000000001</v>
      </c>
      <c r="G11" s="87" t="s">
        <v>67</v>
      </c>
    </row>
    <row r="12" spans="1:7" s="2" customFormat="1" ht="40.200000000000003" customHeight="1" x14ac:dyDescent="0.25">
      <c r="A12" s="39">
        <v>7</v>
      </c>
      <c r="B12" s="45" t="s">
        <v>9</v>
      </c>
      <c r="C12" s="46">
        <v>4975.5</v>
      </c>
      <c r="D12" s="47" t="s">
        <v>3</v>
      </c>
      <c r="E12" s="48">
        <v>14.7</v>
      </c>
      <c r="F12" s="78">
        <f t="shared" si="0"/>
        <v>73139.849999999991</v>
      </c>
      <c r="G12" s="87" t="s">
        <v>71</v>
      </c>
    </row>
    <row r="13" spans="1:7" s="2" customFormat="1" ht="40.200000000000003" customHeight="1" x14ac:dyDescent="0.25">
      <c r="A13" s="44">
        <v>8</v>
      </c>
      <c r="B13" s="45" t="s">
        <v>10</v>
      </c>
      <c r="C13" s="46">
        <f>(74616*1.1)/100</f>
        <v>820.77600000000007</v>
      </c>
      <c r="D13" s="47" t="s">
        <v>3</v>
      </c>
      <c r="E13" s="48">
        <v>25.8</v>
      </c>
      <c r="F13" s="78">
        <f t="shared" si="0"/>
        <v>21176.020800000002</v>
      </c>
      <c r="G13" s="87" t="s">
        <v>71</v>
      </c>
    </row>
    <row r="14" spans="1:7" s="2" customFormat="1" ht="40.200000000000003" customHeight="1" x14ac:dyDescent="0.25">
      <c r="A14" s="44">
        <v>9</v>
      </c>
      <c r="B14" s="45" t="s">
        <v>11</v>
      </c>
      <c r="C14" s="46">
        <v>3759.68</v>
      </c>
      <c r="D14" s="47" t="s">
        <v>3</v>
      </c>
      <c r="E14" s="48">
        <v>8.9</v>
      </c>
      <c r="F14" s="78">
        <f t="shared" si="0"/>
        <v>33461.152000000002</v>
      </c>
      <c r="G14" s="87" t="s">
        <v>68</v>
      </c>
    </row>
    <row r="15" spans="1:7" s="2" customFormat="1" ht="40.200000000000003" customHeight="1" x14ac:dyDescent="0.25">
      <c r="A15" s="39">
        <v>10</v>
      </c>
      <c r="B15" s="45" t="s">
        <v>12</v>
      </c>
      <c r="C15" s="46">
        <f>(112260*1.1)/100</f>
        <v>1234.8600000000001</v>
      </c>
      <c r="D15" s="47" t="s">
        <v>3</v>
      </c>
      <c r="E15" s="48">
        <v>8.9</v>
      </c>
      <c r="F15" s="78">
        <f t="shared" si="0"/>
        <v>10990.254000000001</v>
      </c>
      <c r="G15" s="87" t="s">
        <v>68</v>
      </c>
    </row>
    <row r="16" spans="1:7" s="2" customFormat="1" ht="40.200000000000003" customHeight="1" x14ac:dyDescent="0.25">
      <c r="A16" s="44">
        <v>11</v>
      </c>
      <c r="B16" s="45" t="s">
        <v>13</v>
      </c>
      <c r="C16" s="46">
        <v>748.88</v>
      </c>
      <c r="D16" s="47" t="s">
        <v>3</v>
      </c>
      <c r="E16" s="48">
        <v>17.399999999999999</v>
      </c>
      <c r="F16" s="78">
        <f t="shared" si="0"/>
        <v>13030.511999999999</v>
      </c>
      <c r="G16" s="87" t="s">
        <v>68</v>
      </c>
    </row>
    <row r="17" spans="1:9" s="2" customFormat="1" ht="40.200000000000003" customHeight="1" x14ac:dyDescent="0.25">
      <c r="A17" s="44">
        <v>12</v>
      </c>
      <c r="B17" s="45" t="s">
        <v>14</v>
      </c>
      <c r="C17" s="46">
        <f>(15579*1.1)/100</f>
        <v>171.36900000000003</v>
      </c>
      <c r="D17" s="47" t="s">
        <v>3</v>
      </c>
      <c r="E17" s="48">
        <v>24.8</v>
      </c>
      <c r="F17" s="78">
        <f t="shared" si="0"/>
        <v>4249.9512000000004</v>
      </c>
      <c r="G17" s="87" t="s">
        <v>68</v>
      </c>
    </row>
    <row r="18" spans="1:9" s="2" customFormat="1" ht="40.200000000000003" customHeight="1" x14ac:dyDescent="0.25">
      <c r="A18" s="39">
        <v>13</v>
      </c>
      <c r="B18" s="45" t="s">
        <v>15</v>
      </c>
      <c r="C18" s="46">
        <v>6785</v>
      </c>
      <c r="D18" s="47" t="s">
        <v>16</v>
      </c>
      <c r="E18" s="48">
        <v>1.25</v>
      </c>
      <c r="F18" s="78">
        <f t="shared" si="0"/>
        <v>8481.25</v>
      </c>
      <c r="G18" s="87" t="s">
        <v>66</v>
      </c>
    </row>
    <row r="19" spans="1:9" s="2" customFormat="1" ht="40.200000000000003" customHeight="1" x14ac:dyDescent="0.25">
      <c r="A19" s="44">
        <v>14</v>
      </c>
      <c r="B19" s="45" t="s">
        <v>17</v>
      </c>
      <c r="C19" s="46">
        <v>1803</v>
      </c>
      <c r="D19" s="47" t="s">
        <v>16</v>
      </c>
      <c r="E19" s="48">
        <v>1.25</v>
      </c>
      <c r="F19" s="78">
        <f t="shared" si="0"/>
        <v>2253.75</v>
      </c>
      <c r="G19" s="87" t="s">
        <v>66</v>
      </c>
    </row>
    <row r="20" spans="1:9" s="2" customFormat="1" ht="40.200000000000003" customHeight="1" x14ac:dyDescent="0.25">
      <c r="A20" s="44">
        <v>15</v>
      </c>
      <c r="B20" s="45" t="s">
        <v>18</v>
      </c>
      <c r="C20" s="46">
        <v>535</v>
      </c>
      <c r="D20" s="47" t="s">
        <v>16</v>
      </c>
      <c r="E20" s="48">
        <v>1.5</v>
      </c>
      <c r="F20" s="78">
        <f t="shared" si="0"/>
        <v>802.5</v>
      </c>
      <c r="G20" s="87" t="s">
        <v>66</v>
      </c>
    </row>
    <row r="21" spans="1:9" s="2" customFormat="1" ht="40.200000000000003" customHeight="1" x14ac:dyDescent="0.25">
      <c r="A21" s="39">
        <v>16</v>
      </c>
      <c r="B21" s="45" t="s">
        <v>19</v>
      </c>
      <c r="C21" s="46">
        <v>12577</v>
      </c>
      <c r="D21" s="47" t="s">
        <v>16</v>
      </c>
      <c r="E21" s="48">
        <v>1.25</v>
      </c>
      <c r="F21" s="78">
        <f t="shared" si="0"/>
        <v>15721.25</v>
      </c>
      <c r="G21" s="87" t="s">
        <v>66</v>
      </c>
    </row>
    <row r="22" spans="1:9" s="2" customFormat="1" ht="35.549999999999997" customHeight="1" x14ac:dyDescent="0.25">
      <c r="A22" s="44">
        <v>17</v>
      </c>
      <c r="B22" s="45" t="s">
        <v>20</v>
      </c>
      <c r="C22" s="46">
        <v>22747</v>
      </c>
      <c r="D22" s="47" t="s">
        <v>16</v>
      </c>
      <c r="E22" s="48">
        <v>0.75</v>
      </c>
      <c r="F22" s="78">
        <f t="shared" si="0"/>
        <v>17060.25</v>
      </c>
      <c r="G22" s="87" t="s">
        <v>67</v>
      </c>
    </row>
    <row r="23" spans="1:9" s="2" customFormat="1" ht="40.200000000000003" customHeight="1" x14ac:dyDescent="0.25">
      <c r="A23" s="44">
        <v>18</v>
      </c>
      <c r="B23" s="45" t="s">
        <v>21</v>
      </c>
      <c r="C23" s="46">
        <v>17322</v>
      </c>
      <c r="D23" s="47" t="s">
        <v>16</v>
      </c>
      <c r="E23" s="48">
        <v>0.75</v>
      </c>
      <c r="F23" s="78">
        <f t="shared" si="0"/>
        <v>12991.5</v>
      </c>
      <c r="G23" s="87" t="s">
        <v>67</v>
      </c>
    </row>
    <row r="24" spans="1:9" s="2" customFormat="1" ht="40.200000000000003" customHeight="1" x14ac:dyDescent="0.25">
      <c r="A24" s="39">
        <v>19</v>
      </c>
      <c r="B24" s="45" t="s">
        <v>22</v>
      </c>
      <c r="C24" s="46">
        <v>9492</v>
      </c>
      <c r="D24" s="47" t="s">
        <v>16</v>
      </c>
      <c r="E24" s="48">
        <v>0.9</v>
      </c>
      <c r="F24" s="78">
        <f t="shared" si="0"/>
        <v>8542.8000000000011</v>
      </c>
      <c r="G24" s="87" t="s">
        <v>67</v>
      </c>
    </row>
    <row r="25" spans="1:9" s="2" customFormat="1" ht="40.200000000000003" customHeight="1" x14ac:dyDescent="0.25">
      <c r="A25" s="44">
        <v>20</v>
      </c>
      <c r="B25" s="45" t="s">
        <v>23</v>
      </c>
      <c r="C25" s="46">
        <v>52730</v>
      </c>
      <c r="D25" s="47" t="s">
        <v>16</v>
      </c>
      <c r="E25" s="48">
        <v>0.75</v>
      </c>
      <c r="F25" s="78">
        <f t="shared" si="0"/>
        <v>39547.5</v>
      </c>
      <c r="G25" s="87" t="s">
        <v>67</v>
      </c>
    </row>
    <row r="26" spans="1:9" s="2" customFormat="1" ht="40.200000000000003" customHeight="1" x14ac:dyDescent="0.25">
      <c r="A26" s="44">
        <v>21</v>
      </c>
      <c r="B26" s="45" t="s">
        <v>24</v>
      </c>
      <c r="C26" s="46">
        <v>685</v>
      </c>
      <c r="D26" s="47" t="s">
        <v>16</v>
      </c>
      <c r="E26" s="48">
        <v>1.38</v>
      </c>
      <c r="F26" s="78">
        <f t="shared" si="0"/>
        <v>945.3</v>
      </c>
      <c r="G26" s="87" t="s">
        <v>67</v>
      </c>
    </row>
    <row r="27" spans="1:9" s="2" customFormat="1" ht="40.200000000000003" customHeight="1" x14ac:dyDescent="0.25">
      <c r="A27" s="39">
        <v>22</v>
      </c>
      <c r="B27" s="45" t="s">
        <v>25</v>
      </c>
      <c r="C27" s="46">
        <v>1086</v>
      </c>
      <c r="D27" s="47" t="s">
        <v>16</v>
      </c>
      <c r="E27" s="48">
        <v>1.38</v>
      </c>
      <c r="F27" s="78">
        <f t="shared" si="0"/>
        <v>1498.6799999999998</v>
      </c>
      <c r="G27" s="87" t="s">
        <v>67</v>
      </c>
    </row>
    <row r="28" spans="1:9" s="2" customFormat="1" ht="40.200000000000003" customHeight="1" x14ac:dyDescent="0.25">
      <c r="A28" s="44">
        <v>23</v>
      </c>
      <c r="B28" s="45" t="s">
        <v>26</v>
      </c>
      <c r="C28" s="46">
        <v>1153</v>
      </c>
      <c r="D28" s="47" t="s">
        <v>27</v>
      </c>
      <c r="E28" s="48">
        <v>0.64</v>
      </c>
      <c r="F28" s="78">
        <f t="shared" si="0"/>
        <v>737.92</v>
      </c>
      <c r="G28" s="87" t="s">
        <v>66</v>
      </c>
      <c r="I28" s="7"/>
    </row>
    <row r="29" spans="1:9" s="2" customFormat="1" ht="40.200000000000003" customHeight="1" x14ac:dyDescent="0.25">
      <c r="A29" s="44">
        <v>24</v>
      </c>
      <c r="B29" s="45" t="s">
        <v>28</v>
      </c>
      <c r="C29" s="46">
        <v>49220</v>
      </c>
      <c r="D29" s="47" t="s">
        <v>27</v>
      </c>
      <c r="E29" s="48">
        <v>0.32</v>
      </c>
      <c r="F29" s="78">
        <f t="shared" si="0"/>
        <v>15750.4</v>
      </c>
      <c r="G29" s="87" t="s">
        <v>67</v>
      </c>
    </row>
    <row r="30" spans="1:9" s="2" customFormat="1" ht="40.200000000000003" customHeight="1" x14ac:dyDescent="0.25">
      <c r="A30" s="39">
        <v>25</v>
      </c>
      <c r="B30" s="45" t="s">
        <v>29</v>
      </c>
      <c r="C30" s="46">
        <v>201</v>
      </c>
      <c r="D30" s="47" t="s">
        <v>27</v>
      </c>
      <c r="E30" s="48">
        <v>0.48</v>
      </c>
      <c r="F30" s="78">
        <f t="shared" si="0"/>
        <v>96.47999999999999</v>
      </c>
      <c r="G30" s="87" t="s">
        <v>67</v>
      </c>
    </row>
    <row r="31" spans="1:9" s="2" customFormat="1" ht="40.200000000000003" customHeight="1" x14ac:dyDescent="0.25">
      <c r="A31" s="44">
        <v>26</v>
      </c>
      <c r="B31" s="45" t="s">
        <v>30</v>
      </c>
      <c r="C31" s="46">
        <v>179156</v>
      </c>
      <c r="D31" s="47" t="s">
        <v>27</v>
      </c>
      <c r="E31" s="48">
        <v>0.52</v>
      </c>
      <c r="F31" s="78">
        <f t="shared" si="0"/>
        <v>93161.12000000001</v>
      </c>
      <c r="G31" s="87" t="s">
        <v>72</v>
      </c>
    </row>
    <row r="32" spans="1:9" s="2" customFormat="1" ht="40.200000000000003" customHeight="1" x14ac:dyDescent="0.25">
      <c r="A32" s="44">
        <v>27</v>
      </c>
      <c r="B32" s="45" t="s">
        <v>31</v>
      </c>
      <c r="C32" s="46">
        <v>28924</v>
      </c>
      <c r="D32" s="47" t="s">
        <v>27</v>
      </c>
      <c r="E32" s="48">
        <v>1.25</v>
      </c>
      <c r="F32" s="78">
        <f t="shared" si="0"/>
        <v>36155</v>
      </c>
      <c r="G32" s="87" t="s">
        <v>72</v>
      </c>
    </row>
    <row r="33" spans="1:7" s="2" customFormat="1" ht="40.200000000000003" customHeight="1" x14ac:dyDescent="0.25">
      <c r="A33" s="39">
        <v>28</v>
      </c>
      <c r="B33" s="45" t="s">
        <v>32</v>
      </c>
      <c r="C33" s="46">
        <v>7359</v>
      </c>
      <c r="D33" s="47" t="s">
        <v>27</v>
      </c>
      <c r="E33" s="48">
        <v>0.82</v>
      </c>
      <c r="F33" s="78">
        <f t="shared" si="0"/>
        <v>6034.3799999999992</v>
      </c>
      <c r="G33" s="87" t="s">
        <v>72</v>
      </c>
    </row>
    <row r="34" spans="1:7" s="2" customFormat="1" ht="40.200000000000003" customHeight="1" x14ac:dyDescent="0.25">
      <c r="A34" s="44">
        <v>29</v>
      </c>
      <c r="B34" s="45" t="s">
        <v>33</v>
      </c>
      <c r="C34" s="46">
        <v>269.89</v>
      </c>
      <c r="D34" s="47" t="s">
        <v>3</v>
      </c>
      <c r="E34" s="48">
        <v>12</v>
      </c>
      <c r="F34" s="78">
        <f t="shared" si="0"/>
        <v>3238.68</v>
      </c>
      <c r="G34" s="87" t="s">
        <v>73</v>
      </c>
    </row>
    <row r="35" spans="1:7" s="2" customFormat="1" ht="40.200000000000003" customHeight="1" x14ac:dyDescent="0.25">
      <c r="A35" s="44">
        <v>30</v>
      </c>
      <c r="B35" s="45" t="s">
        <v>34</v>
      </c>
      <c r="C35" s="46">
        <v>2271.59</v>
      </c>
      <c r="D35" s="47" t="s">
        <v>3</v>
      </c>
      <c r="E35" s="48">
        <v>6</v>
      </c>
      <c r="F35" s="78">
        <f t="shared" si="0"/>
        <v>13629.54</v>
      </c>
      <c r="G35" s="87" t="s">
        <v>74</v>
      </c>
    </row>
    <row r="36" spans="1:7" s="2" customFormat="1" ht="40.200000000000003" customHeight="1" x14ac:dyDescent="0.25">
      <c r="A36" s="39">
        <v>31</v>
      </c>
      <c r="B36" s="45" t="s">
        <v>35</v>
      </c>
      <c r="C36" s="46">
        <f>(73259*1.1)/100</f>
        <v>805.84900000000005</v>
      </c>
      <c r="D36" s="47" t="s">
        <v>3</v>
      </c>
      <c r="E36" s="48">
        <v>2.5</v>
      </c>
      <c r="F36" s="78">
        <f t="shared" si="0"/>
        <v>2014.6225000000002</v>
      </c>
      <c r="G36" s="87" t="s">
        <v>75</v>
      </c>
    </row>
    <row r="37" spans="1:7" s="2" customFormat="1" ht="40.200000000000003" customHeight="1" x14ac:dyDescent="0.25">
      <c r="A37" s="44">
        <v>32</v>
      </c>
      <c r="B37" s="45" t="s">
        <v>36</v>
      </c>
      <c r="C37" s="46">
        <v>625.38</v>
      </c>
      <c r="D37" s="47" t="s">
        <v>3</v>
      </c>
      <c r="E37" s="48">
        <v>11.15</v>
      </c>
      <c r="F37" s="78">
        <f t="shared" si="0"/>
        <v>6972.9870000000001</v>
      </c>
      <c r="G37" s="87" t="s">
        <v>75</v>
      </c>
    </row>
    <row r="38" spans="1:7" s="2" customFormat="1" ht="40.200000000000003" customHeight="1" x14ac:dyDescent="0.25">
      <c r="A38" s="44">
        <v>33</v>
      </c>
      <c r="B38" s="45" t="s">
        <v>37</v>
      </c>
      <c r="C38" s="46">
        <f>(10383*1.1)/100</f>
        <v>114.21300000000001</v>
      </c>
      <c r="D38" s="47" t="s">
        <v>3</v>
      </c>
      <c r="E38" s="48">
        <v>14.9</v>
      </c>
      <c r="F38" s="78">
        <f t="shared" si="0"/>
        <v>1701.7737000000002</v>
      </c>
      <c r="G38" s="87" t="s">
        <v>75</v>
      </c>
    </row>
    <row r="39" spans="1:7" s="2" customFormat="1" ht="40.200000000000003" customHeight="1" x14ac:dyDescent="0.25">
      <c r="A39" s="39">
        <v>34</v>
      </c>
      <c r="B39" s="45" t="s">
        <v>38</v>
      </c>
      <c r="C39" s="46">
        <v>3309</v>
      </c>
      <c r="D39" s="47" t="s">
        <v>3</v>
      </c>
      <c r="E39" s="48">
        <v>28.58</v>
      </c>
      <c r="F39" s="78">
        <f t="shared" si="0"/>
        <v>94571.22</v>
      </c>
      <c r="G39" s="87" t="s">
        <v>66</v>
      </c>
    </row>
    <row r="40" spans="1:7" s="2" customFormat="1" ht="40.200000000000003" customHeight="1" x14ac:dyDescent="0.25">
      <c r="A40" s="44">
        <v>35</v>
      </c>
      <c r="B40" s="45" t="s">
        <v>39</v>
      </c>
      <c r="C40" s="46">
        <v>11048</v>
      </c>
      <c r="D40" s="47" t="s">
        <v>3</v>
      </c>
      <c r="E40" s="48">
        <v>20</v>
      </c>
      <c r="F40" s="78">
        <f t="shared" si="0"/>
        <v>220960</v>
      </c>
      <c r="G40" s="87" t="s">
        <v>67</v>
      </c>
    </row>
    <row r="41" spans="1:7" s="2" customFormat="1" ht="37.799999999999997" customHeight="1" x14ac:dyDescent="0.25">
      <c r="A41" s="44">
        <v>36</v>
      </c>
      <c r="B41" s="45" t="s">
        <v>40</v>
      </c>
      <c r="C41" s="46">
        <v>220.75</v>
      </c>
      <c r="D41" s="47" t="s">
        <v>3</v>
      </c>
      <c r="E41" s="48">
        <v>69.75</v>
      </c>
      <c r="F41" s="78">
        <f t="shared" si="0"/>
        <v>15397.3125</v>
      </c>
      <c r="G41" s="87" t="s">
        <v>66</v>
      </c>
    </row>
    <row r="42" spans="1:7" s="2" customFormat="1" ht="40.200000000000003" customHeight="1" x14ac:dyDescent="0.25">
      <c r="A42" s="39">
        <v>37</v>
      </c>
      <c r="B42" s="45" t="s">
        <v>41</v>
      </c>
      <c r="C42" s="46">
        <v>529.30999999999995</v>
      </c>
      <c r="D42" s="47" t="s">
        <v>3</v>
      </c>
      <c r="E42" s="48">
        <v>55.8</v>
      </c>
      <c r="F42" s="78">
        <f t="shared" si="0"/>
        <v>29535.497999999996</v>
      </c>
      <c r="G42" s="87" t="s">
        <v>67</v>
      </c>
    </row>
    <row r="43" spans="1:7" s="2" customFormat="1" ht="40.200000000000003" customHeight="1" x14ac:dyDescent="0.25">
      <c r="A43" s="44">
        <v>38</v>
      </c>
      <c r="B43" s="45" t="s">
        <v>42</v>
      </c>
      <c r="C43" s="46">
        <v>5196</v>
      </c>
      <c r="D43" s="47" t="s">
        <v>27</v>
      </c>
      <c r="E43" s="48">
        <v>0.9</v>
      </c>
      <c r="F43" s="78">
        <f t="shared" si="0"/>
        <v>4676.4000000000005</v>
      </c>
      <c r="G43" s="87" t="s">
        <v>66</v>
      </c>
    </row>
    <row r="44" spans="1:7" s="2" customFormat="1" ht="40.200000000000003" customHeight="1" x14ac:dyDescent="0.25">
      <c r="A44" s="44">
        <v>39</v>
      </c>
      <c r="B44" s="45" t="s">
        <v>43</v>
      </c>
      <c r="C44" s="46">
        <v>4253</v>
      </c>
      <c r="D44" s="47" t="s">
        <v>27</v>
      </c>
      <c r="E44" s="48">
        <v>0.63</v>
      </c>
      <c r="F44" s="78">
        <f t="shared" si="0"/>
        <v>2679.39</v>
      </c>
      <c r="G44" s="87" t="s">
        <v>67</v>
      </c>
    </row>
    <row r="45" spans="1:7" s="2" customFormat="1" ht="40.200000000000003" customHeight="1" x14ac:dyDescent="0.25">
      <c r="A45" s="39">
        <v>40</v>
      </c>
      <c r="B45" s="45" t="s">
        <v>44</v>
      </c>
      <c r="C45" s="46">
        <v>638</v>
      </c>
      <c r="D45" s="47" t="s">
        <v>16</v>
      </c>
      <c r="E45" s="48">
        <v>9</v>
      </c>
      <c r="F45" s="78">
        <f t="shared" si="0"/>
        <v>5742</v>
      </c>
      <c r="G45" s="87" t="s">
        <v>67</v>
      </c>
    </row>
    <row r="46" spans="1:7" s="2" customFormat="1" ht="40.200000000000003" customHeight="1" x14ac:dyDescent="0.25">
      <c r="A46" s="39">
        <v>41</v>
      </c>
      <c r="B46" s="45" t="s">
        <v>45</v>
      </c>
      <c r="C46" s="46">
        <v>22000</v>
      </c>
      <c r="D46" s="47" t="s">
        <v>27</v>
      </c>
      <c r="E46" s="48">
        <v>0.35</v>
      </c>
      <c r="F46" s="78">
        <f t="shared" si="0"/>
        <v>7699.9999999999991</v>
      </c>
      <c r="G46" s="87" t="s">
        <v>76</v>
      </c>
    </row>
    <row r="47" spans="1:7" s="5" customFormat="1" ht="27.75" customHeight="1" thickBot="1" x14ac:dyDescent="0.25">
      <c r="A47" s="49"/>
      <c r="B47" s="50" t="s">
        <v>46</v>
      </c>
      <c r="C47" s="51"/>
      <c r="D47" s="52"/>
      <c r="E47" s="53"/>
      <c r="F47" s="54">
        <f>SUM(F6:F46)</f>
        <v>1143348.9280999999</v>
      </c>
    </row>
    <row r="48" spans="1:7" ht="13.8" thickTop="1" x14ac:dyDescent="0.25">
      <c r="A48" s="55"/>
      <c r="B48" s="56" t="s">
        <v>54</v>
      </c>
      <c r="C48" s="57"/>
      <c r="D48" s="57"/>
      <c r="E48" s="58"/>
      <c r="F48" s="59">
        <v>17000</v>
      </c>
      <c r="G48" s="38"/>
    </row>
    <row r="49" spans="1:7" ht="13.2" x14ac:dyDescent="0.25">
      <c r="A49" s="60"/>
      <c r="B49" s="61" t="s">
        <v>55</v>
      </c>
      <c r="C49" s="62"/>
      <c r="D49" s="62"/>
      <c r="E49" s="63"/>
      <c r="F49" s="64">
        <v>34000</v>
      </c>
      <c r="G49" s="38"/>
    </row>
    <row r="50" spans="1:7" ht="13.2" x14ac:dyDescent="0.25">
      <c r="A50" s="65"/>
      <c r="B50" s="61" t="s">
        <v>49</v>
      </c>
      <c r="C50" s="62"/>
      <c r="D50" s="62"/>
      <c r="E50" s="66" t="s">
        <v>53</v>
      </c>
      <c r="F50" s="64"/>
      <c r="G50" s="38"/>
    </row>
    <row r="51" spans="1:7" ht="13.2" x14ac:dyDescent="0.25">
      <c r="A51" s="65"/>
      <c r="B51" s="62" t="s">
        <v>50</v>
      </c>
      <c r="C51" s="62"/>
      <c r="D51" s="62"/>
      <c r="E51" s="63">
        <v>0.03</v>
      </c>
      <c r="F51" s="64">
        <f>E51*F47</f>
        <v>34300.467842999999</v>
      </c>
      <c r="G51" s="8"/>
    </row>
    <row r="52" spans="1:7" ht="13.2" x14ac:dyDescent="0.25">
      <c r="A52" s="65"/>
      <c r="B52" s="62" t="s">
        <v>51</v>
      </c>
      <c r="C52" s="62"/>
      <c r="D52" s="62"/>
      <c r="E52" s="63">
        <v>0.03</v>
      </c>
      <c r="F52" s="64">
        <f>E52*F47</f>
        <v>34300.467842999999</v>
      </c>
      <c r="G52" s="8"/>
    </row>
    <row r="53" spans="1:7" ht="13.2" x14ac:dyDescent="0.25">
      <c r="A53" s="65"/>
      <c r="B53" s="62" t="s">
        <v>52</v>
      </c>
      <c r="C53" s="62"/>
      <c r="D53" s="62"/>
      <c r="E53" s="63">
        <v>0.02</v>
      </c>
      <c r="F53" s="64">
        <f>E53*F47</f>
        <v>22866.978562</v>
      </c>
      <c r="G53" s="8"/>
    </row>
    <row r="54" spans="1:7" ht="21.6" customHeight="1" thickBot="1" x14ac:dyDescent="0.35">
      <c r="A54" s="67" t="s">
        <v>64</v>
      </c>
      <c r="B54" s="68"/>
      <c r="C54" s="68"/>
      <c r="D54" s="68"/>
      <c r="E54" s="68"/>
      <c r="F54" s="76">
        <f>SUM(F47:F53)</f>
        <v>1285816.842348</v>
      </c>
    </row>
    <row r="55" spans="1:7" ht="14.4" thickTop="1" thickBot="1" x14ac:dyDescent="0.3">
      <c r="A55" s="69"/>
      <c r="B55" s="69"/>
      <c r="C55" s="69"/>
      <c r="D55" s="69"/>
      <c r="E55" s="69"/>
      <c r="F55" s="69"/>
    </row>
    <row r="56" spans="1:7" ht="17.399999999999999" customHeight="1" thickBot="1" x14ac:dyDescent="0.3">
      <c r="A56" s="15"/>
      <c r="B56" s="16" t="s">
        <v>57</v>
      </c>
      <c r="C56" s="70"/>
      <c r="D56" s="70"/>
      <c r="E56" s="70"/>
      <c r="F56" s="71"/>
    </row>
    <row r="57" spans="1:7" ht="21.6" customHeight="1" thickBot="1" x14ac:dyDescent="0.3">
      <c r="A57" s="15"/>
      <c r="B57" s="17" t="s">
        <v>58</v>
      </c>
      <c r="C57" s="72"/>
      <c r="D57" s="72"/>
      <c r="E57" s="72"/>
      <c r="F57" s="73"/>
    </row>
    <row r="58" spans="1:7" ht="13.2" x14ac:dyDescent="0.25">
      <c r="A58" s="15"/>
      <c r="B58" s="18"/>
      <c r="C58" s="19"/>
      <c r="D58" s="20"/>
      <c r="E58" s="21"/>
      <c r="F58" s="22"/>
    </row>
    <row r="59" spans="1:7" ht="13.2" x14ac:dyDescent="0.25">
      <c r="A59" s="15"/>
      <c r="B59" s="83" t="s">
        <v>59</v>
      </c>
      <c r="C59" s="84"/>
      <c r="D59" s="84"/>
      <c r="E59" s="84"/>
      <c r="F59" s="74"/>
    </row>
    <row r="60" spans="1:7" ht="13.8" thickBot="1" x14ac:dyDescent="0.3">
      <c r="A60" s="15"/>
      <c r="B60" s="18"/>
      <c r="C60" s="19"/>
      <c r="D60" s="20"/>
      <c r="E60" s="21"/>
      <c r="F60" s="22"/>
    </row>
    <row r="61" spans="1:7" ht="19.8" customHeight="1" thickBot="1" x14ac:dyDescent="0.3">
      <c r="A61" s="23"/>
      <c r="B61" s="24" t="s">
        <v>60</v>
      </c>
      <c r="C61" s="25" t="s">
        <v>62</v>
      </c>
      <c r="D61" s="75"/>
      <c r="E61" s="26"/>
      <c r="F61" s="27"/>
    </row>
    <row r="62" spans="1:7" ht="25.8" customHeight="1" thickBot="1" x14ac:dyDescent="0.3">
      <c r="A62" s="23"/>
      <c r="B62" s="28" t="s">
        <v>61</v>
      </c>
      <c r="C62" s="29"/>
      <c r="D62" s="30"/>
      <c r="E62" s="31"/>
      <c r="F62" s="27"/>
    </row>
    <row r="63" spans="1:7" ht="13.8" thickBot="1" x14ac:dyDescent="0.3">
      <c r="A63" s="32"/>
      <c r="B63" s="33"/>
      <c r="C63" s="34"/>
      <c r="D63" s="35"/>
      <c r="E63" s="36"/>
      <c r="F63" s="37"/>
    </row>
  </sheetData>
  <mergeCells count="1">
    <mergeCell ref="B59:E59"/>
  </mergeCells>
  <phoneticPr fontId="22" type="noConversion"/>
  <pageMargins left="0.7" right="0.7" top="0.75" bottom="0.75" header="0.3" footer="0.3"/>
  <pageSetup paperSize="8"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33651767E1604C9B325581A0C6C86E" ma:contentTypeVersion="11" ma:contentTypeDescription="Een nieuw document maken." ma:contentTypeScope="" ma:versionID="ad0908fcf38e8827f067a23040ccdff7">
  <xsd:schema xmlns:xsd="http://www.w3.org/2001/XMLSchema" xmlns:xs="http://www.w3.org/2001/XMLSchema" xmlns:p="http://schemas.microsoft.com/office/2006/metadata/properties" xmlns:ns2="f554a6a9-576a-4a40-9502-3cd7a516d1f4" xmlns:ns3="9ed8b31c-b9cb-4302-bdca-f6f7451e692d" targetNamespace="http://schemas.microsoft.com/office/2006/metadata/properties" ma:root="true" ma:fieldsID="1bf0c4a0009056c2a6977c24f77a533a" ns2:_="" ns3:_="">
    <xsd:import namespace="f554a6a9-576a-4a40-9502-3cd7a516d1f4"/>
    <xsd:import namespace="9ed8b31c-b9cb-4302-bdca-f6f7451e692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54a6a9-576a-4a40-9502-3cd7a516d1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b3275c26-5aa8-4751-9e54-cd7677f77a8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ed8b31c-b9cb-4302-bdca-f6f7451e692d"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554a6a9-576a-4a40-9502-3cd7a516d1f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Q D A A B Q S w M E F A A C A A g A j I B D V v a 7 Y 4 6 k A A A A 9 g A A A B I A H A B D b 2 5 m a W c v U G F j a 2 F n Z S 5 4 b W w g o h g A K K A U A A A A A A A A A A A A A A A A A A A A A A A A A A A A h Y 9 L C s I w G I S v U r J v X k W Q k q Y L t 6 0 I g r g N a a z B 9 q 8 0 q e n d X H g k r 2 B F q + 5 c z s w 3 M H O / 3 k Q + t k 1 0 M b 2 z H W S I Y Y o i A 7 q r L N Q Z G v w h X q J c i o 3 S J 1 W b a I L B p a O z G T p 6 f 0 4 J C S H g k O C u r w m n l J F 9 W W z 1 0 b Q q t u C 8 A m 3 Q p 1 X 9 b y E p d q 8 x k m P G O F 7 w B F N B Z l O U F r 4 A n / Y + 0 x 9 T r I b G D 7 2 R 0 M T r Q p B Z C v L + I B 9 Q S w M E F A A C A A g A j I B D 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y A Q 1 Y o i k e 4 D g A A A B E A A A A T A B w A R m 9 y b X V s Y X M v U 2 V j d G l v b j E u b S C i G A A o o B Q A A A A A A A A A A A A A A A A A A A A A A A A A A A A r T k 0 u y c z P U w i G 0 I b W A F B L A Q I t A B Q A A g A I A I y A Q 1 b 2 u 2 O O p A A A A P Y A A A A S A A A A A A A A A A A A A A A A A A A A A A B D b 2 5 m a W c v U G F j a 2 F n Z S 5 4 b W x Q S w E C L Q A U A A I A C A C M g E N W D 8 r p q 6 Q A A A D p A A A A E w A A A A A A A A A A A A A A A A D w A A A A W 0 N v b n R l b n R f V H l w Z X N d L n h t b F B L A Q I t A B Q A A g A I A I y A Q 1 Y 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k w y 3 0 A v Q N R 7 Y j p d y r q P V w A A A A A A I A A A A A A A N m A A D A A A A A E A A A A K 8 F q j 3 i H e R 2 0 3 i T S / N t N 7 k A A A A A B I A A A K A A A A A Q A A A A N G 7 s 1 z D A S x U o e 5 t V z W y X 2 V A A A A A Z n g d X d 0 y v O v V o 7 9 W y N f w u X t 8 3 c u s G e 8 L D e c 9 z h D 3 q i f e R K J e k q j Z d L b D N x X 2 H U X t q j 0 9 N r f 0 d w U h Z O g M I r Q k 6 4 K n c p R s X o o t P + z h Q C Z w h U B Q A A A C t m R A n s w 3 6 R m f J m o W U y H 6 f E j T L t A = = < / D a t a M a s h u p > 
</file>

<file path=customXml/itemProps1.xml><?xml version="1.0" encoding="utf-8"?>
<ds:datastoreItem xmlns:ds="http://schemas.openxmlformats.org/officeDocument/2006/customXml" ds:itemID="{4BE5D991-74B9-4967-9B02-DFF95A98E2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54a6a9-576a-4a40-9502-3cd7a516d1f4"/>
    <ds:schemaRef ds:uri="9ed8b31c-b9cb-4302-bdca-f6f7451e69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169A06-7D69-4DA2-AD78-2C93D778A7B3}">
  <ds:schemaRefs>
    <ds:schemaRef ds:uri="http://schemas.microsoft.com/office/2006/metadata/properties"/>
    <ds:schemaRef ds:uri="http://schemas.microsoft.com/office/infopath/2007/PartnerControls"/>
    <ds:schemaRef ds:uri="f554a6a9-576a-4a40-9502-3cd7a516d1f4"/>
  </ds:schemaRefs>
</ds:datastoreItem>
</file>

<file path=customXml/itemProps3.xml><?xml version="1.0" encoding="utf-8"?>
<ds:datastoreItem xmlns:ds="http://schemas.openxmlformats.org/officeDocument/2006/customXml" ds:itemID="{41B8C00E-DDA6-41A4-8055-4D664C0964CC}">
  <ds:schemaRefs>
    <ds:schemaRef ds:uri="http://schemas.microsoft.com/sharepoint/v3/contenttype/forms"/>
  </ds:schemaRefs>
</ds:datastoreItem>
</file>

<file path=customXml/itemProps4.xml><?xml version="1.0" encoding="utf-8"?>
<ds:datastoreItem xmlns:ds="http://schemas.openxmlformats.org/officeDocument/2006/customXml" ds:itemID="{45680D6C-1A97-4A6F-BA69-D4D9FE5C22F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 en hoeveelheden </vt:lpstr>
      <vt:lpstr>'Prijzenblad en hoeveelheden '!Afdrukbereik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Risto de Pagter</dc:creator>
  <cp:keywords/>
  <dc:description/>
  <cp:lastModifiedBy>Pieter Swerus</cp:lastModifiedBy>
  <cp:revision/>
  <cp:lastPrinted>2023-02-03T13:35:38Z</cp:lastPrinted>
  <dcterms:created xsi:type="dcterms:W3CDTF">2007-09-15T06:27:46Z</dcterms:created>
  <dcterms:modified xsi:type="dcterms:W3CDTF">2023-03-17T13:00:59Z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0x010100F433651767E1604C9B325581A0C6C86E</vt:lpwstr>
  </property>
  <property fmtid="{D5CDD505-2E9C-101B-9397-08002B2CF9AE}" pid="3" name="Order">
    <vt:r8>100</vt:r8>
  </property>
  <property fmtid="{D5CDD505-2E9C-101B-9397-08002B2CF9AE}" pid="4" name="MediaServiceImageTags">
    <vt:lpwstr/>
  </property>
</Properties>
</file>