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IBOR\GP_PROJECTEN\_AANBESTEDINGEN INKOOP\2023\Speeltoestellen\Aanbestedingsdocumenten\Op Tenderned\NOTA\"/>
    </mc:Choice>
  </mc:AlternateContent>
  <bookViews>
    <workbookView xWindow="-120" yWindow="-120" windowWidth="15372" windowHeight="2172" activeTab="1"/>
  </bookViews>
  <sheets>
    <sheet name="bijlage 5 - Inschrijfstaat" sheetId="4" r:id="rId1"/>
    <sheet name="bijlage 6 - EMVI toezeggingen" sheetId="1" r:id="rId2"/>
    <sheet name="lijsten" sheetId="3"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2" i="1" l="1"/>
  <c r="H31" i="4" l="1"/>
  <c r="F30" i="4" l="1"/>
  <c r="E30" i="4"/>
  <c r="E64" i="1" l="1"/>
  <c r="I64" i="1" s="1"/>
  <c r="E65" i="1"/>
  <c r="I65" i="1" s="1"/>
  <c r="E63" i="1"/>
  <c r="I63" i="1" s="1"/>
  <c r="M8" i="1" l="1"/>
  <c r="M6" i="1"/>
  <c r="Q72" i="1" l="1"/>
  <c r="Q71" i="1"/>
  <c r="G70" i="1"/>
  <c r="H36" i="4" l="1"/>
  <c r="G69" i="1"/>
  <c r="H77" i="1"/>
  <c r="P7" i="3" l="1"/>
  <c r="P6" i="3"/>
  <c r="P5" i="3"/>
  <c r="P10" i="3" s="1"/>
  <c r="P11" i="3" l="1"/>
  <c r="P12" i="3" s="1"/>
  <c r="P13" i="3" s="1"/>
  <c r="P14" i="3" s="1"/>
  <c r="P15" i="3" s="1"/>
  <c r="M7" i="1" l="1"/>
  <c r="M5" i="1"/>
  <c r="S8" i="3"/>
  <c r="S7" i="3"/>
  <c r="S6" i="3"/>
  <c r="S5" i="3"/>
  <c r="D1" i="1"/>
  <c r="B1" i="1"/>
  <c r="K10" i="1" l="1"/>
  <c r="G11" i="3"/>
  <c r="G12" i="3"/>
  <c r="G13" i="3"/>
  <c r="G14" i="3"/>
  <c r="G15" i="3"/>
  <c r="G16" i="3"/>
  <c r="G17" i="3"/>
  <c r="G18" i="3"/>
  <c r="G19" i="3"/>
  <c r="G20" i="3"/>
  <c r="G21" i="3"/>
  <c r="G22" i="3"/>
  <c r="G23" i="3"/>
  <c r="G10" i="3"/>
  <c r="G72" i="1" l="1"/>
  <c r="I73" i="1" s="1"/>
  <c r="N11" i="3" l="1"/>
  <c r="N12" i="3" s="1"/>
  <c r="N13" i="3" s="1"/>
  <c r="N14" i="3" s="1"/>
  <c r="N15" i="3" s="1"/>
  <c r="N16" i="3" s="1"/>
  <c r="N17" i="3" s="1"/>
  <c r="N18" i="3" s="1"/>
  <c r="N19" i="3" s="1"/>
  <c r="N20" i="3" s="1"/>
  <c r="N21" i="3" s="1"/>
  <c r="N22" i="3" s="1"/>
  <c r="N23" i="3" s="1"/>
  <c r="N24" i="3" s="1"/>
  <c r="N25" i="3" s="1"/>
  <c r="N10" i="3"/>
  <c r="V37" i="1"/>
  <c r="U37" i="1"/>
  <c r="T37" i="1"/>
  <c r="S37" i="1"/>
  <c r="R37" i="1"/>
  <c r="I37" i="1" l="1"/>
  <c r="V33" i="1"/>
  <c r="U33" i="1"/>
  <c r="T33" i="1"/>
  <c r="S33" i="1"/>
  <c r="R33" i="1"/>
  <c r="V32" i="1"/>
  <c r="U32" i="1"/>
  <c r="T32" i="1"/>
  <c r="S32" i="1"/>
  <c r="R32" i="1"/>
  <c r="V31" i="1"/>
  <c r="U31" i="1"/>
  <c r="T31" i="1"/>
  <c r="S31" i="1"/>
  <c r="R31" i="1"/>
  <c r="V28" i="1"/>
  <c r="U28" i="1"/>
  <c r="T28" i="1"/>
  <c r="S28" i="1"/>
  <c r="R28" i="1"/>
  <c r="V27" i="1"/>
  <c r="U27" i="1"/>
  <c r="T27" i="1"/>
  <c r="S27" i="1"/>
  <c r="R27" i="1"/>
  <c r="V26" i="1"/>
  <c r="U26" i="1"/>
  <c r="T26" i="1"/>
  <c r="S26" i="1"/>
  <c r="R26" i="1"/>
  <c r="I26" i="1" l="1"/>
  <c r="I28" i="1"/>
  <c r="I32" i="1"/>
  <c r="I33" i="1"/>
  <c r="I27" i="1"/>
  <c r="I31" i="1"/>
  <c r="R21" i="1"/>
  <c r="S21" i="1"/>
  <c r="T21" i="1"/>
  <c r="U21" i="1"/>
  <c r="V21" i="1"/>
  <c r="R22" i="1"/>
  <c r="S22" i="1"/>
  <c r="T22" i="1"/>
  <c r="U22" i="1"/>
  <c r="V22" i="1"/>
  <c r="V20" i="1"/>
  <c r="U20" i="1"/>
  <c r="T20" i="1"/>
  <c r="S20" i="1"/>
  <c r="R20" i="1"/>
  <c r="I49" i="1"/>
  <c r="I50" i="1"/>
  <c r="I51" i="1"/>
  <c r="I52" i="1"/>
  <c r="I53" i="1"/>
  <c r="I54" i="1"/>
  <c r="I55" i="1"/>
  <c r="I56" i="1"/>
  <c r="I57" i="1"/>
  <c r="I58" i="1"/>
  <c r="I59" i="1"/>
  <c r="I48" i="1"/>
  <c r="I20" i="1" l="1"/>
  <c r="I21" i="1"/>
  <c r="I22" i="1"/>
  <c r="E11" i="3" l="1"/>
  <c r="H11" i="3" s="1"/>
  <c r="E12" i="3"/>
  <c r="H12" i="3" s="1"/>
  <c r="E13" i="3"/>
  <c r="H13" i="3" s="1"/>
  <c r="E14" i="3"/>
  <c r="H14" i="3" s="1"/>
  <c r="E15" i="3"/>
  <c r="H15" i="3" s="1"/>
  <c r="E16" i="3"/>
  <c r="H16" i="3" s="1"/>
  <c r="E17" i="3"/>
  <c r="H17" i="3" s="1"/>
  <c r="E18" i="3"/>
  <c r="H18" i="3" s="1"/>
  <c r="E19" i="3"/>
  <c r="H19" i="3" s="1"/>
  <c r="E20" i="3"/>
  <c r="H20" i="3" s="1"/>
  <c r="E21" i="3"/>
  <c r="H21" i="3" s="1"/>
  <c r="E22" i="3"/>
  <c r="H22" i="3" s="1"/>
  <c r="E23" i="3"/>
  <c r="H23" i="3" s="1"/>
  <c r="E10" i="3"/>
  <c r="H10" i="3" s="1"/>
  <c r="F19" i="3" l="1"/>
  <c r="F18" i="3"/>
  <c r="F11" i="3"/>
  <c r="F10" i="3"/>
  <c r="F23" i="3"/>
  <c r="F22" i="3"/>
  <c r="F21" i="3"/>
  <c r="F20" i="3"/>
  <c r="F17" i="3"/>
  <c r="F16" i="3"/>
  <c r="F15" i="3"/>
  <c r="F14" i="3"/>
  <c r="F13" i="3"/>
  <c r="F12" i="3"/>
  <c r="B7" i="3"/>
  <c r="B6" i="3"/>
  <c r="B10" i="3" s="1"/>
  <c r="B5" i="3"/>
  <c r="I77" i="1" l="1"/>
  <c r="D81" i="1" s="1"/>
  <c r="B11" i="3"/>
  <c r="B12" i="3" s="1"/>
  <c r="B13" i="3" s="1"/>
  <c r="B14" i="3" s="1"/>
  <c r="B15" i="3" s="1"/>
  <c r="B16" i="3" s="1"/>
  <c r="B17" i="3" s="1"/>
  <c r="B18" i="3" s="1"/>
  <c r="B19" i="3" s="1"/>
  <c r="B20" i="3" s="1"/>
  <c r="B21" i="3" s="1"/>
  <c r="B22" i="3" s="1"/>
  <c r="B23" i="3" s="1"/>
  <c r="B24" i="3" s="1"/>
  <c r="B25" i="3" s="1"/>
  <c r="B26" i="3" s="1"/>
  <c r="B27" i="3" s="1"/>
  <c r="B28" i="3" s="1"/>
  <c r="B29" i="3" s="1"/>
  <c r="B30" i="3" s="1"/>
</calcChain>
</file>

<file path=xl/sharedStrings.xml><?xml version="1.0" encoding="utf-8"?>
<sst xmlns="http://schemas.openxmlformats.org/spreadsheetml/2006/main" count="237" uniqueCount="142">
  <si>
    <t>Hoeveel (speel) productlijnen heeft uw onderneming?</t>
  </si>
  <si>
    <t>6 tot 12 jaar</t>
  </si>
  <si>
    <t>0 tot 6 jaar</t>
  </si>
  <si>
    <t>12 jaar en ouder</t>
  </si>
  <si>
    <t>Hoeveel verschillende  variaties in speeltoestellen zijn er per leeftijdscategorie?</t>
  </si>
  <si>
    <t>keuze 1</t>
  </si>
  <si>
    <t>keuze 2</t>
  </si>
  <si>
    <t>keuze 3</t>
  </si>
  <si>
    <t>keuze 4</t>
  </si>
  <si>
    <t>keuze 5</t>
  </si>
  <si>
    <t>De aanwezigheid van een volledige inventarisatie van alle materialen die in het product zijn verwerkt, onderscheiden naar componenten uit de technische en uit de biologische kringloop</t>
  </si>
  <si>
    <t>Indien zowel componenten uit de technische als de biologische kringloop zijn gebruikt, zijn deze weer van elkaar te scheiden, zonder dat daarvoor gebruik hoeft te worden gemaakt van aanvullende stoffen of materialen die niet in het proces kunnen worden hergebruikt.</t>
  </si>
  <si>
    <t>&lt;=4</t>
  </si>
  <si>
    <t>&gt;=11 maar &lt;=14</t>
  </si>
  <si>
    <t>&gt;=15</t>
  </si>
  <si>
    <t>&gt;=8 
maar &lt;=10</t>
  </si>
  <si>
    <t>&gt;=5 
maar 
&lt;=7</t>
  </si>
  <si>
    <t>Welk percentage van uw producten is geschikt voor mensen met een beperking?</t>
  </si>
  <si>
    <t>&lt;=5%</t>
  </si>
  <si>
    <t>&gt;=5% 
maar 
&lt;=7%</t>
  </si>
  <si>
    <t>&gt;=8% 
maar &lt;=10%</t>
  </si>
  <si>
    <t>&gt;=11% maar &lt;=14%</t>
  </si>
  <si>
    <t>&gt;=15%</t>
  </si>
  <si>
    <t>Ja</t>
  </si>
  <si>
    <t>Nee</t>
  </si>
  <si>
    <t>Welk deel van de vervangingskosten onder garantie komt voor rekening van de opdrachtnemer?</t>
  </si>
  <si>
    <t>jaar 1</t>
  </si>
  <si>
    <t>jaar 2</t>
  </si>
  <si>
    <t>jaar 3</t>
  </si>
  <si>
    <t>jaar 4</t>
  </si>
  <si>
    <t>jaar 5</t>
  </si>
  <si>
    <t>jaar 6</t>
  </si>
  <si>
    <t>jaar 7</t>
  </si>
  <si>
    <t>jaar 8</t>
  </si>
  <si>
    <t>jaar 9</t>
  </si>
  <si>
    <t>jaar 10</t>
  </si>
  <si>
    <t>jaar 11</t>
  </si>
  <si>
    <t>jaar 12</t>
  </si>
  <si>
    <t>jaar 13</t>
  </si>
  <si>
    <t>jaar 14</t>
  </si>
  <si>
    <t>jaar 15</t>
  </si>
  <si>
    <t>percentage garantie</t>
  </si>
  <si>
    <t>min</t>
  </si>
  <si>
    <t>max</t>
  </si>
  <si>
    <t>stap</t>
  </si>
  <si>
    <t>waarden</t>
  </si>
  <si>
    <t xml:space="preserve">Omschrijving van het speeltoestel </t>
  </si>
  <si>
    <t>punten</t>
  </si>
  <si>
    <t>controle op ireële prijzen</t>
  </si>
  <si>
    <t>directie-raming</t>
  </si>
  <si>
    <t>nettoprijs</t>
  </si>
  <si>
    <t>regel</t>
  </si>
  <si>
    <t>Ja/Nee</t>
  </si>
  <si>
    <t>kortingspercentage, dat gedurende de looptijd van de overeenkomst door u gehanteerd wordt op uw catalogi</t>
  </si>
  <si>
    <t>procent</t>
  </si>
  <si>
    <t>Binnen hoeveel tijd reageert u op klachten binnen de garantie-periode.</t>
  </si>
  <si>
    <t>&lt;=1 werkdag</t>
  </si>
  <si>
    <t>&lt;=2
werkdag</t>
  </si>
  <si>
    <t>&lt;=4
werkdag</t>
  </si>
  <si>
    <t>&lt;=5
werkdag</t>
  </si>
  <si>
    <t>&gt;5 
werkdag</t>
  </si>
  <si>
    <t>1 punt per 5%</t>
  </si>
  <si>
    <t>100% = 20 punten</t>
  </si>
  <si>
    <t>5% = 
1 punt</t>
  </si>
  <si>
    <t>0% = 
0 punten</t>
  </si>
  <si>
    <t>Voldoen de door u te leveren en te plaatsen speeltoestellen en valondergronden aan één of meer van onderstaande aspecten:</t>
  </si>
  <si>
    <t>hoeveel verschillende soorten speeltoestellen hebt u per speellijn?</t>
  </si>
  <si>
    <t>Hoeveel speelfuncties zijn er in de speelcategorie</t>
  </si>
  <si>
    <t>behaalde</t>
  </si>
  <si>
    <t>uw keuze</t>
  </si>
  <si>
    <t>Keuzen</t>
  </si>
  <si>
    <t>Keuze</t>
  </si>
  <si>
    <t>stappen</t>
  </si>
  <si>
    <t xml:space="preserve">indien </t>
  </si>
  <si>
    <t>keuze</t>
  </si>
  <si>
    <t>a</t>
  </si>
  <si>
    <t>b</t>
  </si>
  <si>
    <t>c</t>
  </si>
  <si>
    <t>1 Speelwaarde van het totaalconcept</t>
  </si>
  <si>
    <t>2 Leeftijdscategorie</t>
  </si>
  <si>
    <t>3 Variatie</t>
  </si>
  <si>
    <t>5 Service responstijden</t>
  </si>
  <si>
    <t>6 garantie</t>
  </si>
  <si>
    <t>7 Duurzaamheid</t>
  </si>
  <si>
    <t xml:space="preserve">en daarmee scoort u </t>
  </si>
  <si>
    <t>Op basis van uw nettoprijs  bedraagt de prijs</t>
  </si>
  <si>
    <t>De gebruikte materialen kunnen aan het eind van de levensfase van het product gerecycled worden zonder hun oorspronkelijke kwaliteit te verliezen. Aan het einde van de levensduur neemt de leverancier het toestel terug en deze worden cradle-to-cradle verwerkt.</t>
  </si>
  <si>
    <t>minimale catalogus-prijs &gt;=</t>
  </si>
  <si>
    <t>werkelijke catalogus prijs</t>
  </si>
  <si>
    <t>staat in eigen  catalogus Ja/Nee</t>
  </si>
  <si>
    <t>Artikel-nummer uit uw catalogus</t>
  </si>
  <si>
    <t>productassortiment</t>
  </si>
  <si>
    <t>opties</t>
  </si>
  <si>
    <t>Behaalde punten</t>
  </si>
  <si>
    <t>Totaal behaalde punten</t>
  </si>
  <si>
    <t>Link naar catalogus 
(sub) leverancier</t>
  </si>
  <si>
    <t>inschrijver</t>
  </si>
  <si>
    <t>:</t>
  </si>
  <si>
    <t>naam</t>
  </si>
  <si>
    <t>functie</t>
  </si>
  <si>
    <t>Handtekening</t>
  </si>
  <si>
    <t>tot</t>
  </si>
  <si>
    <t>Wensen</t>
  </si>
  <si>
    <t>Eisen</t>
  </si>
  <si>
    <t>Categorie</t>
  </si>
  <si>
    <t>Omschrijving</t>
  </si>
  <si>
    <t>Opties</t>
  </si>
  <si>
    <t>Voorwaarden</t>
  </si>
  <si>
    <t>Kunt u voldoen aan de eisen zoals gesteld in het UEA</t>
  </si>
  <si>
    <t>Ja/nee</t>
  </si>
  <si>
    <t>SROI</t>
  </si>
  <si>
    <t>Geeft u invulling aan de minimaal gestelde eis van 2% in te zetten Social Return?</t>
  </si>
  <si>
    <t>bonus
boete-
factor</t>
  </si>
  <si>
    <t>Inschrijfstaat</t>
  </si>
  <si>
    <t>controle ingevulde velden inschrijfstaat</t>
  </si>
  <si>
    <t>catalogusprijs</t>
  </si>
  <si>
    <t>link</t>
  </si>
  <si>
    <t>Uw catalogusprijs bedraagt</t>
  </si>
  <si>
    <t xml:space="preserve">Percentage van catalogusprijs </t>
  </si>
  <si>
    <t>toezegging</t>
  </si>
  <si>
    <t>van maximaal  1130</t>
  </si>
  <si>
    <t>Levering en plaatsing speeltoestellen behorende bij ontwerpcase</t>
  </si>
  <si>
    <t>Catalogusprijs inclusief plaatsing</t>
  </si>
  <si>
    <t>Nettoprijs inclusief plaatsing</t>
  </si>
  <si>
    <t>Totaal catalogusprijs inclusief plaatsing</t>
  </si>
  <si>
    <t>Totaal nettoprijs inclusief plaatsing</t>
  </si>
  <si>
    <t>Uw prijs</t>
  </si>
  <si>
    <t>percentage nettoprijs van catalogusprijs:</t>
  </si>
  <si>
    <t>0 punten bij</t>
  </si>
  <si>
    <t>450 punten bij</t>
  </si>
  <si>
    <t>KORTINGSPERCENTAGE</t>
  </si>
  <si>
    <t>7 kortingspercentage</t>
  </si>
  <si>
    <t>voldoet u aan alle geschiktsheidseisen?</t>
  </si>
  <si>
    <t>Zijn alle speeltoestellen uit het ontwerp vermeld in de inschrijfstaat en voorzien van catalogusprijs en nettoprijs?</t>
  </si>
  <si>
    <t>toelichting</t>
  </si>
  <si>
    <t>tussenuitkomsten</t>
  </si>
  <si>
    <t>ja</t>
  </si>
  <si>
    <t>nee</t>
  </si>
  <si>
    <t>keuze 0</t>
  </si>
  <si>
    <t>boete</t>
  </si>
  <si>
    <t>Bij bestek dms #5145024</t>
  </si>
  <si>
    <t>Bijlage 5 Bij bestek dms #5145024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</si>
</sst>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 #,##0;[Red]&quot;€&quot;\ \-#,##0"/>
    <numFmt numFmtId="164" formatCode="_(&quot;€&quot;* #,##0.00_);_(&quot;€&quot;* \(#,##0.00\);_(&quot;€&quot;* &quot;-&quot;??_);_(@_)"/>
    <numFmt numFmtId="165" formatCode="0.0"/>
  </numFmts>
  <fonts count="8" x14ac:knownFonts="1">
    <font>
      <sz val="10"/>
      <color theme="1"/>
      <name val="Arial"/>
      <family val="2"/>
    </font>
    <font>
      <b/>
      <sz val="10"/>
      <color theme="1"/>
      <name val="Arial"/>
      <family val="2"/>
    </font>
    <font>
      <sz val="10"/>
      <color theme="1"/>
      <name val="Arial"/>
      <family val="2"/>
    </font>
    <font>
      <sz val="11"/>
      <color theme="1"/>
      <name val="Arial"/>
      <family val="2"/>
    </font>
    <font>
      <sz val="14"/>
      <color theme="1"/>
      <name val="Arial"/>
      <family val="2"/>
    </font>
    <font>
      <b/>
      <sz val="14"/>
      <color theme="1"/>
      <name val="Arial"/>
      <family val="2"/>
    </font>
    <font>
      <sz val="10"/>
      <name val="Arial"/>
      <family val="2"/>
    </font>
    <font>
      <sz val="10"/>
      <color theme="0"/>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bgColor indexed="64"/>
      </patternFill>
    </fill>
  </fills>
  <borders count="2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9" fontId="2" fillId="0" borderId="0" applyFont="0" applyFill="0" applyBorder="0" applyAlignment="0" applyProtection="0"/>
    <xf numFmtId="164" fontId="2" fillId="0" borderId="0" applyFont="0" applyFill="0" applyBorder="0" applyAlignment="0" applyProtection="0"/>
  </cellStyleXfs>
  <cellXfs count="137">
    <xf numFmtId="0" fontId="0" fillId="0" borderId="0" xfId="0"/>
    <xf numFmtId="0" fontId="2" fillId="2" borderId="1" xfId="0" applyFont="1" applyFill="1" applyBorder="1" applyAlignment="1" applyProtection="1">
      <alignment horizontal="center" vertical="top"/>
    </xf>
    <xf numFmtId="0" fontId="3" fillId="2" borderId="2" xfId="0" applyFont="1" applyFill="1" applyBorder="1" applyAlignment="1" applyProtection="1">
      <alignment horizontal="left" vertical="top" wrapText="1"/>
    </xf>
    <xf numFmtId="0" fontId="3" fillId="2" borderId="3" xfId="0" applyFont="1" applyFill="1" applyBorder="1" applyAlignment="1" applyProtection="1">
      <alignment horizontal="left" vertical="top" wrapText="1"/>
    </xf>
    <xf numFmtId="0" fontId="3" fillId="2" borderId="12" xfId="0" applyFont="1" applyFill="1" applyBorder="1" applyAlignment="1" applyProtection="1">
      <alignment horizontal="left" vertical="top" wrapText="1"/>
    </xf>
    <xf numFmtId="0" fontId="0" fillId="0" borderId="0" xfId="0" applyProtection="1"/>
    <xf numFmtId="0" fontId="6" fillId="0" borderId="0" xfId="0" applyFont="1" applyProtection="1"/>
    <xf numFmtId="0" fontId="6" fillId="0" borderId="0" xfId="0" applyFont="1" applyAlignment="1" applyProtection="1">
      <alignment horizontal="left"/>
    </xf>
    <xf numFmtId="0" fontId="0" fillId="0" borderId="0" xfId="0" applyAlignment="1" applyProtection="1">
      <alignment horizontal="right"/>
    </xf>
    <xf numFmtId="0" fontId="0" fillId="0" borderId="0" xfId="0" applyAlignment="1" applyProtection="1">
      <alignment vertical="top"/>
    </xf>
    <xf numFmtId="0" fontId="6" fillId="0" borderId="4" xfId="0" applyFont="1" applyBorder="1" applyProtection="1"/>
    <xf numFmtId="0" fontId="0" fillId="0" borderId="0" xfId="0" applyFill="1" applyAlignment="1" applyProtection="1">
      <alignment vertical="top"/>
    </xf>
    <xf numFmtId="0" fontId="0" fillId="3" borderId="7" xfId="0" applyFill="1" applyBorder="1" applyProtection="1">
      <protection locked="0"/>
    </xf>
    <xf numFmtId="0" fontId="0" fillId="3" borderId="7" xfId="0" applyNumberFormat="1" applyFill="1" applyBorder="1" applyAlignment="1" applyProtection="1">
      <alignment vertical="top" wrapText="1"/>
      <protection locked="0"/>
    </xf>
    <xf numFmtId="0" fontId="0" fillId="4" borderId="0" xfId="0" applyFill="1" applyAlignment="1" applyProtection="1">
      <alignment horizontal="left" vertical="top"/>
      <protection locked="0"/>
    </xf>
    <xf numFmtId="0" fontId="0" fillId="4" borderId="0" xfId="0" applyFill="1" applyAlignment="1" applyProtection="1">
      <alignment horizontal="center" vertical="center"/>
      <protection locked="0"/>
    </xf>
    <xf numFmtId="0" fontId="7" fillId="6" borderId="0" xfId="0" applyFont="1" applyFill="1"/>
    <xf numFmtId="0" fontId="7" fillId="6" borderId="0" xfId="0" applyFont="1" applyFill="1" applyAlignment="1">
      <alignment wrapText="1"/>
    </xf>
    <xf numFmtId="0" fontId="7" fillId="6" borderId="0" xfId="0" applyFont="1" applyFill="1" applyAlignment="1">
      <alignment vertical="top" wrapText="1"/>
    </xf>
    <xf numFmtId="0" fontId="7" fillId="6" borderId="0" xfId="0" applyFont="1" applyFill="1" applyAlignment="1">
      <alignment vertical="top"/>
    </xf>
    <xf numFmtId="9" fontId="7" fillId="6" borderId="0" xfId="0" applyNumberFormat="1" applyFont="1" applyFill="1" applyAlignment="1">
      <alignment vertical="top"/>
    </xf>
    <xf numFmtId="164" fontId="7" fillId="6" borderId="0" xfId="0" applyNumberFormat="1" applyFont="1" applyFill="1" applyAlignment="1">
      <alignment vertical="top"/>
    </xf>
    <xf numFmtId="164" fontId="7" fillId="6" borderId="0" xfId="2" applyFont="1" applyFill="1" applyAlignment="1">
      <alignment vertical="top"/>
    </xf>
    <xf numFmtId="165" fontId="7" fillId="6" borderId="0" xfId="0" applyNumberFormat="1" applyFont="1" applyFill="1"/>
    <xf numFmtId="0" fontId="6" fillId="0" borderId="16" xfId="0" applyFont="1" applyBorder="1" applyAlignment="1" applyProtection="1">
      <alignment horizontal="left" vertical="top"/>
    </xf>
    <xf numFmtId="0" fontId="6" fillId="0" borderId="16" xfId="0" applyFont="1" applyFill="1" applyBorder="1" applyAlignment="1" applyProtection="1">
      <alignment horizontal="left" vertical="top"/>
    </xf>
    <xf numFmtId="0" fontId="6" fillId="0" borderId="16" xfId="0" applyFont="1" applyBorder="1" applyAlignment="1" applyProtection="1">
      <alignment vertical="top"/>
    </xf>
    <xf numFmtId="0" fontId="0" fillId="3" borderId="16" xfId="0" applyFill="1" applyBorder="1" applyProtection="1">
      <protection locked="0"/>
    </xf>
    <xf numFmtId="0" fontId="0" fillId="0" borderId="0" xfId="0" applyAlignment="1" applyProtection="1">
      <alignment vertical="top" wrapText="1"/>
    </xf>
    <xf numFmtId="0" fontId="0" fillId="0" borderId="0" xfId="0" applyAlignment="1" applyProtection="1"/>
    <xf numFmtId="0" fontId="0" fillId="0" borderId="5" xfId="0" applyBorder="1" applyProtection="1"/>
    <xf numFmtId="0" fontId="0" fillId="0" borderId="6" xfId="0" applyBorder="1" applyProtection="1"/>
    <xf numFmtId="0" fontId="0" fillId="0" borderId="16" xfId="0" applyBorder="1" applyProtection="1"/>
    <xf numFmtId="0" fontId="0" fillId="0" borderId="4" xfId="0" applyBorder="1" applyProtection="1"/>
    <xf numFmtId="0" fontId="0" fillId="0" borderId="5" xfId="0" applyBorder="1" applyAlignment="1" applyProtection="1">
      <alignment vertical="top" wrapText="1"/>
    </xf>
    <xf numFmtId="0" fontId="0" fillId="0" borderId="9" xfId="0" applyBorder="1" applyProtection="1"/>
    <xf numFmtId="0" fontId="0" fillId="0" borderId="10" xfId="0" applyBorder="1" applyAlignment="1" applyProtection="1">
      <alignment vertical="top" wrapText="1"/>
    </xf>
    <xf numFmtId="0" fontId="0" fillId="0" borderId="10" xfId="0" applyBorder="1" applyProtection="1"/>
    <xf numFmtId="0" fontId="0" fillId="0" borderId="11" xfId="0" applyBorder="1" applyProtection="1"/>
    <xf numFmtId="0" fontId="0" fillId="0" borderId="13" xfId="0" applyBorder="1" applyAlignment="1" applyProtection="1">
      <alignment vertical="top" wrapText="1"/>
    </xf>
    <xf numFmtId="0" fontId="0" fillId="0" borderId="13" xfId="0" applyBorder="1" applyProtection="1"/>
    <xf numFmtId="0" fontId="0" fillId="0" borderId="0" xfId="0" applyBorder="1" applyProtection="1"/>
    <xf numFmtId="0" fontId="0" fillId="0" borderId="7" xfId="0" applyBorder="1" applyProtection="1"/>
    <xf numFmtId="0" fontId="0" fillId="0" borderId="0" xfId="0" applyBorder="1" applyAlignment="1" applyProtection="1">
      <alignment vertical="top" wrapText="1"/>
    </xf>
    <xf numFmtId="0" fontId="0" fillId="0" borderId="14" xfId="0" applyBorder="1" applyAlignment="1" applyProtection="1">
      <alignment vertical="top" wrapText="1"/>
    </xf>
    <xf numFmtId="0" fontId="0" fillId="0" borderId="14" xfId="0" applyBorder="1" applyProtection="1"/>
    <xf numFmtId="0" fontId="0" fillId="0" borderId="8" xfId="0" applyBorder="1" applyProtection="1"/>
    <xf numFmtId="0" fontId="0" fillId="0" borderId="7" xfId="0" applyBorder="1" applyAlignment="1" applyProtection="1">
      <alignment horizontal="left" vertical="top"/>
    </xf>
    <xf numFmtId="0" fontId="0" fillId="0" borderId="0" xfId="0" applyBorder="1" applyAlignment="1" applyProtection="1">
      <alignment horizontal="left" vertical="top" wrapText="1"/>
    </xf>
    <xf numFmtId="0" fontId="0" fillId="0" borderId="0" xfId="0" applyBorder="1" applyAlignment="1" applyProtection="1">
      <alignment horizontal="left" vertical="top"/>
    </xf>
    <xf numFmtId="0" fontId="0" fillId="0" borderId="14" xfId="0" applyBorder="1" applyAlignment="1" applyProtection="1">
      <alignment horizontal="left" vertical="top"/>
    </xf>
    <xf numFmtId="0" fontId="1" fillId="0" borderId="7" xfId="0" applyFont="1" applyBorder="1" applyAlignment="1" applyProtection="1">
      <alignment horizontal="left" vertical="top"/>
    </xf>
    <xf numFmtId="0" fontId="0" fillId="0" borderId="14" xfId="0" applyBorder="1" applyAlignment="1" applyProtection="1">
      <alignment horizontal="left" vertical="top" wrapText="1"/>
    </xf>
    <xf numFmtId="0" fontId="0" fillId="0" borderId="9" xfId="0" applyBorder="1" applyAlignment="1" applyProtection="1">
      <alignment horizontal="left" vertical="top"/>
    </xf>
    <xf numFmtId="0" fontId="0" fillId="0" borderId="10" xfId="0" applyBorder="1" applyAlignment="1" applyProtection="1">
      <alignment horizontal="left" vertical="top" wrapText="1"/>
    </xf>
    <xf numFmtId="0" fontId="0" fillId="0" borderId="15" xfId="0" applyBorder="1" applyAlignment="1" applyProtection="1">
      <alignment horizontal="left" vertical="top" wrapText="1"/>
    </xf>
    <xf numFmtId="0" fontId="0" fillId="0" borderId="10" xfId="0" applyBorder="1" applyAlignment="1" applyProtection="1">
      <alignment horizontal="left" vertical="top"/>
    </xf>
    <xf numFmtId="0" fontId="0" fillId="0" borderId="15" xfId="0" applyBorder="1" applyAlignment="1" applyProtection="1">
      <alignment horizontal="left" vertical="top"/>
    </xf>
    <xf numFmtId="9" fontId="0" fillId="0" borderId="9" xfId="0" applyNumberFormat="1" applyBorder="1" applyProtection="1"/>
    <xf numFmtId="9" fontId="0" fillId="0" borderId="10" xfId="0" applyNumberFormat="1" applyBorder="1" applyProtection="1"/>
    <xf numFmtId="9" fontId="0" fillId="0" borderId="11" xfId="0" applyNumberFormat="1" applyBorder="1" applyProtection="1"/>
    <xf numFmtId="0" fontId="1" fillId="0" borderId="14" xfId="0" applyFont="1" applyBorder="1" applyAlignment="1" applyProtection="1">
      <alignment horizontal="left" vertical="top" wrapText="1"/>
    </xf>
    <xf numFmtId="0" fontId="1" fillId="0" borderId="0" xfId="0" applyFont="1" applyBorder="1" applyAlignment="1" applyProtection="1">
      <alignment horizontal="left" vertical="top" wrapText="1"/>
    </xf>
    <xf numFmtId="0" fontId="0" fillId="0" borderId="7" xfId="0" applyBorder="1" applyAlignment="1" applyProtection="1">
      <alignment horizontal="right" vertical="top"/>
    </xf>
    <xf numFmtId="0" fontId="0" fillId="0" borderId="0" xfId="0" quotePrefix="1" applyBorder="1" applyAlignment="1" applyProtection="1">
      <alignment vertical="top" wrapText="1"/>
    </xf>
    <xf numFmtId="0" fontId="0" fillId="0" borderId="14" xfId="0" quotePrefix="1" applyBorder="1" applyAlignment="1" applyProtection="1">
      <alignment vertical="top" wrapText="1"/>
    </xf>
    <xf numFmtId="0" fontId="0" fillId="0" borderId="8" xfId="0" applyBorder="1" applyAlignment="1" applyProtection="1">
      <alignment vertical="top" wrapText="1"/>
    </xf>
    <xf numFmtId="0" fontId="1" fillId="0" borderId="7" xfId="0" applyFont="1" applyBorder="1" applyAlignment="1" applyProtection="1">
      <alignment vertical="top"/>
    </xf>
    <xf numFmtId="0" fontId="1" fillId="0" borderId="7" xfId="0" applyFont="1" applyBorder="1" applyAlignment="1" applyProtection="1">
      <alignment horizontal="right" vertical="top"/>
    </xf>
    <xf numFmtId="0" fontId="1" fillId="0" borderId="0" xfId="0" applyFont="1" applyBorder="1" applyAlignment="1" applyProtection="1">
      <alignment vertical="top" wrapText="1"/>
    </xf>
    <xf numFmtId="0" fontId="1" fillId="0" borderId="14" xfId="0" applyFont="1" applyBorder="1" applyAlignment="1" applyProtection="1">
      <alignment vertical="top" wrapText="1"/>
    </xf>
    <xf numFmtId="0" fontId="1" fillId="0" borderId="7" xfId="0" applyFont="1" applyBorder="1" applyProtection="1"/>
    <xf numFmtId="0" fontId="1" fillId="0" borderId="0" xfId="0" applyFont="1" applyBorder="1" applyProtection="1"/>
    <xf numFmtId="0" fontId="0" fillId="0" borderId="7" xfId="0" applyFill="1" applyBorder="1" applyProtection="1"/>
    <xf numFmtId="0" fontId="0" fillId="0" borderId="7" xfId="0" applyBorder="1" applyAlignment="1" applyProtection="1">
      <alignment vertical="top" wrapText="1"/>
    </xf>
    <xf numFmtId="0" fontId="0" fillId="0" borderId="7" xfId="0" applyNumberFormat="1" applyBorder="1" applyProtection="1"/>
    <xf numFmtId="164" fontId="0" fillId="0" borderId="7" xfId="0" applyNumberFormat="1" applyBorder="1" applyProtection="1"/>
    <xf numFmtId="9" fontId="0" fillId="0" borderId="0" xfId="0" applyNumberFormat="1" applyBorder="1" applyProtection="1"/>
    <xf numFmtId="9" fontId="0" fillId="0" borderId="7" xfId="1" applyNumberFormat="1" applyFont="1" applyBorder="1" applyProtection="1"/>
    <xf numFmtId="1" fontId="0" fillId="0" borderId="14" xfId="0" applyNumberFormat="1" applyBorder="1" applyProtection="1"/>
    <xf numFmtId="0" fontId="0" fillId="0" borderId="15" xfId="0" applyBorder="1" applyAlignment="1" applyProtection="1">
      <alignment vertical="top" wrapText="1"/>
    </xf>
    <xf numFmtId="1" fontId="0" fillId="0" borderId="10" xfId="0" applyNumberFormat="1" applyBorder="1" applyProtection="1"/>
    <xf numFmtId="1" fontId="0" fillId="0" borderId="15" xfId="0" applyNumberFormat="1" applyBorder="1" applyProtection="1"/>
    <xf numFmtId="0" fontId="4" fillId="0" borderId="9" xfId="0" applyFont="1" applyBorder="1" applyProtection="1"/>
    <xf numFmtId="0" fontId="4" fillId="0" borderId="10" xfId="0" applyFont="1" applyBorder="1" applyAlignment="1" applyProtection="1">
      <alignment vertical="top" wrapText="1"/>
    </xf>
    <xf numFmtId="0" fontId="0" fillId="0" borderId="0" xfId="0" applyFill="1" applyAlignment="1" applyProtection="1">
      <alignment vertical="top" wrapText="1"/>
    </xf>
    <xf numFmtId="0" fontId="0" fillId="0" borderId="0" xfId="0" applyFill="1" applyProtection="1"/>
    <xf numFmtId="164" fontId="0" fillId="0" borderId="0" xfId="0" applyNumberFormat="1" applyProtection="1"/>
    <xf numFmtId="0" fontId="0" fillId="0" borderId="4" xfId="0" applyBorder="1" applyAlignment="1" applyProtection="1">
      <alignment vertical="top"/>
    </xf>
    <xf numFmtId="0" fontId="0" fillId="0" borderId="7" xfId="0" applyBorder="1" applyAlignment="1" applyProtection="1">
      <alignment vertical="top"/>
    </xf>
    <xf numFmtId="0" fontId="0" fillId="0" borderId="0" xfId="0" applyBorder="1" applyAlignment="1" applyProtection="1">
      <alignment vertical="top"/>
    </xf>
    <xf numFmtId="0" fontId="1" fillId="0" borderId="8" xfId="0" applyFont="1" applyBorder="1" applyProtection="1"/>
    <xf numFmtId="10" fontId="0" fillId="0" borderId="8" xfId="0" applyNumberFormat="1" applyFont="1" applyBorder="1" applyProtection="1"/>
    <xf numFmtId="9" fontId="0" fillId="0" borderId="0" xfId="0" applyNumberFormat="1" applyProtection="1"/>
    <xf numFmtId="10" fontId="0" fillId="0" borderId="0" xfId="0" applyNumberFormat="1" applyProtection="1"/>
    <xf numFmtId="0" fontId="1" fillId="5" borderId="6" xfId="0" applyFont="1" applyFill="1" applyBorder="1" applyAlignment="1" applyProtection="1">
      <alignment wrapText="1"/>
    </xf>
    <xf numFmtId="0" fontId="0" fillId="5" borderId="0" xfId="0" applyFill="1" applyProtection="1"/>
    <xf numFmtId="0" fontId="1" fillId="5" borderId="0" xfId="0" applyFont="1" applyFill="1" applyAlignment="1" applyProtection="1">
      <alignment vertical="top"/>
    </xf>
    <xf numFmtId="10" fontId="1" fillId="5" borderId="0" xfId="0" applyNumberFormat="1" applyFont="1" applyFill="1" applyProtection="1"/>
    <xf numFmtId="165" fontId="0" fillId="0" borderId="0" xfId="0" applyNumberFormat="1" applyAlignment="1" applyProtection="1">
      <alignment horizontal="right"/>
    </xf>
    <xf numFmtId="0" fontId="6" fillId="4" borderId="4" xfId="0" applyFont="1" applyFill="1" applyBorder="1" applyProtection="1">
      <protection locked="0"/>
    </xf>
    <xf numFmtId="0" fontId="0" fillId="0" borderId="7" xfId="0" applyBorder="1" applyAlignment="1" applyProtection="1">
      <alignment wrapText="1"/>
    </xf>
    <xf numFmtId="0" fontId="7" fillId="0" borderId="16" xfId="0" applyFont="1" applyBorder="1" applyProtection="1"/>
    <xf numFmtId="0" fontId="7" fillId="0" borderId="14" xfId="0" applyFont="1" applyBorder="1" applyAlignment="1" applyProtection="1">
      <alignment vertical="top" wrapText="1"/>
    </xf>
    <xf numFmtId="0" fontId="7" fillId="0" borderId="0" xfId="0" applyFont="1" applyBorder="1" applyAlignment="1" applyProtection="1">
      <alignment vertical="top" wrapText="1"/>
    </xf>
    <xf numFmtId="6" fontId="0" fillId="0" borderId="0" xfId="0" applyNumberFormat="1" applyBorder="1" applyProtection="1"/>
    <xf numFmtId="0" fontId="0" fillId="0" borderId="0" xfId="0" applyAlignment="1" applyProtection="1">
      <alignment wrapText="1"/>
    </xf>
    <xf numFmtId="0" fontId="0" fillId="4" borderId="21" xfId="0" applyFill="1" applyBorder="1" applyProtection="1">
      <protection locked="0"/>
    </xf>
    <xf numFmtId="0" fontId="0" fillId="4" borderId="22" xfId="0" applyFill="1" applyBorder="1" applyProtection="1">
      <protection locked="0"/>
    </xf>
    <xf numFmtId="0" fontId="6" fillId="4" borderId="5" xfId="0" applyFont="1" applyFill="1" applyBorder="1" applyProtection="1">
      <protection locked="0"/>
    </xf>
    <xf numFmtId="0" fontId="0" fillId="4" borderId="20" xfId="0" applyFill="1" applyBorder="1" applyProtection="1">
      <protection locked="0"/>
    </xf>
    <xf numFmtId="0" fontId="7" fillId="0" borderId="0" xfId="0" applyFont="1"/>
    <xf numFmtId="9" fontId="7" fillId="0" borderId="0" xfId="0" applyNumberFormat="1" applyFont="1" applyBorder="1" applyProtection="1"/>
    <xf numFmtId="0" fontId="0" fillId="4" borderId="0" xfId="0" applyFill="1" applyAlignment="1" applyProtection="1">
      <alignment horizontal="center" vertical="center"/>
      <protection locked="0"/>
    </xf>
    <xf numFmtId="0" fontId="0" fillId="0" borderId="10" xfId="0" applyBorder="1" applyAlignment="1" applyProtection="1">
      <alignment horizontal="center"/>
    </xf>
    <xf numFmtId="0" fontId="6" fillId="0" borderId="16" xfId="0" applyFont="1" applyBorder="1" applyAlignment="1" applyProtection="1">
      <alignment horizontal="left" vertical="top"/>
    </xf>
    <xf numFmtId="0" fontId="0" fillId="0" borderId="7" xfId="0" applyBorder="1" applyAlignment="1" applyProtection="1">
      <alignment horizontal="left" vertical="top" wrapText="1"/>
    </xf>
    <xf numFmtId="0" fontId="0" fillId="0" borderId="0" xfId="0" applyBorder="1" applyAlignment="1" applyProtection="1">
      <alignment horizontal="left" vertical="top" wrapText="1"/>
    </xf>
    <xf numFmtId="0" fontId="1" fillId="0" borderId="7" xfId="0" applyFont="1" applyBorder="1" applyAlignment="1" applyProtection="1">
      <alignment horizontal="left" vertical="top" wrapText="1"/>
    </xf>
    <xf numFmtId="0" fontId="1" fillId="0" borderId="0" xfId="0" applyFont="1" applyBorder="1" applyAlignment="1" applyProtection="1">
      <alignment horizontal="left" vertical="top" wrapText="1"/>
    </xf>
    <xf numFmtId="0" fontId="0" fillId="0" borderId="14" xfId="0" applyBorder="1" applyAlignment="1" applyProtection="1">
      <alignment horizontal="left" vertical="top" wrapText="1"/>
    </xf>
    <xf numFmtId="0" fontId="0" fillId="0" borderId="8" xfId="0" applyBorder="1" applyAlignment="1" applyProtection="1">
      <alignment horizontal="left" vertical="top" wrapText="1"/>
    </xf>
    <xf numFmtId="0" fontId="0" fillId="0" borderId="16" xfId="0" applyBorder="1" applyAlignment="1" applyProtection="1">
      <alignment horizontal="left" vertical="top" wrapText="1"/>
    </xf>
    <xf numFmtId="0" fontId="6" fillId="0" borderId="17" xfId="0" applyFont="1" applyBorder="1" applyAlignment="1" applyProtection="1">
      <alignment horizontal="left" vertical="top"/>
    </xf>
    <xf numFmtId="0" fontId="6" fillId="0" borderId="18" xfId="0" applyFont="1" applyBorder="1" applyAlignment="1" applyProtection="1">
      <alignment horizontal="left" vertical="top"/>
    </xf>
    <xf numFmtId="0" fontId="6" fillId="0" borderId="19" xfId="0" applyFont="1" applyBorder="1" applyAlignment="1" applyProtection="1">
      <alignment horizontal="left" vertical="top"/>
    </xf>
    <xf numFmtId="0" fontId="0" fillId="0" borderId="9" xfId="0" applyBorder="1" applyAlignment="1" applyProtection="1">
      <alignment horizontal="center"/>
    </xf>
    <xf numFmtId="0" fontId="0" fillId="0" borderId="11" xfId="0" applyBorder="1" applyAlignment="1" applyProtection="1">
      <alignment horizontal="center"/>
    </xf>
    <xf numFmtId="0" fontId="0" fillId="3" borderId="0" xfId="0" applyFill="1" applyAlignment="1" applyProtection="1">
      <alignment horizontal="center" vertical="center"/>
      <protection locked="0"/>
    </xf>
    <xf numFmtId="1" fontId="5" fillId="0" borderId="10" xfId="0" applyNumberFormat="1" applyFont="1" applyBorder="1" applyAlignment="1" applyProtection="1">
      <alignment horizontal="right" vertical="top" wrapText="1"/>
    </xf>
    <xf numFmtId="0" fontId="5" fillId="0" borderId="10" xfId="0" applyFont="1" applyBorder="1" applyAlignment="1" applyProtection="1">
      <alignment horizontal="right" vertical="top" wrapText="1"/>
    </xf>
    <xf numFmtId="0" fontId="5" fillId="0" borderId="11" xfId="0" applyFont="1" applyBorder="1" applyAlignment="1" applyProtection="1">
      <alignment horizontal="right" vertical="top" wrapText="1"/>
    </xf>
    <xf numFmtId="1" fontId="0" fillId="0" borderId="5" xfId="0" applyNumberFormat="1" applyBorder="1" applyAlignment="1" applyProtection="1">
      <alignment horizontal="right" vertical="top" wrapText="1"/>
    </xf>
    <xf numFmtId="0" fontId="0" fillId="0" borderId="5" xfId="0" applyBorder="1" applyAlignment="1" applyProtection="1">
      <alignment horizontal="right" vertical="top" wrapText="1"/>
    </xf>
    <xf numFmtId="0" fontId="0" fillId="0" borderId="6" xfId="0" applyBorder="1" applyAlignment="1" applyProtection="1">
      <alignment horizontal="right" vertical="top" wrapText="1"/>
    </xf>
    <xf numFmtId="0" fontId="7" fillId="6" borderId="0" xfId="0" applyFont="1" applyFill="1" applyAlignment="1">
      <alignment horizontal="left" vertical="top"/>
    </xf>
    <xf numFmtId="0" fontId="7" fillId="6" borderId="0" xfId="0" applyFont="1" applyFill="1" applyAlignment="1">
      <alignment horizontal="left" vertical="top" wrapText="1"/>
    </xf>
  </cellXfs>
  <cellStyles count="3">
    <cellStyle name="Procent" xfId="1" builtinId="5"/>
    <cellStyle name="Standaard" xfId="0" builtinId="0"/>
    <cellStyle name="Valuta" xfId="2" builtinId="4"/>
  </cellStyles>
  <dxfs count="1">
    <dxf>
      <font>
        <b/>
        <i val="0"/>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B1:J49"/>
  <sheetViews>
    <sheetView workbookViewId="0">
      <pane xSplit="5" ySplit="3" topLeftCell="F4" activePane="bottomRight" state="frozen"/>
      <selection pane="topRight" activeCell="E1" sqref="E1"/>
      <selection pane="bottomLeft" activeCell="A4" sqref="A4"/>
      <selection pane="bottomRight" activeCell="F29" sqref="F29"/>
    </sheetView>
  </sheetViews>
  <sheetFormatPr defaultColWidth="8.88671875" defaultRowHeight="13.2" x14ac:dyDescent="0.25"/>
  <cols>
    <col min="1" max="1" width="2.6640625" style="5" customWidth="1"/>
    <col min="2" max="2" width="12.44140625" style="5" customWidth="1"/>
    <col min="3" max="3" width="24.88671875" style="5" customWidth="1"/>
    <col min="4" max="4" width="45.6640625" style="9" customWidth="1"/>
    <col min="5" max="5" width="13.33203125" style="5" bestFit="1" customWidth="1"/>
    <col min="6" max="6" width="17.6640625" style="5" bestFit="1" customWidth="1"/>
    <col min="7" max="7" width="17.6640625" style="5" customWidth="1"/>
    <col min="8" max="8" width="61" style="5" customWidth="1"/>
    <col min="9" max="9" width="41.5546875" style="5" customWidth="1"/>
    <col min="10" max="16384" width="8.88671875" style="5"/>
  </cols>
  <sheetData>
    <row r="1" spans="2:10" ht="39.6" x14ac:dyDescent="0.25">
      <c r="B1" s="106" t="s">
        <v>141</v>
      </c>
      <c r="D1" s="28" t="s">
        <v>121</v>
      </c>
      <c r="E1" s="9"/>
      <c r="F1" s="9"/>
    </row>
    <row r="2" spans="2:10" ht="13.8" thickBot="1" x14ac:dyDescent="0.3">
      <c r="E2" s="9"/>
      <c r="F2" s="9"/>
    </row>
    <row r="3" spans="2:10" ht="42" thickBot="1" x14ac:dyDescent="0.3">
      <c r="B3" s="1"/>
      <c r="C3" s="2" t="s">
        <v>90</v>
      </c>
      <c r="D3" s="2" t="s">
        <v>46</v>
      </c>
      <c r="E3" s="4" t="s">
        <v>122</v>
      </c>
      <c r="F3" s="4" t="s">
        <v>123</v>
      </c>
      <c r="G3" s="4" t="s">
        <v>89</v>
      </c>
      <c r="H3" s="3" t="s">
        <v>95</v>
      </c>
    </row>
    <row r="4" spans="2:10" ht="13.8" thickBot="1" x14ac:dyDescent="0.3">
      <c r="B4" s="33">
        <v>1</v>
      </c>
      <c r="C4" s="100"/>
      <c r="D4" s="100"/>
      <c r="E4" s="100"/>
      <c r="F4" s="100"/>
      <c r="G4" s="107"/>
      <c r="H4" s="100"/>
    </row>
    <row r="5" spans="2:10" ht="13.8" thickBot="1" x14ac:dyDescent="0.3">
      <c r="B5" s="33">
        <v>2</v>
      </c>
      <c r="C5" s="100"/>
      <c r="D5" s="100"/>
      <c r="E5" s="100"/>
      <c r="F5" s="100"/>
      <c r="G5" s="107"/>
      <c r="H5" s="109"/>
      <c r="J5" s="87"/>
    </row>
    <row r="6" spans="2:10" ht="13.8" thickBot="1" x14ac:dyDescent="0.3">
      <c r="B6" s="33">
        <v>3</v>
      </c>
      <c r="C6" s="100"/>
      <c r="D6" s="100"/>
      <c r="E6" s="100"/>
      <c r="F6" s="100"/>
      <c r="G6" s="107"/>
      <c r="H6" s="109"/>
      <c r="J6" s="87"/>
    </row>
    <row r="7" spans="2:10" ht="13.2" customHeight="1" thickBot="1" x14ac:dyDescent="0.3">
      <c r="B7" s="33">
        <v>4</v>
      </c>
      <c r="C7" s="100"/>
      <c r="D7" s="100"/>
      <c r="E7" s="100"/>
      <c r="F7" s="100"/>
      <c r="G7" s="107"/>
      <c r="H7" s="109"/>
      <c r="J7" s="87"/>
    </row>
    <row r="8" spans="2:10" ht="13.2" customHeight="1" thickBot="1" x14ac:dyDescent="0.3">
      <c r="B8" s="33">
        <v>5</v>
      </c>
      <c r="C8" s="100"/>
      <c r="D8" s="100"/>
      <c r="E8" s="100"/>
      <c r="F8" s="100"/>
      <c r="G8" s="107"/>
      <c r="H8" s="109"/>
      <c r="J8" s="87"/>
    </row>
    <row r="9" spans="2:10" ht="13.8" thickBot="1" x14ac:dyDescent="0.3">
      <c r="B9" s="33">
        <v>6</v>
      </c>
      <c r="C9" s="100"/>
      <c r="D9" s="100"/>
      <c r="E9" s="100"/>
      <c r="F9" s="100"/>
      <c r="G9" s="107"/>
      <c r="H9" s="109"/>
      <c r="J9" s="87"/>
    </row>
    <row r="10" spans="2:10" ht="13.8" thickBot="1" x14ac:dyDescent="0.3">
      <c r="B10" s="33">
        <v>7</v>
      </c>
      <c r="C10" s="100"/>
      <c r="D10" s="100"/>
      <c r="E10" s="100"/>
      <c r="F10" s="100"/>
      <c r="G10" s="107"/>
      <c r="H10" s="109"/>
      <c r="J10" s="87"/>
    </row>
    <row r="11" spans="2:10" ht="13.8" thickBot="1" x14ac:dyDescent="0.3">
      <c r="B11" s="33">
        <v>8</v>
      </c>
      <c r="C11" s="100"/>
      <c r="D11" s="100"/>
      <c r="E11" s="100"/>
      <c r="F11" s="100"/>
      <c r="G11" s="107"/>
      <c r="H11" s="109"/>
      <c r="J11" s="87"/>
    </row>
    <row r="12" spans="2:10" ht="13.8" thickBot="1" x14ac:dyDescent="0.3">
      <c r="B12" s="33">
        <v>9</v>
      </c>
      <c r="C12" s="100"/>
      <c r="D12" s="100"/>
      <c r="E12" s="100"/>
      <c r="F12" s="100"/>
      <c r="G12" s="107"/>
      <c r="H12" s="109"/>
      <c r="J12" s="87"/>
    </row>
    <row r="13" spans="2:10" ht="13.8" thickBot="1" x14ac:dyDescent="0.3">
      <c r="B13" s="33">
        <v>10</v>
      </c>
      <c r="C13" s="100"/>
      <c r="D13" s="100"/>
      <c r="E13" s="100"/>
      <c r="F13" s="100"/>
      <c r="G13" s="107"/>
      <c r="H13" s="109"/>
      <c r="J13" s="87"/>
    </row>
    <row r="14" spans="2:10" ht="13.8" thickBot="1" x14ac:dyDescent="0.3">
      <c r="B14" s="33">
        <v>11</v>
      </c>
      <c r="C14" s="100"/>
      <c r="D14" s="100"/>
      <c r="E14" s="100"/>
      <c r="F14" s="100"/>
      <c r="G14" s="107"/>
      <c r="H14" s="109"/>
      <c r="J14" s="87"/>
    </row>
    <row r="15" spans="2:10" ht="13.8" thickBot="1" x14ac:dyDescent="0.3">
      <c r="B15" s="33">
        <v>12</v>
      </c>
      <c r="C15" s="100"/>
      <c r="D15" s="100"/>
      <c r="E15" s="100"/>
      <c r="F15" s="100"/>
      <c r="G15" s="107"/>
      <c r="H15" s="109"/>
      <c r="J15" s="87"/>
    </row>
    <row r="16" spans="2:10" ht="13.8" thickBot="1" x14ac:dyDescent="0.3">
      <c r="B16" s="33">
        <v>13</v>
      </c>
      <c r="C16" s="100"/>
      <c r="D16" s="100"/>
      <c r="E16" s="100"/>
      <c r="F16" s="100"/>
      <c r="G16" s="107"/>
      <c r="H16" s="109"/>
      <c r="J16" s="87"/>
    </row>
    <row r="17" spans="2:10" ht="13.8" thickBot="1" x14ac:dyDescent="0.3">
      <c r="B17" s="33">
        <v>14</v>
      </c>
      <c r="C17" s="100"/>
      <c r="D17" s="100"/>
      <c r="E17" s="100"/>
      <c r="F17" s="100"/>
      <c r="G17" s="110"/>
      <c r="H17" s="109"/>
      <c r="J17" s="87"/>
    </row>
    <row r="18" spans="2:10" ht="13.8" thickBot="1" x14ac:dyDescent="0.3">
      <c r="B18" s="33">
        <v>15</v>
      </c>
      <c r="C18" s="100"/>
      <c r="D18" s="100"/>
      <c r="E18" s="100"/>
      <c r="F18" s="100"/>
      <c r="G18" s="108"/>
      <c r="H18" s="109"/>
      <c r="J18" s="87"/>
    </row>
    <row r="19" spans="2:10" ht="13.2" customHeight="1" thickBot="1" x14ac:dyDescent="0.3">
      <c r="B19" s="33">
        <v>16</v>
      </c>
      <c r="C19" s="100"/>
      <c r="D19" s="100"/>
      <c r="E19" s="100"/>
      <c r="F19" s="100"/>
      <c r="G19" s="108"/>
      <c r="H19" s="109"/>
      <c r="J19" s="87"/>
    </row>
    <row r="20" spans="2:10" ht="13.8" thickBot="1" x14ac:dyDescent="0.3">
      <c r="B20" s="33">
        <v>17</v>
      </c>
      <c r="C20" s="100"/>
      <c r="D20" s="100"/>
      <c r="E20" s="100"/>
      <c r="F20" s="100"/>
      <c r="G20" s="108"/>
      <c r="H20" s="109"/>
      <c r="J20" s="87"/>
    </row>
    <row r="21" spans="2:10" ht="13.8" thickBot="1" x14ac:dyDescent="0.3">
      <c r="B21" s="33">
        <v>18</v>
      </c>
      <c r="C21" s="100"/>
      <c r="D21" s="100"/>
      <c r="E21" s="100"/>
      <c r="F21" s="100"/>
      <c r="G21" s="108"/>
      <c r="H21" s="109"/>
      <c r="J21" s="87"/>
    </row>
    <row r="22" spans="2:10" ht="13.8" thickBot="1" x14ac:dyDescent="0.3">
      <c r="B22" s="33">
        <v>19</v>
      </c>
      <c r="C22" s="100"/>
      <c r="D22" s="100"/>
      <c r="E22" s="100"/>
      <c r="F22" s="100"/>
      <c r="G22" s="108"/>
      <c r="H22" s="109"/>
      <c r="J22" s="87"/>
    </row>
    <row r="23" spans="2:10" ht="13.8" thickBot="1" x14ac:dyDescent="0.3">
      <c r="B23" s="33">
        <v>20</v>
      </c>
      <c r="C23" s="100"/>
      <c r="D23" s="100"/>
      <c r="E23" s="100"/>
      <c r="F23" s="100"/>
      <c r="G23" s="108"/>
      <c r="H23" s="109"/>
      <c r="J23" s="87"/>
    </row>
    <row r="24" spans="2:10" ht="13.8" thickBot="1" x14ac:dyDescent="0.3">
      <c r="B24" s="33">
        <v>21</v>
      </c>
      <c r="C24" s="100"/>
      <c r="D24" s="100"/>
      <c r="E24" s="100"/>
      <c r="F24" s="100"/>
      <c r="G24" s="108"/>
      <c r="H24" s="109"/>
      <c r="J24" s="87"/>
    </row>
    <row r="25" spans="2:10" ht="13.8" thickBot="1" x14ac:dyDescent="0.3">
      <c r="B25" s="33">
        <v>22</v>
      </c>
      <c r="C25" s="100"/>
      <c r="D25" s="100"/>
      <c r="E25" s="100"/>
      <c r="F25" s="100"/>
      <c r="G25" s="108"/>
      <c r="H25" s="109"/>
      <c r="J25" s="87"/>
    </row>
    <row r="26" spans="2:10" ht="13.8" thickBot="1" x14ac:dyDescent="0.3">
      <c r="B26" s="33">
        <v>23</v>
      </c>
      <c r="C26" s="100"/>
      <c r="D26" s="100"/>
      <c r="E26" s="100"/>
      <c r="F26" s="100"/>
      <c r="G26" s="108"/>
      <c r="H26" s="109"/>
      <c r="J26" s="87"/>
    </row>
    <row r="27" spans="2:10" ht="13.8" thickBot="1" x14ac:dyDescent="0.3">
      <c r="B27" s="33">
        <v>24</v>
      </c>
      <c r="C27" s="100"/>
      <c r="D27" s="100"/>
      <c r="E27" s="100"/>
      <c r="F27" s="100"/>
      <c r="G27" s="108"/>
      <c r="H27" s="109"/>
      <c r="J27" s="87"/>
    </row>
    <row r="28" spans="2:10" ht="13.8" thickBot="1" x14ac:dyDescent="0.3">
      <c r="B28" s="33">
        <v>25</v>
      </c>
      <c r="C28" s="100"/>
      <c r="D28" s="100"/>
      <c r="E28" s="100"/>
      <c r="F28" s="100"/>
      <c r="G28" s="108"/>
      <c r="H28" s="109"/>
      <c r="J28" s="87"/>
    </row>
    <row r="29" spans="2:10" ht="55.8" thickBot="1" x14ac:dyDescent="0.3">
      <c r="B29" s="33"/>
      <c r="C29" s="30"/>
      <c r="D29" s="88"/>
      <c r="E29" s="4" t="s">
        <v>124</v>
      </c>
      <c r="F29" s="4" t="s">
        <v>125</v>
      </c>
      <c r="G29" s="41"/>
      <c r="H29" s="4"/>
    </row>
    <row r="30" spans="2:10" x14ac:dyDescent="0.25">
      <c r="B30" s="42"/>
      <c r="C30" s="41"/>
      <c r="D30" s="89" t="s">
        <v>126</v>
      </c>
      <c r="E30" s="90">
        <f>SUM(E4:E28)</f>
        <v>0</v>
      </c>
      <c r="F30" s="90">
        <f>SUM(F4:F28)</f>
        <v>0</v>
      </c>
      <c r="G30" s="41"/>
      <c r="H30" s="91"/>
    </row>
    <row r="31" spans="2:10" x14ac:dyDescent="0.25">
      <c r="B31" s="42"/>
      <c r="C31" s="41"/>
      <c r="D31" s="89" t="s">
        <v>127</v>
      </c>
      <c r="E31" s="90"/>
      <c r="F31" s="90"/>
      <c r="G31" s="41"/>
      <c r="H31" s="92" t="e">
        <f>F30/E30</f>
        <v>#DIV/0!</v>
      </c>
    </row>
    <row r="32" spans="2:10" x14ac:dyDescent="0.25">
      <c r="B32" s="42"/>
      <c r="C32" s="41"/>
      <c r="E32" s="9"/>
      <c r="F32" s="9"/>
      <c r="G32" s="41" t="s">
        <v>128</v>
      </c>
      <c r="H32" s="93">
        <v>1</v>
      </c>
      <c r="J32" s="94"/>
    </row>
    <row r="33" spans="2:10" ht="13.8" thickBot="1" x14ac:dyDescent="0.3">
      <c r="B33" s="41"/>
      <c r="C33" s="41"/>
      <c r="E33" s="9"/>
      <c r="F33" s="9"/>
      <c r="G33" s="5" t="s">
        <v>129</v>
      </c>
      <c r="H33" s="93">
        <v>0.65</v>
      </c>
      <c r="J33" s="94"/>
    </row>
    <row r="34" spans="2:10" ht="26.4" x14ac:dyDescent="0.25">
      <c r="B34" s="41"/>
      <c r="C34" s="41"/>
      <c r="E34" s="9"/>
      <c r="F34" s="9"/>
      <c r="G34" s="41"/>
      <c r="H34" s="95" t="s">
        <v>53</v>
      </c>
      <c r="J34" s="94"/>
    </row>
    <row r="35" spans="2:10" x14ac:dyDescent="0.25">
      <c r="B35" s="41"/>
      <c r="C35" s="41"/>
      <c r="D35" s="90"/>
      <c r="E35" s="90"/>
      <c r="F35" s="90"/>
      <c r="H35" s="96"/>
      <c r="J35" s="94"/>
    </row>
    <row r="36" spans="2:10" x14ac:dyDescent="0.25">
      <c r="D36" s="97" t="s">
        <v>130</v>
      </c>
      <c r="E36" s="9"/>
      <c r="F36" s="9"/>
      <c r="H36" s="98" t="e">
        <f>100%-H31</f>
        <v>#DIV/0!</v>
      </c>
      <c r="J36" s="94"/>
    </row>
    <row r="37" spans="2:10" x14ac:dyDescent="0.25">
      <c r="B37" s="5" t="s">
        <v>96</v>
      </c>
      <c r="C37" s="8" t="s">
        <v>97</v>
      </c>
      <c r="D37" s="14"/>
      <c r="E37" s="14"/>
      <c r="F37" s="14"/>
    </row>
    <row r="38" spans="2:10" x14ac:dyDescent="0.25">
      <c r="C38" s="8"/>
      <c r="E38" s="9"/>
      <c r="F38" s="9"/>
    </row>
    <row r="39" spans="2:10" x14ac:dyDescent="0.25">
      <c r="B39" s="5" t="s">
        <v>98</v>
      </c>
      <c r="C39" s="8" t="s">
        <v>97</v>
      </c>
      <c r="D39" s="14"/>
      <c r="E39" s="14"/>
      <c r="F39" s="14"/>
      <c r="G39" s="99"/>
    </row>
    <row r="40" spans="2:10" x14ac:dyDescent="0.25">
      <c r="B40" s="5" t="s">
        <v>99</v>
      </c>
      <c r="C40" s="8" t="s">
        <v>97</v>
      </c>
      <c r="D40" s="14"/>
      <c r="E40" s="14"/>
      <c r="F40" s="14"/>
    </row>
    <row r="41" spans="2:10" x14ac:dyDescent="0.25">
      <c r="C41" s="8"/>
      <c r="E41" s="9"/>
      <c r="F41" s="9"/>
    </row>
    <row r="42" spans="2:10" x14ac:dyDescent="0.25">
      <c r="B42" s="5" t="s">
        <v>100</v>
      </c>
      <c r="C42" s="8" t="s">
        <v>97</v>
      </c>
      <c r="D42" s="113"/>
      <c r="E42" s="15"/>
      <c r="F42" s="15"/>
    </row>
    <row r="43" spans="2:10" x14ac:dyDescent="0.25">
      <c r="D43" s="113"/>
      <c r="E43" s="15"/>
      <c r="F43" s="15"/>
    </row>
    <row r="44" spans="2:10" x14ac:dyDescent="0.25">
      <c r="D44" s="113"/>
      <c r="E44" s="15"/>
      <c r="F44" s="15"/>
    </row>
    <row r="45" spans="2:10" x14ac:dyDescent="0.25">
      <c r="D45" s="113"/>
      <c r="E45" s="15"/>
      <c r="F45" s="15"/>
    </row>
    <row r="46" spans="2:10" x14ac:dyDescent="0.25">
      <c r="D46" s="113"/>
      <c r="E46" s="15"/>
      <c r="F46" s="15"/>
    </row>
    <row r="47" spans="2:10" x14ac:dyDescent="0.25">
      <c r="B47" s="6"/>
      <c r="C47" s="6"/>
      <c r="D47" s="6"/>
      <c r="E47" s="6"/>
      <c r="F47" s="6"/>
      <c r="G47" s="7"/>
    </row>
    <row r="48" spans="2:10" x14ac:dyDescent="0.25">
      <c r="E48" s="9"/>
      <c r="F48" s="9"/>
    </row>
    <row r="49" spans="5:6" x14ac:dyDescent="0.25">
      <c r="E49" s="9"/>
      <c r="F49" s="9"/>
    </row>
  </sheetData>
  <sheetProtection algorithmName="SHA-512" hashValue="Gy4nFAHaYhnI3lrLuiLVEdFEWQrZmt0ZlLnnzJ7zqNr7K8YafU9vomZACLyJlTq13j4JQm+I0wUONiVoQ0+AXQ==" saltValue="4HWCNSgWLycZ1Qm6JFBhDA==" spinCount="100000" sheet="1" objects="1" scenarios="1"/>
  <mergeCells count="1">
    <mergeCell ref="D42:D46"/>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lijsten!$J$10:$J$11</xm:f>
          </x14:formula1>
          <xm:sqref>G4:G28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1:V95"/>
  <sheetViews>
    <sheetView tabSelected="1" zoomScale="84" zoomScaleNormal="84" workbookViewId="0">
      <pane xSplit="14" ySplit="18" topLeftCell="O19" activePane="bottomRight" state="frozen"/>
      <selection pane="topRight" activeCell="O1" sqref="O1"/>
      <selection pane="bottomLeft" activeCell="A20" sqref="A20"/>
      <selection pane="bottomRight" activeCell="I21" sqref="I21"/>
    </sheetView>
  </sheetViews>
  <sheetFormatPr defaultColWidth="8.88671875" defaultRowHeight="13.2" x14ac:dyDescent="0.25"/>
  <cols>
    <col min="1" max="1" width="2.33203125" style="5" customWidth="1"/>
    <col min="2" max="2" width="13.109375" style="5" customWidth="1"/>
    <col min="3" max="3" width="26.6640625" style="28" customWidth="1"/>
    <col min="4" max="4" width="4" style="28" bestFit="1" customWidth="1"/>
    <col min="5" max="6" width="4.5546875" style="28" bestFit="1" customWidth="1"/>
    <col min="7" max="7" width="11.88671875" style="5" bestFit="1" customWidth="1"/>
    <col min="8" max="8" width="9.109375" style="5" customWidth="1"/>
    <col min="9" max="9" width="8.88671875" style="5"/>
    <col min="10" max="10" width="6.6640625" style="5" bestFit="1" customWidth="1"/>
    <col min="11" max="12" width="8.88671875" style="5"/>
    <col min="13" max="13" width="14.109375" style="5" customWidth="1"/>
    <col min="14" max="21" width="8.88671875" style="5"/>
    <col min="22" max="22" width="9.44140625" style="5" bestFit="1" customWidth="1"/>
    <col min="23" max="16384" width="8.88671875" style="5"/>
  </cols>
  <sheetData>
    <row r="1" spans="2:22" x14ac:dyDescent="0.25">
      <c r="B1" s="5" t="str">
        <f>+'bijlage 5 - Inschrijfstaat'!B1</f>
        <v>Bijlage 5 Bij bestek dms #5145024</v>
      </c>
      <c r="D1" s="9" t="str">
        <f>+'bijlage 5 - Inschrijfstaat'!D1</f>
        <v>Levering en plaatsing speeltoestellen behorende bij ontwerpcase</v>
      </c>
      <c r="E1" s="9"/>
      <c r="F1" s="9"/>
      <c r="G1" s="29"/>
      <c r="H1" s="29"/>
    </row>
    <row r="2" spans="2:22" x14ac:dyDescent="0.25">
      <c r="B2" s="5" t="s">
        <v>140</v>
      </c>
    </row>
    <row r="3" spans="2:22" ht="13.8" thickBot="1" x14ac:dyDescent="0.3">
      <c r="B3" s="5" t="s">
        <v>103</v>
      </c>
    </row>
    <row r="4" spans="2:22" x14ac:dyDescent="0.25">
      <c r="B4" s="24" t="s">
        <v>104</v>
      </c>
      <c r="C4" s="24"/>
      <c r="D4" s="24"/>
      <c r="E4" s="115" t="s">
        <v>105</v>
      </c>
      <c r="F4" s="115"/>
      <c r="G4" s="115"/>
      <c r="H4" s="115"/>
      <c r="I4" s="24"/>
      <c r="K4" s="10" t="s">
        <v>106</v>
      </c>
      <c r="L4" s="30"/>
      <c r="M4" s="31"/>
    </row>
    <row r="5" spans="2:22" x14ac:dyDescent="0.25">
      <c r="B5" s="24" t="s">
        <v>107</v>
      </c>
      <c r="C5" s="123" t="s">
        <v>108</v>
      </c>
      <c r="D5" s="124"/>
      <c r="E5" s="124"/>
      <c r="F5" s="124"/>
      <c r="G5" s="124"/>
      <c r="H5" s="124"/>
      <c r="I5" s="125"/>
      <c r="K5" s="26" t="s">
        <v>109</v>
      </c>
      <c r="L5" s="27"/>
      <c r="M5" s="32">
        <f>IF(L5="ja",1,0)</f>
        <v>0</v>
      </c>
    </row>
    <row r="6" spans="2:22" x14ac:dyDescent="0.25">
      <c r="B6" s="24" t="s">
        <v>103</v>
      </c>
      <c r="C6" s="123" t="s">
        <v>132</v>
      </c>
      <c r="D6" s="124"/>
      <c r="E6" s="124"/>
      <c r="F6" s="124"/>
      <c r="G6" s="124"/>
      <c r="H6" s="124"/>
      <c r="I6" s="125"/>
      <c r="K6" s="26" t="s">
        <v>109</v>
      </c>
      <c r="L6" s="27"/>
      <c r="M6" s="32">
        <f>IF(L6="ja",1,0)</f>
        <v>0</v>
      </c>
    </row>
    <row r="7" spans="2:22" x14ac:dyDescent="0.25">
      <c r="B7" s="24" t="s">
        <v>110</v>
      </c>
      <c r="C7" s="123" t="s">
        <v>111</v>
      </c>
      <c r="D7" s="124"/>
      <c r="E7" s="124"/>
      <c r="F7" s="124"/>
      <c r="G7" s="124"/>
      <c r="H7" s="124"/>
      <c r="I7" s="125"/>
      <c r="K7" s="26" t="s">
        <v>109</v>
      </c>
      <c r="L7" s="27"/>
      <c r="M7" s="32">
        <f>IF(L7="ja",1,0)</f>
        <v>0</v>
      </c>
    </row>
    <row r="8" spans="2:22" ht="24.6" customHeight="1" thickBot="1" x14ac:dyDescent="0.3">
      <c r="B8" s="25" t="s">
        <v>113</v>
      </c>
      <c r="C8" s="122" t="s">
        <v>133</v>
      </c>
      <c r="D8" s="122"/>
      <c r="E8" s="122"/>
      <c r="F8" s="122"/>
      <c r="G8" s="122"/>
      <c r="H8" s="122"/>
      <c r="I8" s="122"/>
      <c r="K8" s="26" t="s">
        <v>109</v>
      </c>
      <c r="L8" s="27"/>
      <c r="M8" s="32">
        <f>IF(L8="ja",1,0)</f>
        <v>0</v>
      </c>
    </row>
    <row r="9" spans="2:22" x14ac:dyDescent="0.25">
      <c r="B9" s="33"/>
      <c r="C9" s="34"/>
      <c r="D9" s="34"/>
      <c r="E9" s="34"/>
      <c r="F9" s="34"/>
      <c r="G9" s="30"/>
      <c r="H9" s="30"/>
      <c r="I9" s="31"/>
      <c r="K9" s="33"/>
      <c r="L9" s="30"/>
      <c r="M9" s="31"/>
    </row>
    <row r="10" spans="2:22" ht="13.8" thickBot="1" x14ac:dyDescent="0.3">
      <c r="B10" s="35"/>
      <c r="C10" s="36"/>
      <c r="D10" s="36"/>
      <c r="E10" s="36"/>
      <c r="F10" s="36"/>
      <c r="G10" s="37"/>
      <c r="H10" s="37"/>
      <c r="I10" s="38"/>
      <c r="K10" s="126" t="str">
        <f>IF(SUM(M5:M8)=4,"Uw inschrijving is geldig","Uw inschrijving is nog niet geldig")</f>
        <v>Uw inschrijving is nog niet geldig</v>
      </c>
      <c r="L10" s="114"/>
      <c r="M10" s="127"/>
    </row>
    <row r="12" spans="2:22" ht="13.8" thickBot="1" x14ac:dyDescent="0.3">
      <c r="B12" s="5" t="s">
        <v>102</v>
      </c>
      <c r="K12" s="114" t="s">
        <v>134</v>
      </c>
      <c r="L12" s="114"/>
      <c r="M12" s="114"/>
      <c r="N12" s="114"/>
      <c r="O12" s="114"/>
      <c r="P12" s="114"/>
      <c r="Q12" s="5" t="s">
        <v>139</v>
      </c>
      <c r="R12" s="114" t="s">
        <v>135</v>
      </c>
      <c r="S12" s="114"/>
      <c r="T12" s="114"/>
      <c r="U12" s="114"/>
      <c r="V12" s="114"/>
    </row>
    <row r="13" spans="2:22" x14ac:dyDescent="0.25">
      <c r="B13" s="33"/>
      <c r="C13" s="34"/>
      <c r="D13" s="39"/>
      <c r="E13" s="34"/>
      <c r="F13" s="34"/>
      <c r="G13" s="33"/>
      <c r="H13" s="30"/>
      <c r="I13" s="40"/>
      <c r="J13" s="31"/>
      <c r="K13" s="33"/>
      <c r="L13" s="30"/>
      <c r="M13" s="30"/>
      <c r="N13" s="30"/>
      <c r="O13" s="30"/>
      <c r="P13" s="31"/>
      <c r="Q13" s="41"/>
      <c r="R13" s="33"/>
      <c r="S13" s="30"/>
      <c r="T13" s="30"/>
      <c r="U13" s="30"/>
      <c r="V13" s="31"/>
    </row>
    <row r="14" spans="2:22" x14ac:dyDescent="0.25">
      <c r="B14" s="42"/>
      <c r="C14" s="43"/>
      <c r="D14" s="44"/>
      <c r="E14" s="43"/>
      <c r="F14" s="43"/>
      <c r="G14" s="42"/>
      <c r="H14" s="41"/>
      <c r="I14" s="45"/>
      <c r="J14" s="46"/>
      <c r="K14" s="42"/>
      <c r="L14" s="41"/>
      <c r="M14" s="41"/>
      <c r="N14" s="41"/>
      <c r="O14" s="41"/>
      <c r="P14" s="46"/>
      <c r="Q14" s="41"/>
      <c r="R14" s="42"/>
      <c r="S14" s="41"/>
      <c r="T14" s="41"/>
      <c r="U14" s="41"/>
      <c r="V14" s="46"/>
    </row>
    <row r="15" spans="2:22" x14ac:dyDescent="0.25">
      <c r="B15" s="47" t="s">
        <v>91</v>
      </c>
      <c r="C15" s="48"/>
      <c r="D15" s="120" t="s">
        <v>92</v>
      </c>
      <c r="E15" s="117"/>
      <c r="F15" s="121"/>
      <c r="G15" s="47" t="s">
        <v>69</v>
      </c>
      <c r="H15" s="49" t="s">
        <v>43</v>
      </c>
      <c r="I15" s="50" t="s">
        <v>68</v>
      </c>
      <c r="J15" s="46"/>
      <c r="K15" s="42"/>
      <c r="L15" s="41"/>
      <c r="M15" s="41"/>
      <c r="N15" s="41"/>
      <c r="O15" s="41"/>
      <c r="P15" s="46"/>
      <c r="Q15" s="41"/>
      <c r="R15" s="42" t="s">
        <v>73</v>
      </c>
      <c r="S15" s="41" t="s">
        <v>73</v>
      </c>
      <c r="T15" s="41" t="s">
        <v>73</v>
      </c>
      <c r="U15" s="41" t="s">
        <v>73</v>
      </c>
      <c r="V15" s="46" t="s">
        <v>73</v>
      </c>
    </row>
    <row r="16" spans="2:22" x14ac:dyDescent="0.25">
      <c r="B16" s="51"/>
      <c r="C16" s="48"/>
      <c r="D16" s="50"/>
      <c r="E16" s="48"/>
      <c r="F16" s="48"/>
      <c r="G16" s="47"/>
      <c r="H16" s="49" t="s">
        <v>47</v>
      </c>
      <c r="I16" s="50" t="s">
        <v>47</v>
      </c>
      <c r="J16" s="46"/>
      <c r="K16" s="42"/>
      <c r="L16" s="41"/>
      <c r="M16" s="41"/>
      <c r="N16" s="41"/>
      <c r="O16" s="41"/>
      <c r="P16" s="46"/>
      <c r="Q16" s="41"/>
      <c r="R16" s="42" t="s">
        <v>74</v>
      </c>
      <c r="S16" s="41" t="s">
        <v>74</v>
      </c>
      <c r="T16" s="41" t="s">
        <v>74</v>
      </c>
      <c r="U16" s="41" t="s">
        <v>74</v>
      </c>
      <c r="V16" s="46" t="s">
        <v>74</v>
      </c>
    </row>
    <row r="17" spans="2:22" x14ac:dyDescent="0.25">
      <c r="B17" s="47"/>
      <c r="C17" s="48"/>
      <c r="D17" s="52"/>
      <c r="E17" s="48"/>
      <c r="F17" s="48"/>
      <c r="G17" s="47"/>
      <c r="H17" s="49"/>
      <c r="I17" s="50"/>
      <c r="J17" s="46"/>
      <c r="K17" s="42" t="s">
        <v>138</v>
      </c>
      <c r="L17" s="41" t="s">
        <v>5</v>
      </c>
      <c r="M17" s="41" t="s">
        <v>6</v>
      </c>
      <c r="N17" s="41" t="s">
        <v>7</v>
      </c>
      <c r="O17" s="41" t="s">
        <v>8</v>
      </c>
      <c r="P17" s="46" t="s">
        <v>9</v>
      </c>
      <c r="Q17" s="41"/>
      <c r="R17" s="42">
        <v>1</v>
      </c>
      <c r="S17" s="41">
        <v>2</v>
      </c>
      <c r="T17" s="41">
        <v>3</v>
      </c>
      <c r="U17" s="41">
        <v>4</v>
      </c>
      <c r="V17" s="46">
        <v>5</v>
      </c>
    </row>
    <row r="18" spans="2:22" ht="13.8" thickBot="1" x14ac:dyDescent="0.3">
      <c r="B18" s="53"/>
      <c r="C18" s="54"/>
      <c r="D18" s="55"/>
      <c r="E18" s="54"/>
      <c r="F18" s="54"/>
      <c r="G18" s="53"/>
      <c r="H18" s="56"/>
      <c r="I18" s="57"/>
      <c r="J18" s="38"/>
      <c r="K18" s="35"/>
      <c r="L18" s="37"/>
      <c r="M18" s="37"/>
      <c r="N18" s="37"/>
      <c r="O18" s="37"/>
      <c r="P18" s="38"/>
      <c r="Q18" s="41"/>
      <c r="R18" s="58">
        <v>0</v>
      </c>
      <c r="S18" s="59">
        <v>0.1</v>
      </c>
      <c r="T18" s="59">
        <v>0.5</v>
      </c>
      <c r="U18" s="59">
        <v>0.8</v>
      </c>
      <c r="V18" s="60">
        <v>1</v>
      </c>
    </row>
    <row r="19" spans="2:22" x14ac:dyDescent="0.25">
      <c r="B19" s="118" t="s">
        <v>78</v>
      </c>
      <c r="C19" s="119"/>
      <c r="D19" s="61"/>
      <c r="E19" s="62"/>
      <c r="F19" s="62"/>
      <c r="G19" s="42"/>
      <c r="H19" s="41"/>
      <c r="I19" s="45"/>
      <c r="J19" s="46"/>
      <c r="K19" s="42"/>
      <c r="L19" s="41"/>
      <c r="M19" s="41"/>
      <c r="N19" s="41"/>
      <c r="O19" s="41"/>
      <c r="P19" s="46"/>
      <c r="Q19" s="41"/>
      <c r="R19" s="42"/>
      <c r="S19" s="41"/>
      <c r="T19" s="41"/>
      <c r="U19" s="41"/>
      <c r="V19" s="46"/>
    </row>
    <row r="20" spans="2:22" ht="39.6" x14ac:dyDescent="0.25">
      <c r="B20" s="63" t="s">
        <v>75</v>
      </c>
      <c r="C20" s="64" t="s">
        <v>66</v>
      </c>
      <c r="D20" s="65">
        <v>1</v>
      </c>
      <c r="E20" s="64" t="s">
        <v>101</v>
      </c>
      <c r="F20" s="64">
        <v>5</v>
      </c>
      <c r="G20" s="12"/>
      <c r="H20" s="41">
        <v>40</v>
      </c>
      <c r="I20" s="45">
        <f>SUM(R20:V20)</f>
        <v>0</v>
      </c>
      <c r="J20" s="46"/>
      <c r="K20" s="42"/>
      <c r="L20" s="43" t="s">
        <v>12</v>
      </c>
      <c r="M20" s="43" t="s">
        <v>16</v>
      </c>
      <c r="N20" s="43" t="s">
        <v>15</v>
      </c>
      <c r="O20" s="43" t="s">
        <v>13</v>
      </c>
      <c r="P20" s="66" t="s">
        <v>14</v>
      </c>
      <c r="Q20" s="41"/>
      <c r="R20" s="42">
        <f t="shared" ref="R20:V22" si="0">IF($G20=R$17, +$H20*R$18, 0)</f>
        <v>0</v>
      </c>
      <c r="S20" s="41">
        <f t="shared" si="0"/>
        <v>0</v>
      </c>
      <c r="T20" s="41">
        <f t="shared" si="0"/>
        <v>0</v>
      </c>
      <c r="U20" s="41">
        <f t="shared" si="0"/>
        <v>0</v>
      </c>
      <c r="V20" s="46">
        <f t="shared" si="0"/>
        <v>0</v>
      </c>
    </row>
    <row r="21" spans="2:22" ht="39.6" x14ac:dyDescent="0.25">
      <c r="B21" s="63" t="s">
        <v>76</v>
      </c>
      <c r="C21" s="64" t="s">
        <v>0</v>
      </c>
      <c r="D21" s="65">
        <v>1</v>
      </c>
      <c r="E21" s="64" t="s">
        <v>101</v>
      </c>
      <c r="F21" s="64">
        <v>5</v>
      </c>
      <c r="G21" s="12"/>
      <c r="H21" s="41">
        <v>40</v>
      </c>
      <c r="I21" s="45">
        <f t="shared" ref="I21:I22" si="1">SUM(R21:V21)</f>
        <v>0</v>
      </c>
      <c r="J21" s="46"/>
      <c r="K21" s="42"/>
      <c r="L21" s="43" t="s">
        <v>12</v>
      </c>
      <c r="M21" s="43" t="s">
        <v>16</v>
      </c>
      <c r="N21" s="43" t="s">
        <v>15</v>
      </c>
      <c r="O21" s="43" t="s">
        <v>13</v>
      </c>
      <c r="P21" s="66" t="s">
        <v>14</v>
      </c>
      <c r="Q21" s="41"/>
      <c r="R21" s="42">
        <f t="shared" si="0"/>
        <v>0</v>
      </c>
      <c r="S21" s="41">
        <f t="shared" si="0"/>
        <v>0</v>
      </c>
      <c r="T21" s="41">
        <f t="shared" si="0"/>
        <v>0</v>
      </c>
      <c r="U21" s="41">
        <f t="shared" si="0"/>
        <v>0</v>
      </c>
      <c r="V21" s="46">
        <f t="shared" si="0"/>
        <v>0</v>
      </c>
    </row>
    <row r="22" spans="2:22" ht="39.6" x14ac:dyDescent="0.25">
      <c r="B22" s="63" t="s">
        <v>77</v>
      </c>
      <c r="C22" s="43" t="s">
        <v>17</v>
      </c>
      <c r="D22" s="65">
        <v>1</v>
      </c>
      <c r="E22" s="64" t="s">
        <v>101</v>
      </c>
      <c r="F22" s="64">
        <v>5</v>
      </c>
      <c r="G22" s="12"/>
      <c r="H22" s="41">
        <v>40</v>
      </c>
      <c r="I22" s="45">
        <f t="shared" si="1"/>
        <v>0</v>
      </c>
      <c r="J22" s="46"/>
      <c r="K22" s="42"/>
      <c r="L22" s="43" t="s">
        <v>18</v>
      </c>
      <c r="M22" s="43" t="s">
        <v>19</v>
      </c>
      <c r="N22" s="43" t="s">
        <v>20</v>
      </c>
      <c r="O22" s="43" t="s">
        <v>21</v>
      </c>
      <c r="P22" s="66" t="s">
        <v>22</v>
      </c>
      <c r="Q22" s="41"/>
      <c r="R22" s="42">
        <f t="shared" si="0"/>
        <v>0</v>
      </c>
      <c r="S22" s="41">
        <f t="shared" si="0"/>
        <v>0</v>
      </c>
      <c r="T22" s="41">
        <f t="shared" si="0"/>
        <v>0</v>
      </c>
      <c r="U22" s="41">
        <f t="shared" si="0"/>
        <v>0</v>
      </c>
      <c r="V22" s="46">
        <f t="shared" si="0"/>
        <v>0</v>
      </c>
    </row>
    <row r="23" spans="2:22" x14ac:dyDescent="0.25">
      <c r="B23" s="42"/>
      <c r="C23" s="43"/>
      <c r="D23" s="44"/>
      <c r="E23" s="43"/>
      <c r="F23" s="43"/>
      <c r="G23" s="42"/>
      <c r="H23" s="41"/>
      <c r="I23" s="45"/>
      <c r="J23" s="46"/>
      <c r="K23" s="42"/>
      <c r="L23" s="41"/>
      <c r="M23" s="41"/>
      <c r="N23" s="41"/>
      <c r="O23" s="41"/>
      <c r="P23" s="46"/>
      <c r="Q23" s="41"/>
      <c r="R23" s="42"/>
      <c r="S23" s="41"/>
      <c r="T23" s="41"/>
      <c r="U23" s="41"/>
      <c r="V23" s="46"/>
    </row>
    <row r="24" spans="2:22" x14ac:dyDescent="0.25">
      <c r="B24" s="67" t="s">
        <v>79</v>
      </c>
      <c r="C24" s="43"/>
      <c r="D24" s="44"/>
      <c r="E24" s="43"/>
      <c r="F24" s="43"/>
      <c r="G24" s="42"/>
      <c r="H24" s="41"/>
      <c r="I24" s="45"/>
      <c r="J24" s="46"/>
      <c r="K24" s="42"/>
      <c r="L24" s="41"/>
      <c r="M24" s="41"/>
      <c r="N24" s="41"/>
      <c r="O24" s="41"/>
      <c r="P24" s="46"/>
      <c r="Q24" s="41"/>
      <c r="R24" s="42"/>
      <c r="S24" s="41"/>
      <c r="T24" s="41"/>
      <c r="U24" s="41"/>
      <c r="V24" s="46"/>
    </row>
    <row r="25" spans="2:22" ht="26.4" x14ac:dyDescent="0.25">
      <c r="B25" s="42"/>
      <c r="C25" s="43" t="s">
        <v>67</v>
      </c>
      <c r="D25" s="44"/>
      <c r="E25" s="43"/>
      <c r="F25" s="43"/>
      <c r="G25" s="42"/>
      <c r="H25" s="41"/>
      <c r="I25" s="45"/>
      <c r="J25" s="46"/>
      <c r="K25" s="42"/>
      <c r="L25" s="41"/>
      <c r="M25" s="41"/>
      <c r="N25" s="41"/>
      <c r="O25" s="41"/>
      <c r="P25" s="46"/>
      <c r="Q25" s="41"/>
      <c r="R25" s="42"/>
      <c r="S25" s="41"/>
      <c r="T25" s="41"/>
      <c r="U25" s="41"/>
      <c r="V25" s="46"/>
    </row>
    <row r="26" spans="2:22" ht="39.6" x14ac:dyDescent="0.25">
      <c r="B26" s="63" t="s">
        <v>75</v>
      </c>
      <c r="C26" s="43" t="s">
        <v>2</v>
      </c>
      <c r="D26" s="65">
        <v>1</v>
      </c>
      <c r="E26" s="64" t="s">
        <v>101</v>
      </c>
      <c r="F26" s="64">
        <v>5</v>
      </c>
      <c r="G26" s="12"/>
      <c r="H26" s="41">
        <v>40</v>
      </c>
      <c r="I26" s="45">
        <f t="shared" ref="I26:I28" si="2">SUM(R26:V26)</f>
        <v>0</v>
      </c>
      <c r="J26" s="46"/>
      <c r="K26" s="42"/>
      <c r="L26" s="43" t="s">
        <v>12</v>
      </c>
      <c r="M26" s="43" t="s">
        <v>16</v>
      </c>
      <c r="N26" s="43" t="s">
        <v>15</v>
      </c>
      <c r="O26" s="43" t="s">
        <v>13</v>
      </c>
      <c r="P26" s="66" t="s">
        <v>14</v>
      </c>
      <c r="Q26" s="41"/>
      <c r="R26" s="42">
        <f t="shared" ref="R26:V28" si="3">IF($G26=R$17, +$H26*R$18, 0)</f>
        <v>0</v>
      </c>
      <c r="S26" s="41">
        <f t="shared" si="3"/>
        <v>0</v>
      </c>
      <c r="T26" s="41">
        <f t="shared" si="3"/>
        <v>0</v>
      </c>
      <c r="U26" s="41">
        <f t="shared" si="3"/>
        <v>0</v>
      </c>
      <c r="V26" s="46">
        <f t="shared" si="3"/>
        <v>0</v>
      </c>
    </row>
    <row r="27" spans="2:22" ht="39.6" x14ac:dyDescent="0.25">
      <c r="B27" s="63" t="s">
        <v>76</v>
      </c>
      <c r="C27" s="43" t="s">
        <v>1</v>
      </c>
      <c r="D27" s="65">
        <v>1</v>
      </c>
      <c r="E27" s="64" t="s">
        <v>101</v>
      </c>
      <c r="F27" s="64">
        <v>5</v>
      </c>
      <c r="G27" s="12"/>
      <c r="H27" s="41">
        <v>40</v>
      </c>
      <c r="I27" s="45">
        <f t="shared" si="2"/>
        <v>0</v>
      </c>
      <c r="J27" s="46"/>
      <c r="K27" s="42"/>
      <c r="L27" s="43" t="s">
        <v>12</v>
      </c>
      <c r="M27" s="43" t="s">
        <v>16</v>
      </c>
      <c r="N27" s="43" t="s">
        <v>15</v>
      </c>
      <c r="O27" s="43" t="s">
        <v>13</v>
      </c>
      <c r="P27" s="66" t="s">
        <v>14</v>
      </c>
      <c r="Q27" s="41"/>
      <c r="R27" s="42">
        <f t="shared" si="3"/>
        <v>0</v>
      </c>
      <c r="S27" s="41">
        <f t="shared" si="3"/>
        <v>0</v>
      </c>
      <c r="T27" s="41">
        <f t="shared" si="3"/>
        <v>0</v>
      </c>
      <c r="U27" s="41">
        <f t="shared" si="3"/>
        <v>0</v>
      </c>
      <c r="V27" s="46">
        <f t="shared" si="3"/>
        <v>0</v>
      </c>
    </row>
    <row r="28" spans="2:22" ht="39.6" x14ac:dyDescent="0.25">
      <c r="B28" s="63" t="s">
        <v>77</v>
      </c>
      <c r="C28" s="43" t="s">
        <v>3</v>
      </c>
      <c r="D28" s="65">
        <v>1</v>
      </c>
      <c r="E28" s="64" t="s">
        <v>101</v>
      </c>
      <c r="F28" s="64">
        <v>5</v>
      </c>
      <c r="G28" s="12"/>
      <c r="H28" s="41">
        <v>40</v>
      </c>
      <c r="I28" s="45">
        <f t="shared" si="2"/>
        <v>0</v>
      </c>
      <c r="J28" s="46"/>
      <c r="K28" s="42"/>
      <c r="L28" s="43" t="s">
        <v>12</v>
      </c>
      <c r="M28" s="43" t="s">
        <v>16</v>
      </c>
      <c r="N28" s="43" t="s">
        <v>15</v>
      </c>
      <c r="O28" s="43" t="s">
        <v>13</v>
      </c>
      <c r="P28" s="66" t="s">
        <v>14</v>
      </c>
      <c r="Q28" s="41"/>
      <c r="R28" s="42">
        <f t="shared" si="3"/>
        <v>0</v>
      </c>
      <c r="S28" s="41">
        <f t="shared" si="3"/>
        <v>0</v>
      </c>
      <c r="T28" s="41">
        <f t="shared" si="3"/>
        <v>0</v>
      </c>
      <c r="U28" s="41">
        <f t="shared" si="3"/>
        <v>0</v>
      </c>
      <c r="V28" s="46">
        <f t="shared" si="3"/>
        <v>0</v>
      </c>
    </row>
    <row r="29" spans="2:22" x14ac:dyDescent="0.25">
      <c r="B29" s="68" t="s">
        <v>80</v>
      </c>
      <c r="C29" s="69"/>
      <c r="D29" s="70"/>
      <c r="E29" s="69"/>
      <c r="F29" s="69"/>
      <c r="G29" s="71"/>
      <c r="H29" s="72"/>
      <c r="I29" s="45"/>
      <c r="J29" s="46"/>
      <c r="K29" s="42"/>
      <c r="L29" s="41"/>
      <c r="M29" s="41"/>
      <c r="N29" s="41"/>
      <c r="O29" s="41"/>
      <c r="P29" s="46"/>
      <c r="Q29" s="41"/>
      <c r="R29" s="42"/>
      <c r="S29" s="41"/>
      <c r="T29" s="41"/>
      <c r="U29" s="41"/>
      <c r="V29" s="46"/>
    </row>
    <row r="30" spans="2:22" ht="39.6" x14ac:dyDescent="0.25">
      <c r="B30" s="63" t="s">
        <v>75</v>
      </c>
      <c r="C30" s="43" t="s">
        <v>4</v>
      </c>
      <c r="D30" s="44"/>
      <c r="E30" s="43"/>
      <c r="F30" s="43"/>
      <c r="G30" s="42"/>
      <c r="H30" s="41"/>
      <c r="I30" s="45"/>
      <c r="J30" s="46"/>
      <c r="K30" s="42"/>
      <c r="L30" s="41"/>
      <c r="M30" s="41"/>
      <c r="N30" s="41"/>
      <c r="O30" s="41"/>
      <c r="P30" s="46"/>
      <c r="Q30" s="41"/>
      <c r="R30" s="42"/>
      <c r="S30" s="41"/>
      <c r="T30" s="41"/>
      <c r="U30" s="41"/>
      <c r="V30" s="46"/>
    </row>
    <row r="31" spans="2:22" ht="39.6" x14ac:dyDescent="0.25">
      <c r="B31" s="63" t="s">
        <v>76</v>
      </c>
      <c r="C31" s="43" t="s">
        <v>2</v>
      </c>
      <c r="D31" s="65">
        <v>1</v>
      </c>
      <c r="E31" s="64" t="s">
        <v>101</v>
      </c>
      <c r="F31" s="64">
        <v>5</v>
      </c>
      <c r="G31" s="12"/>
      <c r="H31" s="41">
        <v>40</v>
      </c>
      <c r="I31" s="45">
        <f t="shared" ref="I31:I33" si="4">SUM(R31:V31)</f>
        <v>0</v>
      </c>
      <c r="J31" s="46"/>
      <c r="K31" s="42"/>
      <c r="L31" s="43" t="s">
        <v>12</v>
      </c>
      <c r="M31" s="43" t="s">
        <v>16</v>
      </c>
      <c r="N31" s="43" t="s">
        <v>15</v>
      </c>
      <c r="O31" s="43" t="s">
        <v>13</v>
      </c>
      <c r="P31" s="66" t="s">
        <v>14</v>
      </c>
      <c r="Q31" s="41"/>
      <c r="R31" s="42">
        <f t="shared" ref="R31:V33" si="5">IF($G31=R$17, +$H31*R$18, 0)</f>
        <v>0</v>
      </c>
      <c r="S31" s="41">
        <f t="shared" si="5"/>
        <v>0</v>
      </c>
      <c r="T31" s="41">
        <f t="shared" si="5"/>
        <v>0</v>
      </c>
      <c r="U31" s="41">
        <f t="shared" si="5"/>
        <v>0</v>
      </c>
      <c r="V31" s="46">
        <f t="shared" si="5"/>
        <v>0</v>
      </c>
    </row>
    <row r="32" spans="2:22" ht="39.6" x14ac:dyDescent="0.25">
      <c r="B32" s="63" t="s">
        <v>77</v>
      </c>
      <c r="C32" s="43" t="s">
        <v>1</v>
      </c>
      <c r="D32" s="65">
        <v>1</v>
      </c>
      <c r="E32" s="64" t="s">
        <v>101</v>
      </c>
      <c r="F32" s="64">
        <v>5</v>
      </c>
      <c r="G32" s="12"/>
      <c r="H32" s="41">
        <v>40</v>
      </c>
      <c r="I32" s="45">
        <f t="shared" si="4"/>
        <v>0</v>
      </c>
      <c r="J32" s="46"/>
      <c r="K32" s="42"/>
      <c r="L32" s="43" t="s">
        <v>12</v>
      </c>
      <c r="M32" s="43" t="s">
        <v>16</v>
      </c>
      <c r="N32" s="43" t="s">
        <v>15</v>
      </c>
      <c r="O32" s="43" t="s">
        <v>13</v>
      </c>
      <c r="P32" s="66" t="s">
        <v>14</v>
      </c>
      <c r="Q32" s="41"/>
      <c r="R32" s="42">
        <f t="shared" si="5"/>
        <v>0</v>
      </c>
      <c r="S32" s="41">
        <f t="shared" si="5"/>
        <v>0</v>
      </c>
      <c r="T32" s="41">
        <f t="shared" si="5"/>
        <v>0</v>
      </c>
      <c r="U32" s="41">
        <f t="shared" si="5"/>
        <v>0</v>
      </c>
      <c r="V32" s="46">
        <f t="shared" si="5"/>
        <v>0</v>
      </c>
    </row>
    <row r="33" spans="2:22" ht="39.6" x14ac:dyDescent="0.25">
      <c r="B33" s="42"/>
      <c r="C33" s="43" t="s">
        <v>3</v>
      </c>
      <c r="D33" s="65">
        <v>1</v>
      </c>
      <c r="E33" s="64" t="s">
        <v>101</v>
      </c>
      <c r="F33" s="64">
        <v>5</v>
      </c>
      <c r="G33" s="12"/>
      <c r="H33" s="41">
        <v>40</v>
      </c>
      <c r="I33" s="45">
        <f t="shared" si="4"/>
        <v>0</v>
      </c>
      <c r="J33" s="46"/>
      <c r="K33" s="42"/>
      <c r="L33" s="43" t="s">
        <v>12</v>
      </c>
      <c r="M33" s="43" t="s">
        <v>16</v>
      </c>
      <c r="N33" s="43" t="s">
        <v>15</v>
      </c>
      <c r="O33" s="43" t="s">
        <v>13</v>
      </c>
      <c r="P33" s="66" t="s">
        <v>14</v>
      </c>
      <c r="Q33" s="41"/>
      <c r="R33" s="42">
        <f t="shared" si="5"/>
        <v>0</v>
      </c>
      <c r="S33" s="41">
        <f t="shared" si="5"/>
        <v>0</v>
      </c>
      <c r="T33" s="41">
        <f t="shared" si="5"/>
        <v>0</v>
      </c>
      <c r="U33" s="41">
        <f t="shared" si="5"/>
        <v>0</v>
      </c>
      <c r="V33" s="46">
        <f t="shared" si="5"/>
        <v>0</v>
      </c>
    </row>
    <row r="34" spans="2:22" x14ac:dyDescent="0.25">
      <c r="B34" s="42"/>
      <c r="C34" s="43"/>
      <c r="D34" s="44"/>
      <c r="E34" s="43"/>
      <c r="F34" s="43"/>
      <c r="G34" s="42"/>
      <c r="H34" s="41"/>
      <c r="I34" s="45"/>
      <c r="J34" s="46"/>
      <c r="K34" s="42"/>
      <c r="L34" s="41"/>
      <c r="M34" s="41"/>
      <c r="N34" s="41"/>
      <c r="O34" s="41"/>
      <c r="P34" s="46"/>
      <c r="Q34" s="41"/>
      <c r="R34" s="42"/>
      <c r="S34" s="41"/>
      <c r="T34" s="41"/>
      <c r="U34" s="41"/>
      <c r="V34" s="46"/>
    </row>
    <row r="35" spans="2:22" x14ac:dyDescent="0.25">
      <c r="B35" s="71"/>
      <c r="C35" s="43"/>
      <c r="D35" s="44"/>
      <c r="E35" s="43"/>
      <c r="F35" s="43"/>
      <c r="G35" s="42"/>
      <c r="H35" s="41"/>
      <c r="I35" s="45"/>
      <c r="J35" s="46"/>
      <c r="K35" s="42"/>
      <c r="L35" s="41"/>
      <c r="M35" s="41"/>
      <c r="N35" s="41"/>
      <c r="O35" s="41"/>
      <c r="P35" s="46"/>
      <c r="Q35" s="41"/>
      <c r="R35" s="42"/>
      <c r="S35" s="41"/>
      <c r="T35" s="41"/>
      <c r="U35" s="41"/>
      <c r="V35" s="46"/>
    </row>
    <row r="36" spans="2:22" x14ac:dyDescent="0.25">
      <c r="B36" s="71" t="s">
        <v>81</v>
      </c>
      <c r="C36" s="43"/>
      <c r="D36" s="65"/>
      <c r="E36" s="64"/>
      <c r="F36" s="64"/>
      <c r="G36" s="73"/>
      <c r="H36" s="41"/>
      <c r="I36" s="45"/>
      <c r="J36" s="46"/>
      <c r="K36" s="42"/>
      <c r="L36" s="41"/>
      <c r="M36" s="41"/>
      <c r="N36" s="41"/>
      <c r="O36" s="41"/>
      <c r="P36" s="46"/>
      <c r="Q36" s="41"/>
      <c r="R36" s="42"/>
      <c r="S36" s="41"/>
      <c r="T36" s="41"/>
      <c r="U36" s="41"/>
      <c r="V36" s="46"/>
    </row>
    <row r="37" spans="2:22" ht="39.6" x14ac:dyDescent="0.25">
      <c r="B37" s="42"/>
      <c r="C37" s="43" t="s">
        <v>55</v>
      </c>
      <c r="D37" s="65">
        <v>1</v>
      </c>
      <c r="E37" s="64" t="s">
        <v>101</v>
      </c>
      <c r="F37" s="64">
        <v>5</v>
      </c>
      <c r="G37" s="12"/>
      <c r="H37" s="41">
        <v>120</v>
      </c>
      <c r="I37" s="45">
        <f t="shared" ref="I37" si="6">SUM(R37:V37)</f>
        <v>0</v>
      </c>
      <c r="J37" s="46"/>
      <c r="K37" s="42"/>
      <c r="L37" s="43" t="s">
        <v>60</v>
      </c>
      <c r="M37" s="43" t="s">
        <v>59</v>
      </c>
      <c r="N37" s="43" t="s">
        <v>58</v>
      </c>
      <c r="O37" s="43" t="s">
        <v>57</v>
      </c>
      <c r="P37" s="66" t="s">
        <v>56</v>
      </c>
      <c r="Q37" s="105">
        <v>250</v>
      </c>
      <c r="R37" s="42">
        <f>IF($G37=R$17, +$H37*R$18, 0)</f>
        <v>0</v>
      </c>
      <c r="S37" s="41">
        <f>IF($G37=S$17, +$H37*S$18, 0)</f>
        <v>0</v>
      </c>
      <c r="T37" s="41">
        <f>IF($G37=T$17, +$H37*T$18, 0)</f>
        <v>0</v>
      </c>
      <c r="U37" s="41">
        <f>IF($G37=U$17, +$H37*U$18, 0)</f>
        <v>0</v>
      </c>
      <c r="V37" s="46">
        <f>IF($G37=V$17, +$H37*V$18, 0)</f>
        <v>0</v>
      </c>
    </row>
    <row r="38" spans="2:22" x14ac:dyDescent="0.25">
      <c r="B38" s="42"/>
      <c r="C38" s="43"/>
      <c r="D38" s="44"/>
      <c r="E38" s="43"/>
      <c r="F38" s="43"/>
      <c r="G38" s="42"/>
      <c r="H38" s="41"/>
      <c r="I38" s="45"/>
      <c r="J38" s="46"/>
      <c r="K38" s="42"/>
      <c r="L38" s="41"/>
      <c r="M38" s="41"/>
      <c r="N38" s="41"/>
      <c r="O38" s="41"/>
      <c r="P38" s="46"/>
      <c r="Q38" s="41"/>
      <c r="R38" s="42"/>
      <c r="S38" s="41"/>
      <c r="T38" s="41"/>
      <c r="U38" s="41"/>
      <c r="V38" s="46"/>
    </row>
    <row r="39" spans="2:22" x14ac:dyDescent="0.25">
      <c r="B39" s="42"/>
      <c r="C39" s="43"/>
      <c r="D39" s="44"/>
      <c r="E39" s="43"/>
      <c r="F39" s="43"/>
      <c r="G39" s="42"/>
      <c r="H39" s="41"/>
      <c r="I39" s="45"/>
      <c r="J39" s="46"/>
      <c r="K39" s="42"/>
      <c r="L39" s="41"/>
      <c r="M39" s="41"/>
      <c r="N39" s="41"/>
      <c r="O39" s="41"/>
      <c r="P39" s="46"/>
      <c r="Q39" s="41"/>
      <c r="R39" s="42"/>
      <c r="S39" s="41"/>
      <c r="T39" s="41"/>
      <c r="U39" s="41"/>
      <c r="V39" s="46"/>
    </row>
    <row r="40" spans="2:22" x14ac:dyDescent="0.25">
      <c r="B40" s="42"/>
      <c r="C40" s="43"/>
      <c r="D40" s="44"/>
      <c r="E40" s="43"/>
      <c r="F40" s="43"/>
      <c r="G40" s="42"/>
      <c r="H40" s="41"/>
      <c r="I40" s="45"/>
      <c r="J40" s="46"/>
      <c r="K40" s="42"/>
      <c r="L40" s="41"/>
      <c r="M40" s="41"/>
      <c r="N40" s="41"/>
      <c r="O40" s="41"/>
      <c r="P40" s="46"/>
      <c r="Q40" s="41"/>
      <c r="R40" s="42"/>
      <c r="S40" s="41"/>
      <c r="T40" s="41"/>
      <c r="U40" s="41"/>
      <c r="V40" s="46"/>
    </row>
    <row r="41" spans="2:22" x14ac:dyDescent="0.25">
      <c r="B41" s="42"/>
      <c r="C41" s="43"/>
      <c r="D41" s="44"/>
      <c r="E41" s="43"/>
      <c r="F41" s="43"/>
      <c r="G41" s="42"/>
      <c r="H41" s="41"/>
      <c r="I41" s="45"/>
      <c r="J41" s="46"/>
      <c r="K41" s="42"/>
      <c r="L41" s="41"/>
      <c r="M41" s="41"/>
      <c r="N41" s="41"/>
      <c r="O41" s="41"/>
      <c r="P41" s="46"/>
      <c r="Q41" s="41"/>
      <c r="R41" s="42"/>
      <c r="S41" s="41"/>
      <c r="T41" s="41"/>
      <c r="U41" s="41"/>
      <c r="V41" s="46"/>
    </row>
    <row r="42" spans="2:22" x14ac:dyDescent="0.25">
      <c r="B42" s="42"/>
      <c r="C42" s="43"/>
      <c r="D42" s="44"/>
      <c r="E42" s="43"/>
      <c r="F42" s="43"/>
      <c r="G42" s="42"/>
      <c r="H42" s="41"/>
      <c r="I42" s="45"/>
      <c r="J42" s="46"/>
      <c r="K42" s="42"/>
      <c r="L42" s="41"/>
      <c r="M42" s="41"/>
      <c r="N42" s="41"/>
      <c r="O42" s="41"/>
      <c r="P42" s="46"/>
      <c r="Q42" s="41"/>
      <c r="R42" s="42"/>
      <c r="S42" s="41"/>
      <c r="T42" s="41"/>
      <c r="U42" s="41"/>
      <c r="V42" s="46"/>
    </row>
    <row r="43" spans="2:22" x14ac:dyDescent="0.25">
      <c r="B43" s="118" t="s">
        <v>82</v>
      </c>
      <c r="C43" s="119"/>
      <c r="D43" s="44"/>
      <c r="E43" s="43"/>
      <c r="F43" s="43"/>
      <c r="G43" s="42"/>
      <c r="H43" s="41"/>
      <c r="I43" s="45"/>
      <c r="J43" s="46"/>
      <c r="K43" s="42"/>
      <c r="L43" s="41"/>
      <c r="M43" s="41"/>
      <c r="N43" s="41"/>
      <c r="O43" s="41"/>
      <c r="P43" s="46"/>
      <c r="Q43" s="41"/>
      <c r="R43" s="42"/>
      <c r="S43" s="41"/>
      <c r="T43" s="41"/>
      <c r="U43" s="41"/>
      <c r="V43" s="46"/>
    </row>
    <row r="44" spans="2:22" ht="52.8" x14ac:dyDescent="0.25">
      <c r="B44" s="42"/>
      <c r="C44" s="43" t="s">
        <v>25</v>
      </c>
      <c r="D44" s="44" t="s">
        <v>42</v>
      </c>
      <c r="E44" s="43" t="s">
        <v>43</v>
      </c>
      <c r="F44" s="43" t="s">
        <v>44</v>
      </c>
      <c r="G44" s="74" t="s">
        <v>54</v>
      </c>
      <c r="H44" s="41"/>
      <c r="I44" s="45"/>
      <c r="J44" s="46"/>
      <c r="K44" s="42"/>
      <c r="L44" s="43" t="s">
        <v>61</v>
      </c>
      <c r="M44" s="43" t="s">
        <v>62</v>
      </c>
      <c r="N44" s="43" t="s">
        <v>63</v>
      </c>
      <c r="O44" s="43" t="s">
        <v>64</v>
      </c>
      <c r="P44" s="66"/>
      <c r="Q44" s="41"/>
      <c r="R44" s="42"/>
      <c r="S44" s="41"/>
      <c r="T44" s="41"/>
      <c r="U44" s="41"/>
      <c r="V44" s="46"/>
    </row>
    <row r="45" spans="2:22" x14ac:dyDescent="0.25">
      <c r="B45" s="42"/>
      <c r="C45" s="43" t="s">
        <v>26</v>
      </c>
      <c r="D45" s="44">
        <v>100</v>
      </c>
      <c r="E45" s="43">
        <v>100</v>
      </c>
      <c r="F45" s="43">
        <v>0</v>
      </c>
      <c r="G45" s="75">
        <v>100</v>
      </c>
      <c r="H45" s="41"/>
      <c r="I45" s="45"/>
      <c r="J45" s="46"/>
      <c r="K45" s="42"/>
      <c r="L45" s="43"/>
      <c r="M45" s="43"/>
      <c r="N45" s="43"/>
      <c r="O45" s="43"/>
      <c r="P45" s="66"/>
      <c r="Q45" s="41"/>
      <c r="R45" s="42"/>
      <c r="S45" s="41"/>
      <c r="T45" s="41"/>
      <c r="U45" s="41"/>
      <c r="V45" s="46"/>
    </row>
    <row r="46" spans="2:22" x14ac:dyDescent="0.25">
      <c r="B46" s="42"/>
      <c r="C46" s="43" t="s">
        <v>27</v>
      </c>
      <c r="D46" s="44">
        <v>100</v>
      </c>
      <c r="E46" s="43">
        <v>100</v>
      </c>
      <c r="F46" s="43">
        <v>0</v>
      </c>
      <c r="G46" s="75">
        <v>100</v>
      </c>
      <c r="H46" s="41"/>
      <c r="I46" s="45"/>
      <c r="J46" s="46"/>
      <c r="K46" s="42"/>
      <c r="L46" s="43"/>
      <c r="M46" s="43"/>
      <c r="N46" s="43"/>
      <c r="O46" s="43"/>
      <c r="P46" s="66"/>
      <c r="Q46" s="41"/>
      <c r="R46" s="42"/>
      <c r="S46" s="41"/>
      <c r="T46" s="41"/>
      <c r="U46" s="41"/>
      <c r="V46" s="46"/>
    </row>
    <row r="47" spans="2:22" x14ac:dyDescent="0.25">
      <c r="B47" s="42"/>
      <c r="C47" s="43" t="s">
        <v>28</v>
      </c>
      <c r="D47" s="44">
        <v>100</v>
      </c>
      <c r="E47" s="43">
        <v>100</v>
      </c>
      <c r="F47" s="43">
        <v>0</v>
      </c>
      <c r="G47" s="75">
        <v>100</v>
      </c>
      <c r="H47" s="41"/>
      <c r="I47" s="45"/>
      <c r="J47" s="46"/>
      <c r="K47" s="42"/>
      <c r="L47" s="41"/>
      <c r="M47" s="41"/>
      <c r="N47" s="41"/>
      <c r="O47" s="41"/>
      <c r="P47" s="66"/>
      <c r="Q47" s="41"/>
      <c r="R47" s="42"/>
      <c r="S47" s="41"/>
      <c r="T47" s="41"/>
      <c r="U47" s="41"/>
      <c r="V47" s="46"/>
    </row>
    <row r="48" spans="2:22" x14ac:dyDescent="0.25">
      <c r="B48" s="42"/>
      <c r="C48" s="43" t="s">
        <v>29</v>
      </c>
      <c r="D48" s="44">
        <v>0</v>
      </c>
      <c r="E48" s="43">
        <v>100</v>
      </c>
      <c r="F48" s="43">
        <v>5</v>
      </c>
      <c r="G48" s="13"/>
      <c r="H48" s="41">
        <v>20</v>
      </c>
      <c r="I48" s="45">
        <f t="shared" ref="I48:I59" si="7">+G48/5</f>
        <v>0</v>
      </c>
      <c r="J48" s="46"/>
      <c r="K48" s="42"/>
      <c r="L48" s="41"/>
      <c r="M48" s="41"/>
      <c r="N48" s="41"/>
      <c r="O48" s="41"/>
      <c r="P48" s="66"/>
      <c r="Q48" s="41"/>
      <c r="R48" s="42"/>
      <c r="S48" s="41"/>
      <c r="T48" s="41"/>
      <c r="U48" s="41"/>
      <c r="V48" s="46"/>
    </row>
    <row r="49" spans="2:22" x14ac:dyDescent="0.25">
      <c r="B49" s="42"/>
      <c r="C49" s="43" t="s">
        <v>30</v>
      </c>
      <c r="D49" s="44">
        <v>0</v>
      </c>
      <c r="E49" s="43">
        <v>100</v>
      </c>
      <c r="F49" s="43">
        <v>5</v>
      </c>
      <c r="G49" s="13"/>
      <c r="H49" s="41">
        <v>20</v>
      </c>
      <c r="I49" s="45">
        <f t="shared" si="7"/>
        <v>0</v>
      </c>
      <c r="J49" s="46"/>
      <c r="K49" s="42"/>
      <c r="L49" s="43"/>
      <c r="M49" s="43"/>
      <c r="N49" s="43"/>
      <c r="O49" s="43"/>
      <c r="P49" s="66"/>
      <c r="Q49" s="41"/>
      <c r="R49" s="42"/>
      <c r="S49" s="41"/>
      <c r="T49" s="41"/>
      <c r="U49" s="41"/>
      <c r="V49" s="46"/>
    </row>
    <row r="50" spans="2:22" x14ac:dyDescent="0.25">
      <c r="B50" s="42"/>
      <c r="C50" s="43" t="s">
        <v>31</v>
      </c>
      <c r="D50" s="44">
        <v>0</v>
      </c>
      <c r="E50" s="43">
        <v>100</v>
      </c>
      <c r="F50" s="43">
        <v>5</v>
      </c>
      <c r="G50" s="13"/>
      <c r="H50" s="41">
        <v>20</v>
      </c>
      <c r="I50" s="45">
        <f t="shared" si="7"/>
        <v>0</v>
      </c>
      <c r="J50" s="46"/>
      <c r="K50" s="42"/>
      <c r="L50" s="43"/>
      <c r="M50" s="43"/>
      <c r="N50" s="43"/>
      <c r="O50" s="43"/>
      <c r="P50" s="66"/>
      <c r="Q50" s="41"/>
      <c r="R50" s="42"/>
      <c r="S50" s="41"/>
      <c r="T50" s="41"/>
      <c r="U50" s="41"/>
      <c r="V50" s="46"/>
    </row>
    <row r="51" spans="2:22" x14ac:dyDescent="0.25">
      <c r="B51" s="42"/>
      <c r="C51" s="43" t="s">
        <v>32</v>
      </c>
      <c r="D51" s="44">
        <v>0</v>
      </c>
      <c r="E51" s="43">
        <v>100</v>
      </c>
      <c r="F51" s="43">
        <v>5</v>
      </c>
      <c r="G51" s="13"/>
      <c r="H51" s="41">
        <v>20</v>
      </c>
      <c r="I51" s="45">
        <f t="shared" si="7"/>
        <v>0</v>
      </c>
      <c r="J51" s="46"/>
      <c r="K51" s="42"/>
      <c r="L51" s="43"/>
      <c r="M51" s="43"/>
      <c r="N51" s="43"/>
      <c r="O51" s="43"/>
      <c r="P51" s="66"/>
      <c r="Q51" s="41"/>
      <c r="R51" s="42"/>
      <c r="S51" s="41"/>
      <c r="T51" s="41"/>
      <c r="U51" s="41"/>
      <c r="V51" s="46"/>
    </row>
    <row r="52" spans="2:22" x14ac:dyDescent="0.25">
      <c r="B52" s="42"/>
      <c r="C52" s="43" t="s">
        <v>33</v>
      </c>
      <c r="D52" s="44">
        <v>0</v>
      </c>
      <c r="E52" s="43">
        <v>100</v>
      </c>
      <c r="F52" s="43">
        <v>5</v>
      </c>
      <c r="G52" s="13"/>
      <c r="H52" s="41">
        <v>20</v>
      </c>
      <c r="I52" s="45">
        <f t="shared" si="7"/>
        <v>0</v>
      </c>
      <c r="J52" s="46"/>
      <c r="K52" s="42"/>
      <c r="L52" s="43"/>
      <c r="M52" s="43"/>
      <c r="N52" s="43"/>
      <c r="O52" s="43"/>
      <c r="P52" s="66"/>
      <c r="Q52" s="41"/>
      <c r="R52" s="42"/>
      <c r="S52" s="41"/>
      <c r="T52" s="41"/>
      <c r="U52" s="41"/>
      <c r="V52" s="46"/>
    </row>
    <row r="53" spans="2:22" x14ac:dyDescent="0.25">
      <c r="B53" s="42"/>
      <c r="C53" s="43" t="s">
        <v>34</v>
      </c>
      <c r="D53" s="44">
        <v>0</v>
      </c>
      <c r="E53" s="43">
        <v>100</v>
      </c>
      <c r="F53" s="43">
        <v>5</v>
      </c>
      <c r="G53" s="13"/>
      <c r="H53" s="41">
        <v>20</v>
      </c>
      <c r="I53" s="45">
        <f t="shared" si="7"/>
        <v>0</v>
      </c>
      <c r="J53" s="46"/>
      <c r="K53" s="42"/>
      <c r="L53" s="43"/>
      <c r="M53" s="43"/>
      <c r="N53" s="43"/>
      <c r="O53" s="43"/>
      <c r="P53" s="66"/>
      <c r="Q53" s="41"/>
      <c r="R53" s="42"/>
      <c r="S53" s="41"/>
      <c r="T53" s="41"/>
      <c r="U53" s="41"/>
      <c r="V53" s="46"/>
    </row>
    <row r="54" spans="2:22" x14ac:dyDescent="0.25">
      <c r="B54" s="42"/>
      <c r="C54" s="43" t="s">
        <v>35</v>
      </c>
      <c r="D54" s="44">
        <v>0</v>
      </c>
      <c r="E54" s="43">
        <v>100</v>
      </c>
      <c r="F54" s="43">
        <v>5</v>
      </c>
      <c r="G54" s="13"/>
      <c r="H54" s="41">
        <v>20</v>
      </c>
      <c r="I54" s="45">
        <f t="shared" si="7"/>
        <v>0</v>
      </c>
      <c r="J54" s="46"/>
      <c r="K54" s="42"/>
      <c r="L54" s="43"/>
      <c r="M54" s="43"/>
      <c r="N54" s="43"/>
      <c r="O54" s="43"/>
      <c r="P54" s="66"/>
      <c r="Q54" s="41"/>
      <c r="R54" s="42"/>
      <c r="S54" s="41"/>
      <c r="T54" s="41"/>
      <c r="U54" s="41"/>
      <c r="V54" s="46"/>
    </row>
    <row r="55" spans="2:22" x14ac:dyDescent="0.25">
      <c r="B55" s="42"/>
      <c r="C55" s="43" t="s">
        <v>36</v>
      </c>
      <c r="D55" s="44">
        <v>0</v>
      </c>
      <c r="E55" s="43">
        <v>100</v>
      </c>
      <c r="F55" s="43">
        <v>5</v>
      </c>
      <c r="G55" s="13"/>
      <c r="H55" s="41">
        <v>20</v>
      </c>
      <c r="I55" s="45">
        <f t="shared" si="7"/>
        <v>0</v>
      </c>
      <c r="J55" s="46"/>
      <c r="K55" s="42"/>
      <c r="L55" s="43"/>
      <c r="M55" s="43"/>
      <c r="N55" s="43"/>
      <c r="O55" s="43"/>
      <c r="P55" s="66"/>
      <c r="Q55" s="41"/>
      <c r="R55" s="42"/>
      <c r="S55" s="41"/>
      <c r="T55" s="41"/>
      <c r="U55" s="41"/>
      <c r="V55" s="46"/>
    </row>
    <row r="56" spans="2:22" x14ac:dyDescent="0.25">
      <c r="B56" s="42"/>
      <c r="C56" s="43" t="s">
        <v>37</v>
      </c>
      <c r="D56" s="44">
        <v>0</v>
      </c>
      <c r="E56" s="43">
        <v>100</v>
      </c>
      <c r="F56" s="43">
        <v>5</v>
      </c>
      <c r="G56" s="13"/>
      <c r="H56" s="41">
        <v>20</v>
      </c>
      <c r="I56" s="45">
        <f t="shared" si="7"/>
        <v>0</v>
      </c>
      <c r="J56" s="46"/>
      <c r="K56" s="42"/>
      <c r="L56" s="43"/>
      <c r="M56" s="43"/>
      <c r="N56" s="43"/>
      <c r="O56" s="43"/>
      <c r="P56" s="66"/>
      <c r="Q56" s="41"/>
      <c r="R56" s="42"/>
      <c r="S56" s="41"/>
      <c r="T56" s="41"/>
      <c r="U56" s="41"/>
      <c r="V56" s="46"/>
    </row>
    <row r="57" spans="2:22" x14ac:dyDescent="0.25">
      <c r="B57" s="42"/>
      <c r="C57" s="43" t="s">
        <v>38</v>
      </c>
      <c r="D57" s="44">
        <v>0</v>
      </c>
      <c r="E57" s="43">
        <v>100</v>
      </c>
      <c r="F57" s="43">
        <v>5</v>
      </c>
      <c r="G57" s="13"/>
      <c r="H57" s="41">
        <v>20</v>
      </c>
      <c r="I57" s="45">
        <f t="shared" si="7"/>
        <v>0</v>
      </c>
      <c r="J57" s="46"/>
      <c r="K57" s="42"/>
      <c r="L57" s="41"/>
      <c r="M57" s="41"/>
      <c r="N57" s="41"/>
      <c r="O57" s="41"/>
      <c r="P57" s="46"/>
      <c r="Q57" s="41"/>
      <c r="R57" s="42"/>
      <c r="S57" s="41"/>
      <c r="T57" s="41"/>
      <c r="U57" s="41"/>
      <c r="V57" s="46"/>
    </row>
    <row r="58" spans="2:22" x14ac:dyDescent="0.25">
      <c r="B58" s="42"/>
      <c r="C58" s="43" t="s">
        <v>39</v>
      </c>
      <c r="D58" s="44">
        <v>0</v>
      </c>
      <c r="E58" s="43">
        <v>100</v>
      </c>
      <c r="F58" s="43">
        <v>5</v>
      </c>
      <c r="G58" s="13"/>
      <c r="H58" s="41">
        <v>20</v>
      </c>
      <c r="I58" s="45">
        <f t="shared" si="7"/>
        <v>0</v>
      </c>
      <c r="J58" s="46"/>
      <c r="K58" s="42"/>
      <c r="L58" s="41"/>
      <c r="M58" s="41"/>
      <c r="N58" s="41"/>
      <c r="O58" s="41"/>
      <c r="P58" s="46"/>
      <c r="Q58" s="41"/>
      <c r="R58" s="42"/>
      <c r="S58" s="41"/>
      <c r="T58" s="41"/>
      <c r="U58" s="41"/>
      <c r="V58" s="46"/>
    </row>
    <row r="59" spans="2:22" x14ac:dyDescent="0.25">
      <c r="B59" s="42"/>
      <c r="C59" s="43" t="s">
        <v>40</v>
      </c>
      <c r="D59" s="44">
        <v>0</v>
      </c>
      <c r="E59" s="43">
        <v>100</v>
      </c>
      <c r="F59" s="43">
        <v>5</v>
      </c>
      <c r="G59" s="13"/>
      <c r="H59" s="41">
        <v>20</v>
      </c>
      <c r="I59" s="45">
        <f t="shared" si="7"/>
        <v>0</v>
      </c>
      <c r="J59" s="46"/>
      <c r="K59" s="42"/>
      <c r="L59" s="41"/>
      <c r="M59" s="41"/>
      <c r="N59" s="41"/>
      <c r="O59" s="41"/>
      <c r="P59" s="46"/>
      <c r="Q59" s="41"/>
      <c r="R59" s="42"/>
      <c r="S59" s="41"/>
      <c r="T59" s="41"/>
      <c r="U59" s="41"/>
      <c r="V59" s="46"/>
    </row>
    <row r="60" spans="2:22" x14ac:dyDescent="0.25">
      <c r="B60" s="42"/>
      <c r="C60" s="43"/>
      <c r="D60" s="44"/>
      <c r="E60" s="43"/>
      <c r="F60" s="43"/>
      <c r="G60" s="42"/>
      <c r="H60" s="41"/>
      <c r="I60" s="45"/>
      <c r="J60" s="46"/>
      <c r="K60" s="42"/>
      <c r="L60" s="41"/>
      <c r="M60" s="41"/>
      <c r="N60" s="41"/>
      <c r="O60" s="41"/>
      <c r="P60" s="46"/>
      <c r="Q60" s="41"/>
      <c r="R60" s="42"/>
      <c r="S60" s="41"/>
      <c r="T60" s="41"/>
      <c r="U60" s="41"/>
      <c r="V60" s="46"/>
    </row>
    <row r="61" spans="2:22" x14ac:dyDescent="0.25">
      <c r="B61" s="71" t="s">
        <v>83</v>
      </c>
      <c r="C61" s="43"/>
      <c r="D61" s="44"/>
      <c r="E61" s="43"/>
      <c r="F61" s="43"/>
      <c r="G61" s="42"/>
      <c r="H61" s="41"/>
      <c r="I61" s="45"/>
      <c r="J61" s="46"/>
      <c r="K61" s="42"/>
      <c r="L61" s="41"/>
      <c r="M61" s="41"/>
      <c r="N61" s="41"/>
      <c r="O61" s="41"/>
      <c r="P61" s="46"/>
      <c r="Q61" s="41"/>
      <c r="R61" s="42"/>
      <c r="S61" s="41"/>
      <c r="T61" s="41"/>
      <c r="U61" s="41"/>
      <c r="V61" s="46"/>
    </row>
    <row r="62" spans="2:22" ht="59.25" customHeight="1" x14ac:dyDescent="0.25">
      <c r="B62" s="116" t="s">
        <v>65</v>
      </c>
      <c r="C62" s="117"/>
      <c r="D62" s="103" t="s">
        <v>42</v>
      </c>
      <c r="E62" s="104" t="s">
        <v>43</v>
      </c>
      <c r="F62" s="104" t="s">
        <v>44</v>
      </c>
      <c r="G62" s="74" t="s">
        <v>54</v>
      </c>
      <c r="H62" s="41"/>
      <c r="I62" s="45"/>
      <c r="J62" s="46"/>
      <c r="K62" s="42"/>
      <c r="L62" s="41"/>
      <c r="M62" s="41"/>
      <c r="N62" s="41"/>
      <c r="O62" s="41"/>
      <c r="P62" s="46"/>
      <c r="Q62" s="41"/>
      <c r="R62" s="42"/>
      <c r="S62" s="41"/>
      <c r="T62" s="41"/>
      <c r="U62" s="41"/>
      <c r="V62" s="46"/>
    </row>
    <row r="63" spans="2:22" ht="92.4" x14ac:dyDescent="0.25">
      <c r="B63" s="63" t="s">
        <v>75</v>
      </c>
      <c r="C63" s="43" t="s">
        <v>10</v>
      </c>
      <c r="D63" s="44" t="s">
        <v>136</v>
      </c>
      <c r="E63" s="102">
        <f>IF(G63="ja",1,0)</f>
        <v>0</v>
      </c>
      <c r="F63" s="43" t="s">
        <v>137</v>
      </c>
      <c r="G63" s="27"/>
      <c r="H63" s="41">
        <v>120</v>
      </c>
      <c r="I63" s="45">
        <f>+H63*E63/1</f>
        <v>0</v>
      </c>
      <c r="J63" s="46"/>
      <c r="K63" s="101"/>
      <c r="L63" s="41"/>
      <c r="M63" s="41"/>
      <c r="N63" s="41"/>
      <c r="O63" s="41"/>
      <c r="P63" s="46"/>
      <c r="Q63" s="77">
        <v>0.1</v>
      </c>
      <c r="R63" s="42"/>
      <c r="S63" s="41"/>
      <c r="T63" s="41"/>
      <c r="U63" s="41"/>
      <c r="V63" s="46"/>
    </row>
    <row r="64" spans="2:22" ht="145.19999999999999" x14ac:dyDescent="0.25">
      <c r="B64" s="63" t="s">
        <v>76</v>
      </c>
      <c r="C64" s="43" t="s">
        <v>11</v>
      </c>
      <c r="D64" s="44" t="s">
        <v>136</v>
      </c>
      <c r="E64" s="102">
        <f>IF(G64="ja",1,0)</f>
        <v>0</v>
      </c>
      <c r="F64" s="43" t="s">
        <v>137</v>
      </c>
      <c r="G64" s="27"/>
      <c r="H64" s="41">
        <v>120</v>
      </c>
      <c r="I64" s="45">
        <f>+H64*E64/1</f>
        <v>0</v>
      </c>
      <c r="J64" s="46"/>
      <c r="K64" s="42"/>
      <c r="L64" s="41"/>
      <c r="M64" s="41"/>
      <c r="N64" s="41"/>
      <c r="O64" s="41"/>
      <c r="P64" s="46"/>
      <c r="Q64" s="77">
        <v>0.05</v>
      </c>
      <c r="R64" s="42"/>
      <c r="S64" s="41"/>
      <c r="T64" s="41"/>
      <c r="U64" s="41"/>
      <c r="V64" s="46"/>
    </row>
    <row r="65" spans="2:22" ht="132" x14ac:dyDescent="0.25">
      <c r="B65" s="63" t="s">
        <v>77</v>
      </c>
      <c r="C65" s="43" t="s">
        <v>86</v>
      </c>
      <c r="D65" s="44" t="s">
        <v>136</v>
      </c>
      <c r="E65" s="102">
        <f>IF(G65="ja",1,0)</f>
        <v>0</v>
      </c>
      <c r="F65" s="43" t="s">
        <v>137</v>
      </c>
      <c r="G65" s="27"/>
      <c r="H65" s="41">
        <v>120</v>
      </c>
      <c r="I65" s="45">
        <f>+H65*E65/1</f>
        <v>0</v>
      </c>
      <c r="J65" s="46"/>
      <c r="K65" s="42"/>
      <c r="L65" s="41"/>
      <c r="M65" s="41"/>
      <c r="N65" s="41"/>
      <c r="O65" s="41"/>
      <c r="P65" s="46"/>
      <c r="Q65" s="77">
        <v>0.05</v>
      </c>
      <c r="R65" s="42"/>
      <c r="S65" s="41"/>
      <c r="T65" s="41"/>
      <c r="U65" s="41"/>
      <c r="V65" s="46"/>
    </row>
    <row r="66" spans="2:22" x14ac:dyDescent="0.25">
      <c r="B66" s="42"/>
      <c r="C66" s="43"/>
      <c r="D66" s="44"/>
      <c r="E66" s="43"/>
      <c r="F66" s="43"/>
      <c r="G66" s="42"/>
      <c r="H66" s="41"/>
      <c r="I66" s="45"/>
      <c r="J66" s="46"/>
      <c r="K66" s="42"/>
      <c r="L66" s="41"/>
      <c r="M66" s="41"/>
      <c r="N66" s="41"/>
      <c r="O66" s="41"/>
      <c r="P66" s="46"/>
      <c r="Q66" s="41"/>
      <c r="R66" s="42"/>
      <c r="S66" s="41"/>
      <c r="T66" s="41"/>
      <c r="U66" s="41"/>
      <c r="V66" s="46"/>
    </row>
    <row r="67" spans="2:22" x14ac:dyDescent="0.25">
      <c r="B67" s="42"/>
      <c r="C67" s="43"/>
      <c r="D67" s="44"/>
      <c r="E67" s="43"/>
      <c r="F67" s="43"/>
      <c r="G67" s="42"/>
      <c r="H67" s="41"/>
      <c r="I67" s="45"/>
      <c r="J67" s="46"/>
      <c r="K67" s="42"/>
      <c r="L67" s="41"/>
      <c r="M67" s="41"/>
      <c r="N67" s="41"/>
      <c r="O67" s="41"/>
      <c r="P67" s="46"/>
      <c r="Q67" s="41"/>
      <c r="R67" s="42"/>
      <c r="S67" s="41"/>
      <c r="T67" s="41"/>
      <c r="U67" s="41"/>
      <c r="V67" s="46"/>
    </row>
    <row r="68" spans="2:22" x14ac:dyDescent="0.25">
      <c r="B68" s="71" t="s">
        <v>131</v>
      </c>
      <c r="C68" s="43"/>
      <c r="D68" s="44"/>
      <c r="E68" s="43"/>
      <c r="F68" s="43"/>
      <c r="G68" s="42"/>
      <c r="H68" s="41"/>
      <c r="I68" s="45"/>
      <c r="J68" s="46"/>
      <c r="K68" s="42"/>
      <c r="L68" s="41"/>
      <c r="M68" s="41"/>
      <c r="N68" s="41"/>
      <c r="O68" s="41"/>
      <c r="P68" s="46"/>
      <c r="Q68" s="41"/>
      <c r="R68" s="42"/>
      <c r="S68" s="41"/>
      <c r="T68" s="41"/>
      <c r="U68" s="41"/>
      <c r="V68" s="46"/>
    </row>
    <row r="69" spans="2:22" x14ac:dyDescent="0.25">
      <c r="B69" s="42"/>
      <c r="C69" s="43" t="s">
        <v>117</v>
      </c>
      <c r="D69" s="44"/>
      <c r="E69" s="43"/>
      <c r="F69" s="43"/>
      <c r="G69" s="76">
        <f>'bijlage 5 - Inschrijfstaat'!E30</f>
        <v>0</v>
      </c>
      <c r="H69" s="41"/>
      <c r="I69" s="45"/>
      <c r="J69" s="46"/>
      <c r="K69" s="42"/>
      <c r="L69" s="41"/>
      <c r="M69" s="41"/>
      <c r="N69" s="41"/>
      <c r="O69" s="41"/>
      <c r="P69" s="46"/>
      <c r="Q69" s="41"/>
      <c r="R69" s="42"/>
      <c r="S69" s="41"/>
      <c r="T69" s="41"/>
      <c r="U69" s="41"/>
      <c r="V69" s="46"/>
    </row>
    <row r="70" spans="2:22" ht="26.4" x14ac:dyDescent="0.25">
      <c r="B70" s="42"/>
      <c r="C70" s="43" t="s">
        <v>85</v>
      </c>
      <c r="D70" s="44"/>
      <c r="E70" s="43"/>
      <c r="F70" s="43"/>
      <c r="G70" s="76">
        <f>'bijlage 5 - Inschrijfstaat'!F30</f>
        <v>0</v>
      </c>
      <c r="H70" s="41"/>
      <c r="I70" s="45"/>
      <c r="J70" s="46"/>
      <c r="K70" s="42"/>
      <c r="L70" s="41"/>
      <c r="M70" s="41"/>
      <c r="N70" s="41"/>
      <c r="O70" s="41"/>
      <c r="P70" s="46"/>
      <c r="Q70" s="41"/>
      <c r="R70" s="42"/>
      <c r="S70" s="41"/>
      <c r="T70" s="41"/>
      <c r="U70" s="41"/>
      <c r="V70" s="46"/>
    </row>
    <row r="71" spans="2:22" x14ac:dyDescent="0.25">
      <c r="B71" s="42"/>
      <c r="C71" s="43"/>
      <c r="D71" s="44"/>
      <c r="E71" s="43"/>
      <c r="F71" s="43"/>
      <c r="G71" s="42"/>
      <c r="H71" s="41"/>
      <c r="I71" s="45"/>
      <c r="J71" s="46"/>
      <c r="K71" s="42"/>
      <c r="L71" s="41"/>
      <c r="M71" s="41"/>
      <c r="N71" s="41"/>
      <c r="O71" s="41"/>
      <c r="P71" s="46"/>
      <c r="Q71" s="112">
        <f>'bijlage 5 - Inschrijfstaat'!H32</f>
        <v>1</v>
      </c>
      <c r="R71" s="42"/>
      <c r="S71" s="41"/>
      <c r="T71" s="41"/>
      <c r="U71" s="41"/>
      <c r="V71" s="46"/>
    </row>
    <row r="72" spans="2:22" x14ac:dyDescent="0.25">
      <c r="B72" s="42"/>
      <c r="C72" s="43" t="s">
        <v>118</v>
      </c>
      <c r="D72" s="44"/>
      <c r="E72" s="43"/>
      <c r="F72" s="43"/>
      <c r="G72" s="78" t="e">
        <f>+G70/G69</f>
        <v>#DIV/0!</v>
      </c>
      <c r="H72" s="41"/>
      <c r="I72" s="45"/>
      <c r="J72" s="46"/>
      <c r="K72" s="42"/>
      <c r="L72" s="41"/>
      <c r="M72" s="41"/>
      <c r="N72" s="41"/>
      <c r="O72" s="41"/>
      <c r="P72" s="46"/>
      <c r="Q72" s="112">
        <f>'bijlage 5 - Inschrijfstaat'!H33</f>
        <v>0.65</v>
      </c>
      <c r="R72" s="42"/>
      <c r="S72" s="41"/>
      <c r="T72" s="41"/>
      <c r="U72" s="41"/>
      <c r="V72" s="46"/>
    </row>
    <row r="73" spans="2:22" ht="13.8" thickBot="1" x14ac:dyDescent="0.3">
      <c r="B73" s="42"/>
      <c r="C73" s="43" t="s">
        <v>84</v>
      </c>
      <c r="D73" s="44"/>
      <c r="E73" s="43"/>
      <c r="F73" s="43"/>
      <c r="G73" s="42"/>
      <c r="H73" s="41">
        <v>450</v>
      </c>
      <c r="I73" s="79" t="e">
        <f>MIN((H73-(G72-Q72)*H73/(Q71-Q72)),450)</f>
        <v>#DIV/0!</v>
      </c>
      <c r="J73" s="46" t="s">
        <v>47</v>
      </c>
      <c r="K73" s="42"/>
      <c r="L73" s="41"/>
      <c r="M73" s="41"/>
      <c r="N73" s="41"/>
      <c r="O73" s="41"/>
      <c r="P73" s="46"/>
      <c r="Q73" s="41"/>
      <c r="R73" s="42"/>
      <c r="S73" s="41"/>
      <c r="T73" s="41"/>
      <c r="U73" s="41"/>
      <c r="V73" s="46"/>
    </row>
    <row r="74" spans="2:22" x14ac:dyDescent="0.25">
      <c r="B74" s="33"/>
      <c r="C74" s="34"/>
      <c r="D74" s="39"/>
      <c r="E74" s="34"/>
      <c r="F74" s="34"/>
      <c r="G74" s="33"/>
      <c r="H74" s="30"/>
      <c r="I74" s="40"/>
      <c r="J74" s="31"/>
      <c r="K74" s="33"/>
      <c r="L74" s="30"/>
      <c r="M74" s="30"/>
      <c r="N74" s="30"/>
      <c r="O74" s="30"/>
      <c r="P74" s="31"/>
      <c r="Q74" s="41"/>
      <c r="R74" s="33"/>
      <c r="S74" s="30"/>
      <c r="T74" s="30"/>
      <c r="U74" s="30"/>
      <c r="V74" s="31"/>
    </row>
    <row r="75" spans="2:22" x14ac:dyDescent="0.25">
      <c r="B75" s="42"/>
      <c r="C75" s="43"/>
      <c r="D75" s="44"/>
      <c r="E75" s="43"/>
      <c r="F75" s="43"/>
      <c r="G75" s="42"/>
      <c r="H75" s="41"/>
      <c r="I75" s="45"/>
      <c r="J75" s="46"/>
      <c r="K75" s="42"/>
      <c r="L75" s="41"/>
      <c r="M75" s="41"/>
      <c r="N75" s="41"/>
      <c r="O75" s="41"/>
      <c r="P75" s="46"/>
      <c r="Q75" s="41"/>
      <c r="R75" s="42"/>
      <c r="S75" s="41"/>
      <c r="T75" s="41"/>
      <c r="U75" s="41"/>
      <c r="V75" s="46"/>
    </row>
    <row r="76" spans="2:22" x14ac:dyDescent="0.25">
      <c r="B76" s="42"/>
      <c r="C76" s="43"/>
      <c r="D76" s="44"/>
      <c r="E76" s="43"/>
      <c r="F76" s="43"/>
      <c r="G76" s="42"/>
      <c r="H76" s="41"/>
      <c r="I76" s="45"/>
      <c r="J76" s="46"/>
      <c r="K76" s="42"/>
      <c r="L76" s="41"/>
      <c r="M76" s="41"/>
      <c r="N76" s="41"/>
      <c r="O76" s="41"/>
      <c r="P76" s="46"/>
      <c r="Q76" s="41"/>
      <c r="R76" s="42"/>
      <c r="S76" s="41"/>
      <c r="T76" s="41"/>
      <c r="U76" s="41"/>
      <c r="V76" s="46"/>
    </row>
    <row r="77" spans="2:22" ht="13.8" thickBot="1" x14ac:dyDescent="0.3">
      <c r="B77" s="35"/>
      <c r="C77" s="36"/>
      <c r="D77" s="80"/>
      <c r="E77" s="36"/>
      <c r="F77" s="36"/>
      <c r="G77" s="35"/>
      <c r="H77" s="81">
        <f>SUM(H20:H73)</f>
        <v>1530</v>
      </c>
      <c r="I77" s="82" t="e">
        <f>SUM(I20:I73)</f>
        <v>#DIV/0!</v>
      </c>
      <c r="J77" s="38"/>
      <c r="K77" s="35"/>
      <c r="L77" s="37"/>
      <c r="M77" s="37"/>
      <c r="N77" s="37"/>
      <c r="O77" s="37"/>
      <c r="P77" s="38"/>
      <c r="Q77" s="41"/>
      <c r="R77" s="35"/>
      <c r="S77" s="37"/>
      <c r="T77" s="37"/>
      <c r="U77" s="37"/>
      <c r="V77" s="38"/>
    </row>
    <row r="78" spans="2:22" x14ac:dyDescent="0.25">
      <c r="U78" s="41"/>
    </row>
    <row r="80" spans="2:22" ht="13.8" thickBot="1" x14ac:dyDescent="0.3"/>
    <row r="81" spans="2:14" x14ac:dyDescent="0.25">
      <c r="B81" s="33" t="s">
        <v>93</v>
      </c>
      <c r="C81" s="34"/>
      <c r="D81" s="132" t="e">
        <f>+I77</f>
        <v>#DIV/0!</v>
      </c>
      <c r="E81" s="133"/>
      <c r="F81" s="134"/>
    </row>
    <row r="82" spans="2:14" ht="18" thickBot="1" x14ac:dyDescent="0.35">
      <c r="B82" s="83" t="s">
        <v>94</v>
      </c>
      <c r="C82" s="84"/>
      <c r="D82" s="129" t="e">
        <f>D81</f>
        <v>#DIV/0!</v>
      </c>
      <c r="E82" s="130"/>
      <c r="F82" s="131"/>
      <c r="G82" s="5" t="s">
        <v>120</v>
      </c>
      <c r="H82" s="5">
        <v>1530</v>
      </c>
    </row>
    <row r="86" spans="2:14" x14ac:dyDescent="0.25">
      <c r="B86" s="5" t="s">
        <v>96</v>
      </c>
      <c r="C86" s="8" t="s">
        <v>97</v>
      </c>
      <c r="D86" s="128"/>
      <c r="E86" s="128"/>
      <c r="F86" s="128"/>
      <c r="G86" s="128"/>
      <c r="H86" s="128"/>
      <c r="I86" s="128"/>
      <c r="J86" s="128"/>
      <c r="K86" s="128"/>
      <c r="L86" s="128"/>
      <c r="M86" s="128"/>
      <c r="N86" s="128"/>
    </row>
    <row r="87" spans="2:14" x14ac:dyDescent="0.25">
      <c r="C87" s="8"/>
      <c r="D87" s="11"/>
      <c r="E87" s="11"/>
      <c r="F87" s="85"/>
      <c r="G87" s="86"/>
      <c r="H87" s="86"/>
      <c r="I87" s="86"/>
      <c r="J87" s="86"/>
    </row>
    <row r="88" spans="2:14" x14ac:dyDescent="0.25">
      <c r="B88" s="5" t="s">
        <v>98</v>
      </c>
      <c r="C88" s="8" t="s">
        <v>97</v>
      </c>
      <c r="D88" s="128"/>
      <c r="E88" s="128"/>
      <c r="F88" s="128"/>
      <c r="G88" s="128"/>
      <c r="H88" s="128"/>
      <c r="I88" s="128"/>
      <c r="J88" s="128"/>
      <c r="K88" s="128"/>
      <c r="L88" s="128"/>
      <c r="M88" s="128"/>
      <c r="N88" s="128"/>
    </row>
    <row r="89" spans="2:14" x14ac:dyDescent="0.25">
      <c r="B89" s="5" t="s">
        <v>99</v>
      </c>
      <c r="C89" s="8" t="s">
        <v>97</v>
      </c>
      <c r="D89" s="128"/>
      <c r="E89" s="128"/>
      <c r="F89" s="128"/>
      <c r="G89" s="128"/>
      <c r="H89" s="128"/>
      <c r="I89" s="128"/>
      <c r="J89" s="128"/>
      <c r="K89" s="128"/>
      <c r="L89" s="128"/>
      <c r="M89" s="128"/>
      <c r="N89" s="128"/>
    </row>
    <row r="90" spans="2:14" x14ac:dyDescent="0.25">
      <c r="C90" s="8"/>
      <c r="D90" s="9"/>
      <c r="E90" s="9"/>
    </row>
    <row r="91" spans="2:14" x14ac:dyDescent="0.25">
      <c r="B91" s="5" t="s">
        <v>100</v>
      </c>
      <c r="C91" s="8" t="s">
        <v>97</v>
      </c>
      <c r="D91" s="128"/>
      <c r="E91" s="128"/>
      <c r="F91" s="128"/>
      <c r="G91" s="128"/>
      <c r="H91" s="128"/>
      <c r="I91" s="128"/>
      <c r="J91" s="128"/>
      <c r="K91" s="128"/>
      <c r="L91" s="128"/>
      <c r="M91" s="128"/>
      <c r="N91" s="128"/>
    </row>
    <row r="92" spans="2:14" x14ac:dyDescent="0.25">
      <c r="C92" s="5"/>
      <c r="D92" s="128"/>
      <c r="E92" s="128"/>
      <c r="F92" s="128"/>
      <c r="G92" s="128"/>
      <c r="H92" s="128"/>
      <c r="I92" s="128"/>
      <c r="J92" s="128"/>
      <c r="K92" s="128"/>
      <c r="L92" s="128"/>
      <c r="M92" s="128"/>
      <c r="N92" s="128"/>
    </row>
    <row r="93" spans="2:14" x14ac:dyDescent="0.25">
      <c r="C93" s="5"/>
      <c r="D93" s="128"/>
      <c r="E93" s="128"/>
      <c r="F93" s="128"/>
      <c r="G93" s="128"/>
      <c r="H93" s="128"/>
      <c r="I93" s="128"/>
      <c r="J93" s="128"/>
      <c r="K93" s="128"/>
      <c r="L93" s="128"/>
      <c r="M93" s="128"/>
      <c r="N93" s="128"/>
    </row>
    <row r="94" spans="2:14" x14ac:dyDescent="0.25">
      <c r="C94" s="5"/>
      <c r="D94" s="128"/>
      <c r="E94" s="128"/>
      <c r="F94" s="128"/>
      <c r="G94" s="128"/>
      <c r="H94" s="128"/>
      <c r="I94" s="128"/>
      <c r="J94" s="128"/>
      <c r="K94" s="128"/>
      <c r="L94" s="128"/>
      <c r="M94" s="128"/>
      <c r="N94" s="128"/>
    </row>
    <row r="95" spans="2:14" x14ac:dyDescent="0.25">
      <c r="C95" s="5"/>
      <c r="D95" s="128"/>
      <c r="E95" s="128"/>
      <c r="F95" s="128"/>
      <c r="G95" s="128"/>
      <c r="H95" s="128"/>
      <c r="I95" s="128"/>
      <c r="J95" s="128"/>
      <c r="K95" s="128"/>
      <c r="L95" s="128"/>
      <c r="M95" s="128"/>
      <c r="N95" s="128"/>
    </row>
  </sheetData>
  <sheetProtection algorithmName="SHA-512" hashValue="flSs/1yH8Nc+fTOln6D1S8eUtRlPnwMYKjeHnCp8TzRCYGyNrM9tZuU10RyKcymXAL/XQghHwaxQUTTtP0K5Dw==" saltValue="PsQwGLtUkbSuiUj72HT44w==" spinCount="100000" sheet="1" objects="1" scenarios="1"/>
  <mergeCells count="18">
    <mergeCell ref="D91:N95"/>
    <mergeCell ref="K12:P12"/>
    <mergeCell ref="D82:F82"/>
    <mergeCell ref="D81:F81"/>
    <mergeCell ref="D86:N86"/>
    <mergeCell ref="D88:N88"/>
    <mergeCell ref="D89:N89"/>
    <mergeCell ref="R12:V12"/>
    <mergeCell ref="E4:H4"/>
    <mergeCell ref="B62:C62"/>
    <mergeCell ref="B19:C19"/>
    <mergeCell ref="B43:C43"/>
    <mergeCell ref="D15:F15"/>
    <mergeCell ref="C8:I8"/>
    <mergeCell ref="C5:I5"/>
    <mergeCell ref="C6:I6"/>
    <mergeCell ref="C7:I7"/>
    <mergeCell ref="K10:M10"/>
  </mergeCells>
  <conditionalFormatting sqref="K10">
    <cfRule type="containsText" dxfId="0" priority="1" operator="containsText" text="niet">
      <formula>NOT(ISERROR(SEARCH("niet",K10)))</formula>
    </cfRule>
  </conditionalFormatting>
  <dataValidations count="1">
    <dataValidation type="list" allowBlank="1" showInputMessage="1" showErrorMessage="1" sqref="G30 G25">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lijsten!$B$10:$B$30</xm:f>
          </x14:formula1>
          <xm:sqref>G48:G59</xm:sqref>
        </x14:dataValidation>
        <x14:dataValidation type="list" allowBlank="1" showInputMessage="1" showErrorMessage="1">
          <x14:formula1>
            <xm:f>lijsten!$J$10:$J$11</xm:f>
          </x14:formula1>
          <xm:sqref>L5:L8 G63:G65</xm:sqref>
        </x14:dataValidation>
        <x14:dataValidation type="list" allowBlank="1" showInputMessage="1" showErrorMessage="1">
          <x14:formula1>
            <xm:f>lijsten!$L$10:$L$14</xm:f>
          </x14:formula1>
          <xm:sqref>G20:G22 G26:G28 G31:G33 G37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X40"/>
  <sheetViews>
    <sheetView workbookViewId="0">
      <selection activeCell="F32" sqref="F32"/>
    </sheetView>
  </sheetViews>
  <sheetFormatPr defaultRowHeight="13.2" x14ac:dyDescent="0.25"/>
  <cols>
    <col min="2" max="2" width="10.5546875" customWidth="1"/>
    <col min="4" max="4" width="10.88671875" bestFit="1" customWidth="1"/>
    <col min="5" max="5" width="12.88671875" customWidth="1"/>
    <col min="6" max="6" width="24.44140625" customWidth="1"/>
    <col min="7" max="7" width="10.88671875" customWidth="1"/>
    <col min="8" max="8" width="10.88671875" bestFit="1" customWidth="1"/>
    <col min="16" max="16" width="11.5546875" customWidth="1"/>
    <col min="18" max="18" width="17.33203125" customWidth="1"/>
  </cols>
  <sheetData>
    <row r="1" spans="1:24" x14ac:dyDescent="0.25">
      <c r="A1" s="111"/>
      <c r="B1" s="16"/>
      <c r="C1" s="16"/>
      <c r="D1" s="16"/>
      <c r="E1" s="16"/>
      <c r="F1" s="16"/>
      <c r="G1" s="16"/>
      <c r="H1" s="16"/>
      <c r="I1" s="16"/>
      <c r="J1" s="16"/>
      <c r="K1" s="16"/>
      <c r="L1" s="16"/>
      <c r="M1" s="16"/>
      <c r="N1" s="16"/>
      <c r="O1" s="16"/>
      <c r="P1" s="16"/>
      <c r="Q1" s="16"/>
      <c r="R1" s="16"/>
      <c r="S1" s="16"/>
      <c r="T1" s="16"/>
      <c r="U1" s="16"/>
      <c r="V1" s="16"/>
      <c r="W1" s="16"/>
      <c r="X1" s="16"/>
    </row>
    <row r="2" spans="1:24" ht="26.4" x14ac:dyDescent="0.25">
      <c r="A2" s="111"/>
      <c r="B2" s="17" t="s">
        <v>41</v>
      </c>
      <c r="C2" s="16"/>
      <c r="D2" s="135" t="s">
        <v>48</v>
      </c>
      <c r="E2" s="135"/>
      <c r="F2" s="135"/>
      <c r="G2" s="135"/>
      <c r="H2" s="135"/>
      <c r="I2" s="16"/>
      <c r="J2" s="16" t="s">
        <v>70</v>
      </c>
      <c r="K2" s="16"/>
      <c r="L2" s="16" t="s">
        <v>71</v>
      </c>
      <c r="M2" s="16"/>
      <c r="N2" s="16"/>
      <c r="O2" s="16"/>
      <c r="P2" s="16"/>
      <c r="Q2" s="16"/>
      <c r="R2" s="16"/>
      <c r="S2" s="16"/>
      <c r="T2" s="16"/>
      <c r="U2" s="16"/>
      <c r="V2" s="16"/>
      <c r="W2" s="16"/>
      <c r="X2" s="16"/>
    </row>
    <row r="3" spans="1:24" ht="39.6" x14ac:dyDescent="0.25">
      <c r="A3" s="111"/>
      <c r="B3" s="16"/>
      <c r="C3" s="16"/>
      <c r="D3" s="16" t="s">
        <v>51</v>
      </c>
      <c r="E3" s="18" t="s">
        <v>49</v>
      </c>
      <c r="F3" s="18" t="s">
        <v>87</v>
      </c>
      <c r="G3" s="18" t="s">
        <v>88</v>
      </c>
      <c r="H3" s="19" t="s">
        <v>50</v>
      </c>
      <c r="I3" s="16"/>
      <c r="J3" s="16" t="s">
        <v>52</v>
      </c>
      <c r="K3" s="16"/>
      <c r="L3" s="16" t="s">
        <v>72</v>
      </c>
      <c r="M3" s="16"/>
      <c r="N3" s="17" t="s">
        <v>112</v>
      </c>
      <c r="O3" s="17"/>
      <c r="P3" s="17" t="s">
        <v>119</v>
      </c>
      <c r="Q3" s="16"/>
      <c r="R3" s="136" t="s">
        <v>114</v>
      </c>
      <c r="S3" s="136"/>
      <c r="T3" s="16"/>
      <c r="U3" s="16"/>
      <c r="V3" s="16"/>
      <c r="W3" s="16"/>
      <c r="X3" s="16"/>
    </row>
    <row r="4" spans="1:24" x14ac:dyDescent="0.25">
      <c r="A4" s="111"/>
      <c r="B4" s="16"/>
      <c r="C4" s="16"/>
      <c r="D4" s="16"/>
      <c r="E4" s="19"/>
      <c r="F4" s="19"/>
      <c r="G4" s="19"/>
      <c r="H4" s="19"/>
      <c r="I4" s="16"/>
      <c r="J4" s="16"/>
      <c r="K4" s="16"/>
      <c r="L4" s="16"/>
      <c r="M4" s="16"/>
      <c r="N4" s="16"/>
      <c r="O4" s="16"/>
      <c r="P4" s="16"/>
      <c r="Q4" s="16"/>
      <c r="R4" s="16"/>
      <c r="S4" s="16"/>
      <c r="T4" s="16"/>
      <c r="U4" s="16"/>
      <c r="V4" s="16"/>
      <c r="W4" s="16"/>
      <c r="X4" s="16"/>
    </row>
    <row r="5" spans="1:24" x14ac:dyDescent="0.25">
      <c r="A5" s="111" t="s">
        <v>42</v>
      </c>
      <c r="B5" s="16">
        <f>+'bijlage 6 - EMVI toezeggingen'!D48</f>
        <v>0</v>
      </c>
      <c r="C5" s="16"/>
      <c r="D5" s="16"/>
      <c r="E5" s="20">
        <v>1</v>
      </c>
      <c r="F5" s="20">
        <v>0.65</v>
      </c>
      <c r="G5" s="20"/>
      <c r="H5" s="20">
        <v>0.7</v>
      </c>
      <c r="I5" s="16"/>
      <c r="J5" s="16"/>
      <c r="K5" s="16"/>
      <c r="L5" s="16"/>
      <c r="M5" s="16"/>
      <c r="N5" s="16">
        <v>1</v>
      </c>
      <c r="O5" s="16"/>
      <c r="P5" s="16" t="str">
        <f>+'bijlage 6 - EMVI toezeggingen'!D63</f>
        <v>ja</v>
      </c>
      <c r="Q5" s="16"/>
      <c r="R5" s="16" t="s">
        <v>115</v>
      </c>
      <c r="S5" s="16">
        <f>COUNT('bijlage 5 - Inschrijfstaat'!#REF!)</f>
        <v>0</v>
      </c>
      <c r="T5" s="16"/>
      <c r="U5" s="16"/>
      <c r="V5" s="16"/>
      <c r="W5" s="16"/>
      <c r="X5" s="16"/>
    </row>
    <row r="6" spans="1:24" x14ac:dyDescent="0.25">
      <c r="A6" s="111" t="s">
        <v>43</v>
      </c>
      <c r="B6" s="16">
        <f>+'bijlage 6 - EMVI toezeggingen'!E48</f>
        <v>100</v>
      </c>
      <c r="C6" s="16"/>
      <c r="D6" s="16"/>
      <c r="E6" s="19"/>
      <c r="F6" s="19"/>
      <c r="G6" s="19"/>
      <c r="H6" s="19"/>
      <c r="I6" s="16"/>
      <c r="J6" s="16"/>
      <c r="K6" s="16"/>
      <c r="L6" s="16"/>
      <c r="M6" s="16"/>
      <c r="N6" s="16">
        <v>4</v>
      </c>
      <c r="O6" s="16"/>
      <c r="P6" s="16">
        <f>+'bijlage 6 - EMVI toezeggingen'!E63</f>
        <v>0</v>
      </c>
      <c r="Q6" s="16"/>
      <c r="R6" s="16" t="s">
        <v>50</v>
      </c>
      <c r="S6" s="16">
        <f>COUNT('bijlage 5 - Inschrijfstaat'!#REF!)</f>
        <v>0</v>
      </c>
      <c r="T6" s="16"/>
      <c r="U6" s="16"/>
      <c r="V6" s="16"/>
      <c r="W6" s="16"/>
      <c r="X6" s="16"/>
    </row>
    <row r="7" spans="1:24" x14ac:dyDescent="0.25">
      <c r="A7" s="111" t="s">
        <v>44</v>
      </c>
      <c r="B7" s="16">
        <f>+'bijlage 6 - EMVI toezeggingen'!F48</f>
        <v>5</v>
      </c>
      <c r="C7" s="16"/>
      <c r="D7" s="16"/>
      <c r="E7" s="19"/>
      <c r="F7" s="19"/>
      <c r="G7" s="19"/>
      <c r="H7" s="19"/>
      <c r="I7" s="16"/>
      <c r="J7" s="16"/>
      <c r="K7" s="16"/>
      <c r="L7" s="16"/>
      <c r="M7" s="16"/>
      <c r="N7" s="16">
        <v>0.2</v>
      </c>
      <c r="O7" s="16"/>
      <c r="P7" s="16" t="str">
        <f>+'bijlage 6 - EMVI toezeggingen'!F63</f>
        <v>nee</v>
      </c>
      <c r="Q7" s="16"/>
      <c r="R7" s="16" t="s">
        <v>109</v>
      </c>
      <c r="S7" s="16">
        <f>COUNTA('bijlage 5 - Inschrijfstaat'!#REF!)</f>
        <v>1</v>
      </c>
      <c r="T7" s="16"/>
      <c r="U7" s="16"/>
      <c r="V7" s="16"/>
      <c r="W7" s="16"/>
      <c r="X7" s="16"/>
    </row>
    <row r="8" spans="1:24" x14ac:dyDescent="0.25">
      <c r="A8" s="111"/>
      <c r="B8" s="16"/>
      <c r="C8" s="16"/>
      <c r="D8" s="16"/>
      <c r="E8" s="19"/>
      <c r="F8" s="19"/>
      <c r="G8" s="19"/>
      <c r="H8" s="19"/>
      <c r="I8" s="16"/>
      <c r="J8" s="16"/>
      <c r="K8" s="16"/>
      <c r="L8" s="16"/>
      <c r="M8" s="16"/>
      <c r="N8" s="16"/>
      <c r="O8" s="16"/>
      <c r="P8" s="16"/>
      <c r="Q8" s="16"/>
      <c r="R8" s="16" t="s">
        <v>116</v>
      </c>
      <c r="S8" s="16">
        <f>COUNTA('bijlage 5 - Inschrijfstaat'!#REF!)</f>
        <v>1</v>
      </c>
      <c r="T8" s="16"/>
      <c r="U8" s="16"/>
      <c r="V8" s="16"/>
      <c r="W8" s="16"/>
      <c r="X8" s="16"/>
    </row>
    <row r="9" spans="1:24" x14ac:dyDescent="0.25">
      <c r="A9" s="111"/>
      <c r="B9" s="16"/>
      <c r="C9" s="16"/>
      <c r="D9" s="16"/>
      <c r="E9" s="19"/>
      <c r="F9" s="19"/>
      <c r="G9" s="19"/>
      <c r="H9" s="19"/>
      <c r="I9" s="16"/>
      <c r="J9" s="16"/>
      <c r="K9" s="16"/>
      <c r="L9" s="16"/>
      <c r="M9" s="16"/>
      <c r="N9" s="16"/>
      <c r="O9" s="16"/>
      <c r="P9" s="16"/>
      <c r="Q9" s="16"/>
      <c r="R9" s="16"/>
      <c r="S9" s="16"/>
      <c r="T9" s="16"/>
      <c r="U9" s="16"/>
      <c r="V9" s="16"/>
      <c r="W9" s="16"/>
      <c r="X9" s="16"/>
    </row>
    <row r="10" spans="1:24" x14ac:dyDescent="0.25">
      <c r="A10" s="111" t="s">
        <v>45</v>
      </c>
      <c r="B10" s="16">
        <f>+B6</f>
        <v>100</v>
      </c>
      <c r="C10" s="16"/>
      <c r="D10" s="16">
        <v>1</v>
      </c>
      <c r="E10" s="21" t="e">
        <f>+'bijlage 5 - Inschrijfstaat'!#REF!</f>
        <v>#REF!</v>
      </c>
      <c r="F10" s="22" t="e">
        <f>+E10*0.65</f>
        <v>#REF!</v>
      </c>
      <c r="G10" s="22" t="e">
        <f>+'bijlage 5 - Inschrijfstaat'!#REF!</f>
        <v>#REF!</v>
      </c>
      <c r="H10" s="22" t="e">
        <f>IF(G10=0,E10,+G10*$H$5)</f>
        <v>#REF!</v>
      </c>
      <c r="I10" s="16"/>
      <c r="J10" s="16" t="s">
        <v>23</v>
      </c>
      <c r="K10" s="16"/>
      <c r="L10" s="16">
        <v>1</v>
      </c>
      <c r="M10" s="16"/>
      <c r="N10" s="23">
        <f>+N5</f>
        <v>1</v>
      </c>
      <c r="O10" s="23"/>
      <c r="P10" s="23" t="str">
        <f>+P5</f>
        <v>ja</v>
      </c>
      <c r="Q10" s="16"/>
      <c r="R10" s="16"/>
      <c r="S10" s="16"/>
      <c r="T10" s="16"/>
      <c r="U10" s="16"/>
      <c r="V10" s="16"/>
      <c r="W10" s="16"/>
      <c r="X10" s="16"/>
    </row>
    <row r="11" spans="1:24" x14ac:dyDescent="0.25">
      <c r="A11" s="111"/>
      <c r="B11" s="16">
        <f>IF(+B10-$B$7&gt;$B$5,+B10-$B$7,0)</f>
        <v>95</v>
      </c>
      <c r="C11" s="16"/>
      <c r="D11" s="16">
        <v>2</v>
      </c>
      <c r="E11" s="21" t="e">
        <f>+'bijlage 5 - Inschrijfstaat'!#REF!</f>
        <v>#REF!</v>
      </c>
      <c r="F11" s="22" t="e">
        <f t="shared" ref="F11:F23" si="0">+E11*0.65</f>
        <v>#REF!</v>
      </c>
      <c r="G11" s="22" t="e">
        <f>+'bijlage 5 - Inschrijfstaat'!#REF!</f>
        <v>#REF!</v>
      </c>
      <c r="H11" s="22" t="e">
        <f t="shared" ref="H11:H23" si="1">IF(G11=0,E11,+G11*$H$5)</f>
        <v>#REF!</v>
      </c>
      <c r="I11" s="16"/>
      <c r="J11" s="16" t="s">
        <v>24</v>
      </c>
      <c r="K11" s="16"/>
      <c r="L11" s="16">
        <v>2</v>
      </c>
      <c r="M11" s="16"/>
      <c r="N11" s="23">
        <f>IF(+N10+$N$7&lt;=$N$6,+N10+$N$7,0)</f>
        <v>1.2</v>
      </c>
      <c r="O11" s="23"/>
      <c r="P11" s="23" t="e">
        <f>IF(+P10+$P$7&lt;=$P$6,+P10+$P$7,0)</f>
        <v>#VALUE!</v>
      </c>
      <c r="Q11" s="16"/>
      <c r="R11" s="16"/>
      <c r="S11" s="16"/>
      <c r="T11" s="16"/>
      <c r="U11" s="16"/>
      <c r="V11" s="16"/>
      <c r="W11" s="16"/>
      <c r="X11" s="16"/>
    </row>
    <row r="12" spans="1:24" x14ac:dyDescent="0.25">
      <c r="A12" s="111"/>
      <c r="B12" s="16">
        <f t="shared" ref="B12:B30" si="2">IF(+B11-$B$7&gt;$B$5,+B11-$B$7,0)</f>
        <v>90</v>
      </c>
      <c r="C12" s="16"/>
      <c r="D12" s="16">
        <v>3</v>
      </c>
      <c r="E12" s="21" t="e">
        <f>+'bijlage 5 - Inschrijfstaat'!#REF!</f>
        <v>#REF!</v>
      </c>
      <c r="F12" s="22" t="e">
        <f t="shared" si="0"/>
        <v>#REF!</v>
      </c>
      <c r="G12" s="22" t="e">
        <f>+'bijlage 5 - Inschrijfstaat'!#REF!</f>
        <v>#REF!</v>
      </c>
      <c r="H12" s="22" t="e">
        <f t="shared" si="1"/>
        <v>#REF!</v>
      </c>
      <c r="I12" s="16"/>
      <c r="J12" s="16"/>
      <c r="K12" s="16"/>
      <c r="L12" s="16">
        <v>3</v>
      </c>
      <c r="M12" s="16"/>
      <c r="N12" s="23">
        <f t="shared" ref="N12:N25" si="3">IF(+N11+$N$7&lt;=$N$6,+N11+$N$7,0)</f>
        <v>1.4</v>
      </c>
      <c r="O12" s="23"/>
      <c r="P12" s="23" t="e">
        <f t="shared" ref="P12:P15" si="4">IF(+P11+$P$7&lt;=$P$6,+P11+$P$7,0)</f>
        <v>#VALUE!</v>
      </c>
      <c r="Q12" s="16"/>
      <c r="R12" s="16"/>
      <c r="S12" s="16"/>
      <c r="T12" s="16"/>
      <c r="U12" s="16"/>
      <c r="V12" s="16"/>
      <c r="W12" s="16"/>
      <c r="X12" s="16"/>
    </row>
    <row r="13" spans="1:24" x14ac:dyDescent="0.25">
      <c r="A13" s="111"/>
      <c r="B13" s="16">
        <f t="shared" si="2"/>
        <v>85</v>
      </c>
      <c r="C13" s="16"/>
      <c r="D13" s="16">
        <v>4</v>
      </c>
      <c r="E13" s="21" t="e">
        <f>+'bijlage 5 - Inschrijfstaat'!#REF!</f>
        <v>#REF!</v>
      </c>
      <c r="F13" s="22" t="e">
        <f t="shared" si="0"/>
        <v>#REF!</v>
      </c>
      <c r="G13" s="22" t="e">
        <f>+'bijlage 5 - Inschrijfstaat'!#REF!</f>
        <v>#REF!</v>
      </c>
      <c r="H13" s="22" t="e">
        <f t="shared" si="1"/>
        <v>#REF!</v>
      </c>
      <c r="I13" s="16"/>
      <c r="J13" s="16"/>
      <c r="K13" s="16"/>
      <c r="L13" s="16">
        <v>4</v>
      </c>
      <c r="M13" s="16"/>
      <c r="N13" s="23">
        <f t="shared" si="3"/>
        <v>1.5999999999999999</v>
      </c>
      <c r="O13" s="23"/>
      <c r="P13" s="23" t="e">
        <f t="shared" si="4"/>
        <v>#VALUE!</v>
      </c>
      <c r="Q13" s="16"/>
      <c r="R13" s="16"/>
      <c r="S13" s="16"/>
      <c r="T13" s="16"/>
      <c r="U13" s="16"/>
      <c r="V13" s="16"/>
      <c r="W13" s="16"/>
      <c r="X13" s="16"/>
    </row>
    <row r="14" spans="1:24" x14ac:dyDescent="0.25">
      <c r="A14" s="111"/>
      <c r="B14" s="16">
        <f t="shared" si="2"/>
        <v>80</v>
      </c>
      <c r="C14" s="16"/>
      <c r="D14" s="16">
        <v>5</v>
      </c>
      <c r="E14" s="21" t="e">
        <f>+'bijlage 5 - Inschrijfstaat'!#REF!</f>
        <v>#REF!</v>
      </c>
      <c r="F14" s="22" t="e">
        <f t="shared" si="0"/>
        <v>#REF!</v>
      </c>
      <c r="G14" s="22" t="e">
        <f>+'bijlage 5 - Inschrijfstaat'!#REF!</f>
        <v>#REF!</v>
      </c>
      <c r="H14" s="22" t="e">
        <f t="shared" si="1"/>
        <v>#REF!</v>
      </c>
      <c r="I14" s="16"/>
      <c r="J14" s="16"/>
      <c r="K14" s="16"/>
      <c r="L14" s="16">
        <v>5</v>
      </c>
      <c r="M14" s="16"/>
      <c r="N14" s="23">
        <f t="shared" si="3"/>
        <v>1.7999999999999998</v>
      </c>
      <c r="O14" s="23"/>
      <c r="P14" s="23" t="e">
        <f t="shared" si="4"/>
        <v>#VALUE!</v>
      </c>
      <c r="Q14" s="16"/>
      <c r="R14" s="16"/>
      <c r="S14" s="16"/>
      <c r="T14" s="16"/>
      <c r="U14" s="16"/>
      <c r="V14" s="16"/>
      <c r="W14" s="16"/>
      <c r="X14" s="16"/>
    </row>
    <row r="15" spans="1:24" x14ac:dyDescent="0.25">
      <c r="A15" s="111"/>
      <c r="B15" s="16">
        <f t="shared" si="2"/>
        <v>75</v>
      </c>
      <c r="C15" s="16"/>
      <c r="D15" s="16">
        <v>6</v>
      </c>
      <c r="E15" s="21" t="e">
        <f>+'bijlage 5 - Inschrijfstaat'!#REF!</f>
        <v>#REF!</v>
      </c>
      <c r="F15" s="22" t="e">
        <f t="shared" si="0"/>
        <v>#REF!</v>
      </c>
      <c r="G15" s="22" t="e">
        <f>+'bijlage 5 - Inschrijfstaat'!#REF!</f>
        <v>#REF!</v>
      </c>
      <c r="H15" s="22" t="e">
        <f t="shared" si="1"/>
        <v>#REF!</v>
      </c>
      <c r="I15" s="16"/>
      <c r="J15" s="16"/>
      <c r="K15" s="16"/>
      <c r="L15" s="16"/>
      <c r="M15" s="16"/>
      <c r="N15" s="23">
        <f t="shared" si="3"/>
        <v>1.9999999999999998</v>
      </c>
      <c r="O15" s="23"/>
      <c r="P15" s="23" t="e">
        <f t="shared" si="4"/>
        <v>#VALUE!</v>
      </c>
      <c r="Q15" s="16"/>
      <c r="R15" s="16"/>
      <c r="S15" s="16"/>
      <c r="T15" s="16"/>
      <c r="U15" s="16"/>
      <c r="V15" s="16"/>
      <c r="W15" s="16"/>
      <c r="X15" s="16"/>
    </row>
    <row r="16" spans="1:24" x14ac:dyDescent="0.25">
      <c r="A16" s="111"/>
      <c r="B16" s="16">
        <f t="shared" si="2"/>
        <v>70</v>
      </c>
      <c r="C16" s="16"/>
      <c r="D16" s="16">
        <v>7</v>
      </c>
      <c r="E16" s="21" t="e">
        <f>+'bijlage 5 - Inschrijfstaat'!#REF!</f>
        <v>#REF!</v>
      </c>
      <c r="F16" s="22" t="e">
        <f t="shared" si="0"/>
        <v>#REF!</v>
      </c>
      <c r="G16" s="22" t="e">
        <f>+'bijlage 5 - Inschrijfstaat'!#REF!</f>
        <v>#REF!</v>
      </c>
      <c r="H16" s="22" t="e">
        <f t="shared" si="1"/>
        <v>#REF!</v>
      </c>
      <c r="I16" s="16"/>
      <c r="J16" s="16"/>
      <c r="K16" s="16"/>
      <c r="L16" s="16"/>
      <c r="M16" s="16"/>
      <c r="N16" s="23">
        <f t="shared" si="3"/>
        <v>2.1999999999999997</v>
      </c>
      <c r="O16" s="23"/>
      <c r="P16" s="23"/>
      <c r="Q16" s="16"/>
      <c r="R16" s="16"/>
      <c r="S16" s="16"/>
      <c r="T16" s="16"/>
      <c r="U16" s="16"/>
      <c r="V16" s="16"/>
      <c r="W16" s="16"/>
      <c r="X16" s="16"/>
    </row>
    <row r="17" spans="1:24" x14ac:dyDescent="0.25">
      <c r="A17" s="111"/>
      <c r="B17" s="16">
        <f t="shared" si="2"/>
        <v>65</v>
      </c>
      <c r="C17" s="16"/>
      <c r="D17" s="16">
        <v>8</v>
      </c>
      <c r="E17" s="21" t="e">
        <f>+'bijlage 5 - Inschrijfstaat'!#REF!</f>
        <v>#REF!</v>
      </c>
      <c r="F17" s="22" t="e">
        <f t="shared" si="0"/>
        <v>#REF!</v>
      </c>
      <c r="G17" s="22" t="e">
        <f>+'bijlage 5 - Inschrijfstaat'!#REF!</f>
        <v>#REF!</v>
      </c>
      <c r="H17" s="22" t="e">
        <f t="shared" si="1"/>
        <v>#REF!</v>
      </c>
      <c r="I17" s="16"/>
      <c r="J17" s="16"/>
      <c r="K17" s="16"/>
      <c r="L17" s="16"/>
      <c r="M17" s="16"/>
      <c r="N17" s="23">
        <f t="shared" si="3"/>
        <v>2.4</v>
      </c>
      <c r="O17" s="23"/>
      <c r="P17" s="23"/>
      <c r="Q17" s="16"/>
      <c r="R17" s="16"/>
      <c r="S17" s="16"/>
      <c r="T17" s="16"/>
      <c r="U17" s="16"/>
      <c r="V17" s="16"/>
      <c r="W17" s="16"/>
      <c r="X17" s="16"/>
    </row>
    <row r="18" spans="1:24" x14ac:dyDescent="0.25">
      <c r="A18" s="111"/>
      <c r="B18" s="16">
        <f t="shared" si="2"/>
        <v>60</v>
      </c>
      <c r="C18" s="16"/>
      <c r="D18" s="16">
        <v>9</v>
      </c>
      <c r="E18" s="21" t="e">
        <f>+'bijlage 5 - Inschrijfstaat'!#REF!</f>
        <v>#REF!</v>
      </c>
      <c r="F18" s="22" t="e">
        <f t="shared" si="0"/>
        <v>#REF!</v>
      </c>
      <c r="G18" s="22" t="e">
        <f>+'bijlage 5 - Inschrijfstaat'!#REF!</f>
        <v>#REF!</v>
      </c>
      <c r="H18" s="22" t="e">
        <f t="shared" si="1"/>
        <v>#REF!</v>
      </c>
      <c r="I18" s="16"/>
      <c r="J18" s="16"/>
      <c r="K18" s="16"/>
      <c r="L18" s="16"/>
      <c r="M18" s="16"/>
      <c r="N18" s="23">
        <f t="shared" si="3"/>
        <v>2.6</v>
      </c>
      <c r="O18" s="23"/>
      <c r="P18" s="23"/>
      <c r="Q18" s="16"/>
      <c r="R18" s="16"/>
      <c r="S18" s="16"/>
      <c r="T18" s="16"/>
      <c r="U18" s="16"/>
      <c r="V18" s="16"/>
      <c r="W18" s="16"/>
      <c r="X18" s="16"/>
    </row>
    <row r="19" spans="1:24" x14ac:dyDescent="0.25">
      <c r="A19" s="111"/>
      <c r="B19" s="16">
        <f t="shared" si="2"/>
        <v>55</v>
      </c>
      <c r="C19" s="16"/>
      <c r="D19" s="16">
        <v>10</v>
      </c>
      <c r="E19" s="21" t="e">
        <f>+'bijlage 5 - Inschrijfstaat'!#REF!</f>
        <v>#REF!</v>
      </c>
      <c r="F19" s="22" t="e">
        <f t="shared" si="0"/>
        <v>#REF!</v>
      </c>
      <c r="G19" s="22" t="e">
        <f>+'bijlage 5 - Inschrijfstaat'!#REF!</f>
        <v>#REF!</v>
      </c>
      <c r="H19" s="22" t="e">
        <f t="shared" si="1"/>
        <v>#REF!</v>
      </c>
      <c r="I19" s="16"/>
      <c r="J19" s="16"/>
      <c r="K19" s="16"/>
      <c r="L19" s="16"/>
      <c r="M19" s="16"/>
      <c r="N19" s="23">
        <f t="shared" si="3"/>
        <v>2.8000000000000003</v>
      </c>
      <c r="O19" s="23"/>
      <c r="P19" s="23"/>
      <c r="Q19" s="16"/>
      <c r="R19" s="16"/>
      <c r="S19" s="16"/>
      <c r="T19" s="16"/>
      <c r="U19" s="16"/>
      <c r="V19" s="16"/>
      <c r="W19" s="16"/>
      <c r="X19" s="16"/>
    </row>
    <row r="20" spans="1:24" x14ac:dyDescent="0.25">
      <c r="A20" s="111"/>
      <c r="B20" s="16">
        <f t="shared" si="2"/>
        <v>50</v>
      </c>
      <c r="C20" s="16"/>
      <c r="D20" s="16">
        <v>11</v>
      </c>
      <c r="E20" s="21" t="e">
        <f>+'bijlage 5 - Inschrijfstaat'!#REF!</f>
        <v>#REF!</v>
      </c>
      <c r="F20" s="22" t="e">
        <f t="shared" si="0"/>
        <v>#REF!</v>
      </c>
      <c r="G20" s="22" t="e">
        <f>+'bijlage 5 - Inschrijfstaat'!#REF!</f>
        <v>#REF!</v>
      </c>
      <c r="H20" s="22" t="e">
        <f t="shared" si="1"/>
        <v>#REF!</v>
      </c>
      <c r="I20" s="16"/>
      <c r="J20" s="16"/>
      <c r="K20" s="16"/>
      <c r="L20" s="16"/>
      <c r="M20" s="16"/>
      <c r="N20" s="23">
        <f t="shared" si="3"/>
        <v>3.0000000000000004</v>
      </c>
      <c r="O20" s="23"/>
      <c r="P20" s="23"/>
      <c r="Q20" s="16"/>
      <c r="R20" s="16"/>
      <c r="S20" s="16"/>
      <c r="T20" s="16"/>
      <c r="U20" s="16"/>
      <c r="V20" s="16"/>
      <c r="W20" s="16"/>
      <c r="X20" s="16"/>
    </row>
    <row r="21" spans="1:24" x14ac:dyDescent="0.25">
      <c r="A21" s="111"/>
      <c r="B21" s="16">
        <f t="shared" si="2"/>
        <v>45</v>
      </c>
      <c r="C21" s="16"/>
      <c r="D21" s="16">
        <v>12</v>
      </c>
      <c r="E21" s="21" t="e">
        <f>+'bijlage 5 - Inschrijfstaat'!#REF!</f>
        <v>#REF!</v>
      </c>
      <c r="F21" s="22" t="e">
        <f t="shared" si="0"/>
        <v>#REF!</v>
      </c>
      <c r="G21" s="22" t="e">
        <f>+'bijlage 5 - Inschrijfstaat'!#REF!</f>
        <v>#REF!</v>
      </c>
      <c r="H21" s="22" t="e">
        <f t="shared" si="1"/>
        <v>#REF!</v>
      </c>
      <c r="I21" s="16"/>
      <c r="J21" s="16"/>
      <c r="K21" s="16"/>
      <c r="L21" s="16"/>
      <c r="M21" s="16"/>
      <c r="N21" s="23">
        <f t="shared" si="3"/>
        <v>3.2000000000000006</v>
      </c>
      <c r="O21" s="23"/>
      <c r="P21" s="23"/>
      <c r="Q21" s="16"/>
      <c r="R21" s="16"/>
      <c r="S21" s="16"/>
      <c r="T21" s="16"/>
      <c r="U21" s="16"/>
      <c r="V21" s="16"/>
      <c r="W21" s="16"/>
      <c r="X21" s="16"/>
    </row>
    <row r="22" spans="1:24" x14ac:dyDescent="0.25">
      <c r="A22" s="111"/>
      <c r="B22" s="16">
        <f t="shared" si="2"/>
        <v>40</v>
      </c>
      <c r="C22" s="16"/>
      <c r="D22" s="16">
        <v>13</v>
      </c>
      <c r="E22" s="21" t="e">
        <f>+'bijlage 5 - Inschrijfstaat'!#REF!</f>
        <v>#REF!</v>
      </c>
      <c r="F22" s="22" t="e">
        <f t="shared" si="0"/>
        <v>#REF!</v>
      </c>
      <c r="G22" s="22" t="e">
        <f>+'bijlage 5 - Inschrijfstaat'!#REF!</f>
        <v>#REF!</v>
      </c>
      <c r="H22" s="22" t="e">
        <f t="shared" si="1"/>
        <v>#REF!</v>
      </c>
      <c r="I22" s="16"/>
      <c r="J22" s="16"/>
      <c r="K22" s="16"/>
      <c r="L22" s="16"/>
      <c r="M22" s="16"/>
      <c r="N22" s="23">
        <f t="shared" si="3"/>
        <v>3.4000000000000008</v>
      </c>
      <c r="O22" s="23"/>
      <c r="P22" s="23"/>
      <c r="Q22" s="16"/>
      <c r="R22" s="16"/>
      <c r="S22" s="16"/>
      <c r="T22" s="16"/>
      <c r="U22" s="16"/>
      <c r="V22" s="16"/>
      <c r="W22" s="16"/>
      <c r="X22" s="16"/>
    </row>
    <row r="23" spans="1:24" x14ac:dyDescent="0.25">
      <c r="A23" s="111"/>
      <c r="B23" s="16">
        <f t="shared" si="2"/>
        <v>35</v>
      </c>
      <c r="C23" s="16"/>
      <c r="D23" s="16">
        <v>14</v>
      </c>
      <c r="E23" s="21" t="e">
        <f>+'bijlage 5 - Inschrijfstaat'!#REF!</f>
        <v>#REF!</v>
      </c>
      <c r="F23" s="22" t="e">
        <f t="shared" si="0"/>
        <v>#REF!</v>
      </c>
      <c r="G23" s="22" t="e">
        <f>+'bijlage 5 - Inschrijfstaat'!#REF!</f>
        <v>#REF!</v>
      </c>
      <c r="H23" s="22" t="e">
        <f t="shared" si="1"/>
        <v>#REF!</v>
      </c>
      <c r="I23" s="16"/>
      <c r="J23" s="16"/>
      <c r="K23" s="16"/>
      <c r="L23" s="16"/>
      <c r="M23" s="16"/>
      <c r="N23" s="23">
        <f t="shared" si="3"/>
        <v>3.600000000000001</v>
      </c>
      <c r="O23" s="23"/>
      <c r="P23" s="23"/>
      <c r="Q23" s="16"/>
      <c r="R23" s="16"/>
      <c r="S23" s="16"/>
      <c r="T23" s="16"/>
      <c r="U23" s="16"/>
      <c r="V23" s="16"/>
      <c r="W23" s="16"/>
      <c r="X23" s="16"/>
    </row>
    <row r="24" spans="1:24" x14ac:dyDescent="0.25">
      <c r="A24" s="111"/>
      <c r="B24" s="16">
        <f t="shared" si="2"/>
        <v>30</v>
      </c>
      <c r="C24" s="16"/>
      <c r="D24" s="16"/>
      <c r="E24" s="21"/>
      <c r="F24" s="19"/>
      <c r="G24" s="19"/>
      <c r="H24" s="19"/>
      <c r="I24" s="16"/>
      <c r="J24" s="16"/>
      <c r="K24" s="16"/>
      <c r="L24" s="16"/>
      <c r="M24" s="16"/>
      <c r="N24" s="23">
        <f t="shared" si="3"/>
        <v>3.8000000000000012</v>
      </c>
      <c r="O24" s="23"/>
      <c r="P24" s="23"/>
      <c r="Q24" s="16"/>
      <c r="R24" s="16"/>
      <c r="S24" s="16"/>
      <c r="T24" s="16"/>
      <c r="U24" s="16"/>
      <c r="V24" s="16"/>
      <c r="W24" s="16"/>
      <c r="X24" s="16"/>
    </row>
    <row r="25" spans="1:24" x14ac:dyDescent="0.25">
      <c r="A25" s="111"/>
      <c r="B25" s="16">
        <f t="shared" si="2"/>
        <v>25</v>
      </c>
      <c r="C25" s="16"/>
      <c r="D25" s="16"/>
      <c r="E25" s="21"/>
      <c r="F25" s="19"/>
      <c r="G25" s="19"/>
      <c r="H25" s="19"/>
      <c r="I25" s="16"/>
      <c r="J25" s="16"/>
      <c r="K25" s="16"/>
      <c r="L25" s="16"/>
      <c r="M25" s="16"/>
      <c r="N25" s="23">
        <f t="shared" si="3"/>
        <v>4.0000000000000009</v>
      </c>
      <c r="O25" s="23"/>
      <c r="P25" s="23"/>
      <c r="Q25" s="16"/>
      <c r="R25" s="16"/>
      <c r="S25" s="16"/>
      <c r="T25" s="16"/>
      <c r="U25" s="16"/>
      <c r="V25" s="16"/>
      <c r="W25" s="16"/>
      <c r="X25" s="16"/>
    </row>
    <row r="26" spans="1:24" x14ac:dyDescent="0.25">
      <c r="A26" s="111"/>
      <c r="B26" s="16">
        <f t="shared" si="2"/>
        <v>20</v>
      </c>
      <c r="C26" s="16"/>
      <c r="D26" s="16"/>
      <c r="E26" s="21"/>
      <c r="F26" s="19"/>
      <c r="G26" s="19"/>
      <c r="H26" s="19"/>
      <c r="I26" s="16"/>
      <c r="J26" s="16"/>
      <c r="K26" s="16"/>
      <c r="L26" s="16"/>
      <c r="M26" s="16"/>
      <c r="N26" s="23"/>
      <c r="O26" s="23"/>
      <c r="P26" s="23"/>
      <c r="Q26" s="16"/>
      <c r="R26" s="16"/>
      <c r="S26" s="16"/>
      <c r="T26" s="16"/>
      <c r="U26" s="16"/>
      <c r="V26" s="16"/>
      <c r="W26" s="16"/>
      <c r="X26" s="16"/>
    </row>
    <row r="27" spans="1:24" x14ac:dyDescent="0.25">
      <c r="A27" s="111"/>
      <c r="B27" s="16">
        <f t="shared" si="2"/>
        <v>15</v>
      </c>
      <c r="C27" s="16"/>
      <c r="D27" s="16"/>
      <c r="E27" s="21"/>
      <c r="F27" s="19"/>
      <c r="G27" s="19"/>
      <c r="H27" s="19"/>
      <c r="I27" s="16"/>
      <c r="J27" s="16"/>
      <c r="K27" s="16"/>
      <c r="L27" s="16"/>
      <c r="M27" s="16"/>
      <c r="N27" s="23"/>
      <c r="O27" s="23"/>
      <c r="P27" s="23"/>
      <c r="Q27" s="16"/>
      <c r="R27" s="16"/>
      <c r="S27" s="16"/>
      <c r="T27" s="16"/>
      <c r="U27" s="16"/>
      <c r="V27" s="16"/>
      <c r="W27" s="16"/>
      <c r="X27" s="16"/>
    </row>
    <row r="28" spans="1:24" x14ac:dyDescent="0.25">
      <c r="A28" s="111"/>
      <c r="B28" s="16">
        <f>IF(+B27-$B$7&gt;$B$5,+B27-$B$7,0)</f>
        <v>10</v>
      </c>
      <c r="C28" s="16"/>
      <c r="D28" s="16"/>
      <c r="E28" s="21"/>
      <c r="F28" s="19"/>
      <c r="G28" s="19"/>
      <c r="H28" s="19"/>
      <c r="I28" s="16"/>
      <c r="J28" s="16"/>
      <c r="K28" s="16"/>
      <c r="L28" s="16"/>
      <c r="M28" s="16"/>
      <c r="N28" s="23"/>
      <c r="O28" s="23"/>
      <c r="P28" s="23"/>
      <c r="Q28" s="16"/>
      <c r="R28" s="16"/>
      <c r="S28" s="16"/>
      <c r="T28" s="16"/>
      <c r="U28" s="16"/>
      <c r="V28" s="16"/>
      <c r="W28" s="16"/>
      <c r="X28" s="16"/>
    </row>
    <row r="29" spans="1:24" x14ac:dyDescent="0.25">
      <c r="A29" s="111"/>
      <c r="B29" s="16">
        <f t="shared" si="2"/>
        <v>5</v>
      </c>
      <c r="C29" s="16"/>
      <c r="D29" s="16"/>
      <c r="E29" s="21"/>
      <c r="F29" s="19"/>
      <c r="G29" s="19"/>
      <c r="H29" s="19"/>
      <c r="I29" s="16"/>
      <c r="J29" s="16"/>
      <c r="K29" s="16"/>
      <c r="L29" s="16"/>
      <c r="M29" s="16"/>
      <c r="N29" s="16"/>
      <c r="O29" s="16"/>
      <c r="P29" s="16"/>
      <c r="Q29" s="16"/>
      <c r="R29" s="16"/>
      <c r="S29" s="16"/>
      <c r="T29" s="16"/>
      <c r="U29" s="16"/>
      <c r="V29" s="16"/>
      <c r="W29" s="16"/>
      <c r="X29" s="16"/>
    </row>
    <row r="30" spans="1:24" x14ac:dyDescent="0.25">
      <c r="A30" s="111"/>
      <c r="B30" s="16">
        <f t="shared" si="2"/>
        <v>0</v>
      </c>
      <c r="C30" s="16"/>
      <c r="D30" s="21"/>
      <c r="E30" s="16"/>
      <c r="F30" s="16"/>
      <c r="G30" s="16"/>
      <c r="H30" s="16"/>
      <c r="I30" s="16"/>
      <c r="J30" s="16"/>
      <c r="K30" s="16"/>
      <c r="L30" s="16"/>
      <c r="M30" s="16"/>
      <c r="N30" s="16"/>
      <c r="O30" s="16"/>
      <c r="P30" s="16"/>
      <c r="Q30" s="16"/>
      <c r="R30" s="16"/>
      <c r="S30" s="16"/>
      <c r="T30" s="16"/>
      <c r="U30" s="16"/>
      <c r="V30" s="16"/>
      <c r="W30" s="16"/>
      <c r="X30" s="16"/>
    </row>
    <row r="31" spans="1:24" x14ac:dyDescent="0.25">
      <c r="A31" s="111"/>
      <c r="B31" s="16"/>
      <c r="C31" s="16"/>
      <c r="D31" s="21"/>
      <c r="E31" s="16"/>
      <c r="F31" s="16"/>
      <c r="G31" s="16"/>
      <c r="H31" s="16"/>
      <c r="I31" s="16"/>
      <c r="J31" s="16"/>
      <c r="K31" s="16"/>
      <c r="L31" s="16"/>
      <c r="M31" s="16"/>
      <c r="N31" s="16"/>
      <c r="O31" s="16"/>
      <c r="P31" s="16"/>
      <c r="Q31" s="16"/>
      <c r="R31" s="16"/>
      <c r="S31" s="16"/>
      <c r="T31" s="16"/>
      <c r="U31" s="16"/>
      <c r="V31" s="16"/>
      <c r="W31" s="16"/>
      <c r="X31" s="16"/>
    </row>
    <row r="32" spans="1:24" x14ac:dyDescent="0.25">
      <c r="A32" s="111"/>
      <c r="B32" s="16"/>
      <c r="C32" s="16"/>
      <c r="D32" s="21"/>
      <c r="E32" s="16"/>
      <c r="F32" s="16"/>
      <c r="G32" s="16"/>
      <c r="H32" s="16"/>
      <c r="I32" s="16"/>
      <c r="J32" s="16"/>
      <c r="K32" s="16"/>
      <c r="L32" s="16"/>
      <c r="M32" s="16"/>
      <c r="N32" s="16"/>
      <c r="O32" s="16"/>
      <c r="P32" s="16"/>
      <c r="Q32" s="16"/>
      <c r="R32" s="16"/>
      <c r="S32" s="16"/>
      <c r="T32" s="16"/>
      <c r="U32" s="16"/>
      <c r="V32" s="16"/>
      <c r="W32" s="16"/>
      <c r="X32" s="16"/>
    </row>
    <row r="33" spans="1:24" x14ac:dyDescent="0.25">
      <c r="A33" s="111"/>
      <c r="B33" s="16"/>
      <c r="C33" s="16"/>
      <c r="D33" s="21"/>
      <c r="E33" s="16"/>
      <c r="F33" s="16"/>
      <c r="G33" s="16"/>
      <c r="H33" s="16"/>
      <c r="I33" s="16"/>
      <c r="J33" s="16"/>
      <c r="K33" s="16"/>
      <c r="L33" s="16"/>
      <c r="M33" s="16"/>
      <c r="N33" s="16"/>
      <c r="O33" s="16"/>
      <c r="P33" s="16"/>
      <c r="Q33" s="16"/>
      <c r="R33" s="16"/>
      <c r="S33" s="16"/>
      <c r="T33" s="16"/>
      <c r="U33" s="16"/>
      <c r="V33" s="16"/>
      <c r="W33" s="16"/>
      <c r="X33" s="16"/>
    </row>
    <row r="34" spans="1:24" x14ac:dyDescent="0.25">
      <c r="A34" s="111"/>
      <c r="B34" s="16"/>
      <c r="C34" s="16"/>
      <c r="D34" s="16"/>
      <c r="E34" s="16"/>
      <c r="F34" s="16"/>
      <c r="G34" s="16"/>
      <c r="H34" s="16"/>
      <c r="I34" s="16"/>
      <c r="J34" s="16"/>
      <c r="K34" s="16"/>
      <c r="L34" s="16"/>
      <c r="M34" s="16"/>
      <c r="N34" s="16"/>
      <c r="O34" s="16"/>
      <c r="P34" s="16"/>
      <c r="Q34" s="16"/>
      <c r="R34" s="16"/>
      <c r="S34" s="16"/>
      <c r="T34" s="16"/>
      <c r="U34" s="16"/>
      <c r="V34" s="16"/>
      <c r="W34" s="16"/>
      <c r="X34" s="16"/>
    </row>
    <row r="35" spans="1:24" x14ac:dyDescent="0.25">
      <c r="A35" s="111"/>
      <c r="B35" s="16"/>
      <c r="C35" s="16"/>
      <c r="D35" s="16"/>
      <c r="E35" s="16"/>
      <c r="F35" s="16"/>
      <c r="G35" s="16"/>
      <c r="H35" s="16"/>
      <c r="I35" s="16"/>
      <c r="J35" s="16"/>
      <c r="K35" s="16"/>
      <c r="L35" s="16"/>
      <c r="M35" s="16"/>
      <c r="N35" s="16"/>
      <c r="O35" s="16"/>
      <c r="P35" s="16"/>
      <c r="Q35" s="16"/>
      <c r="R35" s="16"/>
      <c r="S35" s="16"/>
      <c r="T35" s="16"/>
      <c r="U35" s="16"/>
      <c r="V35" s="16"/>
      <c r="W35" s="16"/>
      <c r="X35" s="16"/>
    </row>
    <row r="36" spans="1:24" x14ac:dyDescent="0.25">
      <c r="A36" s="111"/>
      <c r="B36" s="16"/>
      <c r="C36" s="16"/>
      <c r="D36" s="16"/>
      <c r="E36" s="16"/>
      <c r="F36" s="16"/>
      <c r="G36" s="16"/>
      <c r="H36" s="16"/>
      <c r="I36" s="16"/>
      <c r="J36" s="16"/>
      <c r="K36" s="16"/>
      <c r="L36" s="16"/>
      <c r="M36" s="16"/>
      <c r="N36" s="16"/>
      <c r="O36" s="16"/>
      <c r="P36" s="16"/>
      <c r="Q36" s="16"/>
      <c r="R36" s="16"/>
      <c r="S36" s="16"/>
      <c r="T36" s="16"/>
      <c r="U36" s="16"/>
      <c r="V36" s="16"/>
      <c r="W36" s="16"/>
      <c r="X36" s="16"/>
    </row>
    <row r="37" spans="1:24" x14ac:dyDescent="0.25">
      <c r="A37" s="111"/>
      <c r="B37" s="16"/>
      <c r="C37" s="16"/>
      <c r="D37" s="16"/>
      <c r="E37" s="16"/>
      <c r="F37" s="16"/>
      <c r="G37" s="16"/>
      <c r="H37" s="16"/>
      <c r="I37" s="16"/>
      <c r="J37" s="16"/>
      <c r="K37" s="16"/>
      <c r="L37" s="16"/>
      <c r="M37" s="16"/>
      <c r="N37" s="16"/>
      <c r="O37" s="16"/>
      <c r="P37" s="16"/>
      <c r="Q37" s="16"/>
      <c r="R37" s="16"/>
      <c r="S37" s="16"/>
      <c r="T37" s="16"/>
      <c r="U37" s="16"/>
      <c r="V37" s="16"/>
      <c r="W37" s="16"/>
      <c r="X37" s="16"/>
    </row>
    <row r="38" spans="1:24" x14ac:dyDescent="0.25">
      <c r="A38" s="111"/>
      <c r="B38" s="16"/>
      <c r="C38" s="16"/>
      <c r="D38" s="16"/>
      <c r="E38" s="16"/>
      <c r="F38" s="16"/>
      <c r="G38" s="16"/>
      <c r="H38" s="16"/>
      <c r="I38" s="16"/>
      <c r="J38" s="16"/>
      <c r="K38" s="16"/>
      <c r="L38" s="16"/>
      <c r="M38" s="16"/>
      <c r="N38" s="16"/>
      <c r="O38" s="16"/>
      <c r="P38" s="16"/>
      <c r="Q38" s="16"/>
      <c r="R38" s="16"/>
      <c r="S38" s="16"/>
      <c r="T38" s="16"/>
      <c r="U38" s="16"/>
      <c r="V38" s="16"/>
      <c r="W38" s="16"/>
      <c r="X38" s="16"/>
    </row>
    <row r="39" spans="1:24" x14ac:dyDescent="0.25">
      <c r="A39" s="111"/>
      <c r="B39" s="16"/>
      <c r="C39" s="16"/>
      <c r="D39" s="16"/>
      <c r="E39" s="16"/>
      <c r="F39" s="16"/>
      <c r="G39" s="16"/>
      <c r="H39" s="16"/>
      <c r="I39" s="16"/>
      <c r="J39" s="16"/>
      <c r="K39" s="16"/>
      <c r="L39" s="16"/>
      <c r="M39" s="16"/>
      <c r="N39" s="16"/>
      <c r="O39" s="16"/>
      <c r="P39" s="16"/>
      <c r="Q39" s="16"/>
      <c r="R39" s="16"/>
      <c r="S39" s="16"/>
      <c r="T39" s="16"/>
      <c r="U39" s="16"/>
      <c r="V39" s="16"/>
      <c r="W39" s="16"/>
      <c r="X39" s="16"/>
    </row>
    <row r="40" spans="1:24" x14ac:dyDescent="0.25">
      <c r="A40" s="111"/>
      <c r="B40" s="111"/>
      <c r="C40" s="111"/>
      <c r="D40" s="111"/>
      <c r="E40" s="111"/>
      <c r="F40" s="111"/>
      <c r="G40" s="111"/>
      <c r="H40" s="111"/>
      <c r="I40" s="111"/>
      <c r="J40" s="111"/>
      <c r="K40" s="111"/>
      <c r="L40" s="111"/>
      <c r="M40" s="111"/>
      <c r="N40" s="111"/>
      <c r="O40" s="111"/>
      <c r="P40" s="111"/>
      <c r="Q40" s="111"/>
      <c r="R40" s="111"/>
      <c r="S40" s="111"/>
      <c r="T40" s="111"/>
      <c r="U40" s="111"/>
      <c r="V40" s="111"/>
      <c r="W40" s="111"/>
      <c r="X40" s="111"/>
    </row>
  </sheetData>
  <sheetProtection algorithmName="SHA-512" hashValue="74Pg+oyfUYitlqXe4tThmk31maN0oV0VB6PjnZtKGanDO8BegvdXWV8tdMvqGYuPnCdqrRiVpl/YXGB/gM+HgA==" saltValue="CVOMQXKHsfcygw//p88BDg==" spinCount="100000" sheet="1" objects="1" scenarios="1"/>
  <mergeCells count="2">
    <mergeCell ref="D2:H2"/>
    <mergeCell ref="R3:S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bijlage 5 - Inschrijfstaat</vt:lpstr>
      <vt:lpstr>bijlage 6 - EMVI toezeggingen</vt:lpstr>
      <vt:lpstr>lijsten</vt:lpstr>
    </vt:vector>
  </TitlesOfParts>
  <Company>Gemeente Meierijstad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hwijng</dc:creator>
  <cp:lastModifiedBy>pvanerp</cp:lastModifiedBy>
  <dcterms:created xsi:type="dcterms:W3CDTF">2020-05-01T08:56:58Z</dcterms:created>
  <dcterms:modified xsi:type="dcterms:W3CDTF">2023-06-07T11:12:16Z</dcterms:modified>
</cp:coreProperties>
</file>