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meente Leidschendam-Voorburg/EA MFP's en repro 2022/aanbestedingsdocument en bijlagen/concept TEAMS/"/>
    </mc:Choice>
  </mc:AlternateContent>
  <xr:revisionPtr revIDLastSave="0" documentId="13_ncr:1_{564775BD-A6FD-294D-829A-0213AADD3C9D}" xr6:coauthVersionLast="47" xr6:coauthVersionMax="47" xr10:uidLastSave="{00000000-0000-0000-0000-000000000000}"/>
  <bookViews>
    <workbookView xWindow="40380" yWindow="1120" windowWidth="38200" windowHeight="18000" xr2:uid="{26A0E56A-9CA4-EB40-BF12-5B4691CBE874}"/>
  </bookViews>
  <sheets>
    <sheet name="Waarde kwaliteit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2" l="1"/>
  <c r="E14" i="2"/>
  <c r="B13" i="2"/>
  <c r="C13" i="2"/>
  <c r="E13" i="2"/>
  <c r="E22" i="2"/>
  <c r="F30" i="2"/>
  <c r="E39" i="2"/>
  <c r="B43" i="2"/>
  <c r="E33" i="2"/>
  <c r="D33" i="2"/>
  <c r="C33" i="2"/>
  <c r="B33" i="2"/>
  <c r="D29" i="2"/>
  <c r="E31" i="2"/>
  <c r="C21" i="2"/>
  <c r="E21" i="2"/>
  <c r="C23" i="2"/>
  <c r="D31" i="2"/>
  <c r="C31" i="2"/>
  <c r="B31" i="2"/>
  <c r="E29" i="2"/>
  <c r="B29" i="2"/>
  <c r="C29" i="2"/>
  <c r="F29" i="2"/>
</calcChain>
</file>

<file path=xl/sharedStrings.xml><?xml version="1.0" encoding="utf-8"?>
<sst xmlns="http://schemas.openxmlformats.org/spreadsheetml/2006/main" count="63" uniqueCount="44">
  <si>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</si>
  <si>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</si>
  <si>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</si>
  <si>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</si>
  <si>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</si>
  <si>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</si>
  <si>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</si>
  <si>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</si>
  <si>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</si>
  <si>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</si>
  <si>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Vraag 1</t>
  </si>
  <si>
    <t>Vraag 2</t>
  </si>
  <si>
    <t>Beter dan eigen afdrukken</t>
  </si>
  <si>
    <t>Vergelijkbaar met eigen afdrukken</t>
  </si>
  <si>
    <t>Onacceptabel</t>
  </si>
  <si>
    <t>Factor:</t>
  </si>
  <si>
    <t>Te behalen bonuswaarde</t>
  </si>
  <si>
    <t>Totaal</t>
  </si>
  <si>
    <t>Flexibiliteit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</si>
  <si>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</si>
  <si>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</si>
  <si>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</si>
  <si>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</si>
  <si>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</si>
  <si>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</si>
  <si>
    <t>Type 3</t>
  </si>
  <si>
    <t>Vraag 3</t>
  </si>
  <si>
    <t>Beantwoording open vragen bijlage 6</t>
  </si>
  <si>
    <t>Type 2</t>
  </si>
  <si>
    <t>Kwaliteit recht-printen</t>
  </si>
  <si>
    <t>Afdrukkwaliteit</t>
  </si>
  <si>
    <t>Matig</t>
  </si>
  <si>
    <t>Wensen bijlage 2d</t>
  </si>
  <si>
    <t>Overstijgt de verwachtingen
(Afdrukken zijn 100% recht)</t>
  </si>
  <si>
    <t>Voldoet
(Afwijking van maximaal 0,5 mm)</t>
  </si>
  <si>
    <t>Matig
(Afwijking minder dan 1 mm en meer dan 0,5 mm)</t>
  </si>
  <si>
    <t>Voldoet niet
(Afwijking van meer dan 1 mm)</t>
  </si>
  <si>
    <t>Wens 1: Vergoeding niet nakomen termijn bijplaatsing</t>
  </si>
  <si>
    <t>Wens 2: Vergoeding niet nakomen levertijd.</t>
  </si>
  <si>
    <t>Wens 3: Vergoeding niet nakomen retourname.</t>
  </si>
  <si>
    <t>Wens 4: Vergoeding niet nakomen termijn verhuizingen.</t>
  </si>
  <si>
    <t>Wens 5: Vergoeding niet tijdig aanleveren managementinformatie.</t>
  </si>
  <si>
    <t>Wens 6: Vergoeding onjuiste facturen.</t>
  </si>
  <si>
    <t>Wens 7: Vergoeding afspraken zonder toestemming contractmanager.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</si>
</sst>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€&quot;\ #,##0.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164" fontId="3" fillId="2" borderId="4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3" fillId="2" borderId="4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9" fontId="2" fillId="0" borderId="0" xfId="1" applyFont="1" applyBorder="1"/>
    <xf numFmtId="164" fontId="2" fillId="7" borderId="1" xfId="0" applyNumberFormat="1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vertical="center"/>
    </xf>
    <xf numFmtId="164" fontId="0" fillId="0" borderId="0" xfId="0" applyNumberFormat="1"/>
    <xf numFmtId="164" fontId="10" fillId="2" borderId="4" xfId="0" applyNumberFormat="1" applyFont="1" applyFill="1" applyBorder="1" applyAlignment="1">
      <alignment horizontal="justify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images0.persgroep.net/rcs/KQ4sVfJZWfJNEs7SWv2Kt66v0vY/diocontent/161011244/_fitwidth/694/?appId=21791a8992982cd8da851550a453bd7f&amp;quality=0.8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163233</xdr:colOff>
      <xdr:row>0</xdr:row>
      <xdr:rowOff>82460</xdr:rowOff>
    </xdr:from>
    <xdr:to>
      <xdr:col>7</xdr:col>
      <xdr:colOff>217514</xdr:colOff>
      <xdr:row>2</xdr:row>
      <xdr:rowOff>26471</xdr:rowOff>
    </xdr:to>
    <xdr:pic>
      <xdr:nvPicPr>
        <xdr:cNvPr id="2" name="Afbeelding 1" descr="Dit is het nieuwe logo van Leidschendam-Voorburg | Den Haag | AD.nl">
          <a:extLst>
            <a:ext uri="{FF2B5EF4-FFF2-40B4-BE49-F238E27FC236}">
              <a16:creationId xmlns:a16="http://schemas.microsoft.com/office/drawing/2014/main" id="{7FA844B5-6488-2F38-F47D-300A266F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6272" y="82460"/>
          <a:ext cx="2004888" cy="50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51"/>
  <sheetViews>
    <sheetView showGridLines="0" tabSelected="1" topLeftCell="A49" zoomScale="181" zoomScaleNormal="190" workbookViewId="0">
      <selection activeCell="H5" sqref="H5"/>
    </sheetView>
  </sheetViews>
  <sheetFormatPr baseColWidth="10" defaultColWidth="11" defaultRowHeight="16" x14ac:dyDescent="0.2"/>
  <cols>
    <col min="1" max="1" width="26.83203125" customWidth="1"/>
    <col min="2" max="9" width="12.83203125" customWidth="1"/>
  </cols>
  <sheetData>
    <row r="1" spans="1:11" ht="22" customHeight="1" thickBot="1" x14ac:dyDescent="0.25">
      <c r="A1" s="39" t="s">
        <v>32</v>
      </c>
      <c r="B1" s="40"/>
      <c r="C1" s="40"/>
      <c r="D1" s="40"/>
      <c r="E1" s="41"/>
      <c r="F1" s="1"/>
      <c r="G1" s="1"/>
      <c r="H1" s="1"/>
      <c r="I1" s="1"/>
      <c r="J1" s="1"/>
      <c r="K1" s="1"/>
    </row>
    <row r="2" spans="1:11" ht="22" customHeight="1" thickBot="1" x14ac:dyDescent="0.25">
      <c r="A2" s="26"/>
      <c r="B2" s="27"/>
      <c r="C2" s="37" t="s">
        <v>16</v>
      </c>
      <c r="D2" s="38"/>
      <c r="E2" s="4" t="s">
        <v>17</v>
      </c>
      <c r="F2" s="1"/>
      <c r="G2" s="1"/>
      <c r="H2" s="1"/>
      <c r="I2" s="1"/>
      <c r="J2" s="1"/>
    </row>
    <row r="3" spans="1:11" ht="22" customHeight="1" thickBot="1" x14ac:dyDescent="0.25">
      <c r="A3" s="26" t="s">
        <v>37</v>
      </c>
      <c r="B3" s="27"/>
      <c r="C3" s="28">
        <v>5000</v>
      </c>
      <c r="D3" s="29"/>
      <c r="E3" s="11"/>
      <c r="F3" s="18"/>
      <c r="G3" s="1"/>
      <c r="H3" s="1"/>
      <c r="I3" s="1"/>
      <c r="J3" s="1"/>
    </row>
    <row r="4" spans="1:11" ht="22" customHeight="1" thickBot="1" x14ac:dyDescent="0.25">
      <c r="A4" s="26" t="s">
        <v>38</v>
      </c>
      <c r="B4" s="27"/>
      <c r="C4" s="28">
        <v>5000</v>
      </c>
      <c r="D4" s="29"/>
      <c r="E4" s="19">
        <f>SUM(C3:D9)</f>
        <v>35000</v>
      </c>
      <c r="G4" s="1"/>
      <c r="H4" s="1"/>
      <c r="I4" s="1"/>
      <c r="J4" s="1"/>
    </row>
    <row r="5" spans="1:11" ht="22" customHeight="1" thickBot="1" x14ac:dyDescent="0.25">
      <c r="A5" s="26" t="s">
        <v>39</v>
      </c>
      <c r="B5" s="27"/>
      <c r="C5" s="28">
        <v>5000</v>
      </c>
      <c r="D5" s="29"/>
    </row>
    <row r="6" spans="1:11" ht="22" customHeight="1" thickBot="1" x14ac:dyDescent="0.25">
      <c r="A6" s="26" t="s">
        <v>40</v>
      </c>
      <c r="B6" s="27"/>
      <c r="C6" s="28">
        <v>5000</v>
      </c>
      <c r="D6" s="29"/>
    </row>
    <row r="7" spans="1:11" ht="22" customHeight="1" thickBot="1" x14ac:dyDescent="0.25">
      <c r="A7" s="26" t="s">
        <v>41</v>
      </c>
      <c r="B7" s="27"/>
      <c r="C7" s="28">
        <v>5000</v>
      </c>
      <c r="D7" s="29"/>
    </row>
    <row r="8" spans="1:11" ht="22" customHeight="1" thickBot="1" x14ac:dyDescent="0.25">
      <c r="A8" s="26" t="s">
        <v>42</v>
      </c>
      <c r="B8" s="27"/>
      <c r="C8" s="28">
        <v>5000</v>
      </c>
      <c r="D8" s="29"/>
    </row>
    <row r="9" spans="1:11" ht="22" customHeight="1" thickBot="1" x14ac:dyDescent="0.25">
      <c r="A9" s="26" t="s">
        <v>43</v>
      </c>
      <c r="B9" s="27"/>
      <c r="C9" s="28">
        <v>5000</v>
      </c>
      <c r="D9" s="29"/>
    </row>
    <row r="10" spans="1:11" ht="10" customHeight="1" thickBot="1" x14ac:dyDescent="0.25">
      <c r="A10" s="6"/>
      <c r="B10" s="6"/>
      <c r="C10" s="6"/>
      <c r="D10" s="6"/>
      <c r="E10" s="6"/>
      <c r="F10" s="6"/>
      <c r="G10" s="6"/>
      <c r="H10" s="6"/>
    </row>
    <row r="11" spans="1:11" ht="22" customHeight="1" thickBot="1" x14ac:dyDescent="0.25">
      <c r="A11" s="23" t="s">
        <v>30</v>
      </c>
      <c r="B11" s="24"/>
      <c r="C11" s="24"/>
      <c r="D11" s="24"/>
      <c r="E11" s="24"/>
      <c r="F11" s="25"/>
    </row>
    <row r="12" spans="1:11" ht="22" customHeight="1" thickBot="1" x14ac:dyDescent="0.25">
      <c r="A12" s="30"/>
      <c r="B12" s="16" t="s">
        <v>28</v>
      </c>
      <c r="C12" s="16" t="s">
        <v>25</v>
      </c>
      <c r="D12" s="17" t="s">
        <v>15</v>
      </c>
      <c r="E12" s="4" t="s">
        <v>8</v>
      </c>
    </row>
    <row r="13" spans="1:11" ht="22" customHeight="1" thickBot="1" x14ac:dyDescent="0.25">
      <c r="A13" s="5" t="s">
        <v>9</v>
      </c>
      <c r="B13" s="7">
        <f>(B14*$D$14)/$E$14</f>
        <v>0.42857142857142855</v>
      </c>
      <c r="C13" s="7">
        <f>(C14*$D$14)/$E$14</f>
        <v>0.5714285714285714</v>
      </c>
      <c r="D13" s="4"/>
      <c r="E13" s="11">
        <f>B13+C13</f>
        <v>1</v>
      </c>
    </row>
    <row r="14" spans="1:11" ht="22" customHeight="1" thickBot="1" x14ac:dyDescent="0.25">
      <c r="A14" s="12" t="s">
        <v>12</v>
      </c>
      <c r="B14" s="13">
        <v>1500</v>
      </c>
      <c r="C14" s="13">
        <v>2000</v>
      </c>
      <c r="D14" s="15">
        <v>15</v>
      </c>
      <c r="E14" s="19">
        <f>(B14+C14)*D14</f>
        <v>52500</v>
      </c>
    </row>
    <row r="15" spans="1:11" ht="22" customHeight="1" thickBot="1" x14ac:dyDescent="0.25">
      <c r="A15" s="12" t="s">
        <v>13</v>
      </c>
      <c r="B15" s="13">
        <v>600</v>
      </c>
      <c r="C15" s="13">
        <v>600</v>
      </c>
      <c r="E15" s="21"/>
    </row>
    <row r="16" spans="1:11" ht="22" customHeight="1" thickBot="1" x14ac:dyDescent="0.25">
      <c r="A16" s="12" t="s">
        <v>31</v>
      </c>
      <c r="B16" s="13">
        <v>0</v>
      </c>
      <c r="C16" s="13">
        <v>0</v>
      </c>
    </row>
    <row r="17" spans="1:10" ht="22" customHeight="1" thickBot="1" x14ac:dyDescent="0.25">
      <c r="A17" s="12" t="s">
        <v>14</v>
      </c>
      <c r="B17" s="14" t="s">
        <v>6</v>
      </c>
      <c r="C17" s="14" t="s">
        <v>6</v>
      </c>
    </row>
    <row r="18" spans="1:10" ht="10" customHeight="1" thickBot="1" x14ac:dyDescent="0.25">
      <c r="A18" s="6"/>
      <c r="B18" s="6"/>
      <c r="C18" s="6"/>
      <c r="D18" s="6"/>
      <c r="E18" s="6"/>
      <c r="F18" s="6"/>
      <c r="G18" s="6"/>
      <c r="H18" s="6"/>
    </row>
    <row r="19" spans="1:10" ht="22" customHeight="1" thickBot="1" x14ac:dyDescent="0.25">
      <c r="A19" s="23" t="s">
        <v>29</v>
      </c>
      <c r="B19" s="24"/>
      <c r="C19" s="24"/>
      <c r="D19" s="24"/>
      <c r="E19" s="25"/>
      <c r="F19" s="6"/>
    </row>
    <row r="20" spans="1:10" ht="22" customHeight="1" thickBot="1" x14ac:dyDescent="0.25">
      <c r="A20" s="33"/>
      <c r="B20" s="34"/>
      <c r="C20" s="16" t="s">
        <v>25</v>
      </c>
      <c r="D20" s="17" t="s">
        <v>15</v>
      </c>
      <c r="E20" s="4" t="s">
        <v>8</v>
      </c>
    </row>
    <row r="21" spans="1:10" ht="22" customHeight="1" thickBot="1" x14ac:dyDescent="0.25">
      <c r="A21" s="31" t="s">
        <v>9</v>
      </c>
      <c r="B21" s="32"/>
      <c r="C21" s="7">
        <f>(C22*$D$22)/$E$22</f>
        <v>1</v>
      </c>
      <c r="D21" s="4"/>
      <c r="E21" s="11">
        <f>C21</f>
        <v>1</v>
      </c>
    </row>
    <row r="22" spans="1:10" ht="22" customHeight="1" thickBot="1" x14ac:dyDescent="0.25">
      <c r="A22" s="26" t="s">
        <v>33</v>
      </c>
      <c r="B22" s="27"/>
      <c r="C22" s="13">
        <v>1000</v>
      </c>
      <c r="D22" s="15">
        <v>15</v>
      </c>
      <c r="E22" s="19">
        <f>(C22)*D22</f>
        <v>15000</v>
      </c>
    </row>
    <row r="23" spans="1:10" ht="22" customHeight="1" thickBot="1" x14ac:dyDescent="0.25">
      <c r="A23" s="26" t="s">
        <v>34</v>
      </c>
      <c r="B23" s="27"/>
      <c r="C23" s="13">
        <f>C22/2</f>
        <v>500</v>
      </c>
    </row>
    <row r="24" spans="1:10" ht="22" customHeight="1" thickBot="1" x14ac:dyDescent="0.25">
      <c r="A24" s="26" t="s">
        <v>35</v>
      </c>
      <c r="B24" s="27"/>
      <c r="C24" s="13">
        <v>0</v>
      </c>
    </row>
    <row r="25" spans="1:10" ht="22" customHeight="1" thickBot="1" x14ac:dyDescent="0.25">
      <c r="A25" s="26" t="s">
        <v>36</v>
      </c>
      <c r="B25" s="27"/>
      <c r="C25" s="14" t="s">
        <v>6</v>
      </c>
    </row>
    <row r="26" spans="1:10" ht="10" customHeight="1" thickBot="1" x14ac:dyDescent="0.25">
      <c r="A26" s="6"/>
      <c r="B26" s="6"/>
      <c r="C26" s="6"/>
      <c r="D26" s="6"/>
      <c r="E26" s="6"/>
      <c r="F26" s="6"/>
      <c r="G26" s="6"/>
      <c r="H26" s="6"/>
    </row>
    <row r="27" spans="1:10" ht="22" customHeight="1" thickBot="1" x14ac:dyDescent="0.25">
      <c r="A27" s="23" t="s">
        <v>27</v>
      </c>
      <c r="B27" s="24"/>
      <c r="C27" s="24"/>
      <c r="D27" s="24"/>
      <c r="E27" s="25"/>
      <c r="F27" s="1"/>
      <c r="G27" s="1"/>
      <c r="H27" s="1"/>
      <c r="I27" s="1"/>
      <c r="J27" s="1"/>
    </row>
    <row r="28" spans="1:10" ht="22" customHeight="1" thickBot="1" x14ac:dyDescent="0.25">
      <c r="A28" s="2" t="s">
        <v>7</v>
      </c>
      <c r="B28" s="3" t="s">
        <v>10</v>
      </c>
      <c r="C28" s="3" t="s">
        <v>11</v>
      </c>
      <c r="D28" s="3" t="s">
        <v>26</v>
      </c>
      <c r="E28" s="3" t="s">
        <v>26</v>
      </c>
      <c r="F28" s="4" t="s">
        <v>8</v>
      </c>
      <c r="G28" s="1"/>
      <c r="H28" s="1"/>
      <c r="I28" s="1"/>
      <c r="J28" s="1"/>
    </row>
    <row r="29" spans="1:10" ht="22" customHeight="1" thickBot="1" x14ac:dyDescent="0.25">
      <c r="A29" s="5" t="s">
        <v>9</v>
      </c>
      <c r="B29" s="7">
        <f>(B30/$F$30)</f>
        <v>0.25</v>
      </c>
      <c r="C29" s="7">
        <f>(C30/$F$30)</f>
        <v>0.25</v>
      </c>
      <c r="D29" s="7">
        <f>(D30/$F$30)</f>
        <v>0.25</v>
      </c>
      <c r="E29" s="7">
        <f>(E30/$F$30)</f>
        <v>0.25</v>
      </c>
      <c r="F29" s="11">
        <f>SUM(B29:E29)</f>
        <v>1</v>
      </c>
      <c r="G29" s="1"/>
      <c r="H29" s="1"/>
      <c r="I29" s="1"/>
      <c r="J29" s="1"/>
    </row>
    <row r="30" spans="1:10" ht="22" customHeight="1" thickBot="1" x14ac:dyDescent="0.25">
      <c r="A30" s="2" t="s">
        <v>4</v>
      </c>
      <c r="B30" s="10">
        <v>10000</v>
      </c>
      <c r="C30" s="10">
        <v>10000</v>
      </c>
      <c r="D30" s="10">
        <v>10000</v>
      </c>
      <c r="E30" s="10">
        <v>10000</v>
      </c>
      <c r="F30" s="19">
        <f>B30+C30+D30+E30</f>
        <v>40000</v>
      </c>
      <c r="G30" s="1"/>
      <c r="H30" s="1"/>
      <c r="I30" s="1"/>
      <c r="J30" s="1"/>
    </row>
    <row r="31" spans="1:10" ht="22" customHeight="1" thickBot="1" x14ac:dyDescent="0.25">
      <c r="A31" s="2" t="s">
        <v>0</v>
      </c>
      <c r="B31" s="10">
        <f>B30*0.5</f>
        <v>5000</v>
      </c>
      <c r="C31" s="10">
        <f t="shared" ref="C31:D31" si="0">C30*0.5</f>
        <v>5000</v>
      </c>
      <c r="D31" s="10">
        <f t="shared" si="0"/>
        <v>5000</v>
      </c>
      <c r="E31" s="10">
        <f t="shared" ref="E31" si="1">E30*0.5</f>
        <v>5000</v>
      </c>
    </row>
    <row r="32" spans="1:10" ht="22" customHeight="1" thickBot="1" x14ac:dyDescent="0.25">
      <c r="A32" s="2" t="s">
        <v>1</v>
      </c>
      <c r="B32" s="8" t="s">
        <v>5</v>
      </c>
      <c r="C32" s="8" t="s">
        <v>5</v>
      </c>
      <c r="D32" s="8" t="s">
        <v>5</v>
      </c>
      <c r="E32" s="8" t="s">
        <v>5</v>
      </c>
    </row>
    <row r="33" spans="1:11" ht="22" customHeight="1" thickBot="1" x14ac:dyDescent="0.25">
      <c r="A33" s="2" t="s">
        <v>2</v>
      </c>
      <c r="B33" s="22">
        <f>0-B30</f>
        <v>-10000</v>
      </c>
      <c r="C33" s="22">
        <f>0-C30</f>
        <v>-10000</v>
      </c>
      <c r="D33" s="22">
        <f>0-D30</f>
        <v>-10000</v>
      </c>
      <c r="E33" s="22">
        <f>0-E30</f>
        <v>-10000</v>
      </c>
    </row>
    <row r="34" spans="1:11" ht="22" customHeight="1" thickBot="1" x14ac:dyDescent="0.25">
      <c r="A34" s="2" t="s">
        <v>3</v>
      </c>
      <c r="B34" s="9" t="s">
        <v>6</v>
      </c>
      <c r="C34" s="9" t="s">
        <v>6</v>
      </c>
      <c r="D34" s="9" t="s">
        <v>6</v>
      </c>
      <c r="E34" s="9" t="s">
        <v>6</v>
      </c>
    </row>
    <row r="35" spans="1:11" ht="10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1" ht="22" customHeight="1" thickBot="1" x14ac:dyDescent="0.25">
      <c r="A36" s="35" t="s">
        <v>18</v>
      </c>
      <c r="B36" s="36"/>
      <c r="C36" s="36"/>
      <c r="D36" s="36"/>
      <c r="E36" s="1"/>
      <c r="F36" s="1"/>
      <c r="G36" s="1"/>
      <c r="H36" s="1"/>
      <c r="I36" s="1"/>
      <c r="J36" s="1"/>
      <c r="K36" s="1"/>
    </row>
    <row r="37" spans="1:11" ht="22" customHeight="1" thickBot="1" x14ac:dyDescent="0.25">
      <c r="A37" s="26"/>
      <c r="B37" s="27"/>
      <c r="C37" s="37" t="s">
        <v>16</v>
      </c>
      <c r="D37" s="38"/>
      <c r="E37" s="4" t="s">
        <v>17</v>
      </c>
      <c r="F37" s="1"/>
      <c r="G37" s="1"/>
      <c r="H37" s="1"/>
      <c r="I37" s="1"/>
      <c r="J37" s="1"/>
    </row>
    <row r="38" spans="1:11" ht="22" customHeight="1" thickBot="1" x14ac:dyDescent="0.25">
      <c r="A38" s="26" t="s">
        <v>19</v>
      </c>
      <c r="B38" s="27"/>
      <c r="C38" s="28" t="s">
        <v>20</v>
      </c>
      <c r="D38" s="29"/>
      <c r="E38" s="11"/>
      <c r="F38" s="18"/>
      <c r="G38" s="1"/>
      <c r="H38" s="1"/>
      <c r="I38" s="1"/>
      <c r="J38" s="1"/>
    </row>
    <row r="39" spans="1:11" ht="22" customHeight="1" thickBot="1" x14ac:dyDescent="0.25">
      <c r="A39" s="26" t="s">
        <v>21</v>
      </c>
      <c r="B39" s="27"/>
      <c r="C39" s="28">
        <v>25000</v>
      </c>
      <c r="D39" s="29"/>
      <c r="E39" s="19">
        <f>C39+C40</f>
        <v>75000</v>
      </c>
      <c r="F39" s="18"/>
      <c r="G39" s="1"/>
      <c r="H39" s="1"/>
      <c r="I39" s="1"/>
      <c r="J39" s="1"/>
    </row>
    <row r="40" spans="1:11" ht="22" customHeight="1" thickBot="1" x14ac:dyDescent="0.25">
      <c r="A40" s="26" t="s">
        <v>22</v>
      </c>
      <c r="B40" s="27"/>
      <c r="C40" s="28">
        <v>50000</v>
      </c>
      <c r="D40" s="29"/>
    </row>
    <row r="41" spans="1:11" ht="22" customHeight="1" thickBot="1" x14ac:dyDescent="0.25">
      <c r="A41" s="26" t="s">
        <v>23</v>
      </c>
      <c r="B41" s="27"/>
      <c r="C41" s="28" t="s">
        <v>20</v>
      </c>
      <c r="D41" s="29"/>
    </row>
    <row r="42" spans="1:11" ht="10" customHeight="1" thickBot="1" x14ac:dyDescent="0.25">
      <c r="A42" s="6"/>
      <c r="B42" s="6"/>
      <c r="C42" s="6"/>
      <c r="D42" s="6"/>
      <c r="E42" s="6"/>
      <c r="F42" s="6"/>
      <c r="G42" s="6"/>
      <c r="H42" s="6"/>
    </row>
    <row r="43" spans="1:11" ht="22" customHeight="1" thickBot="1" x14ac:dyDescent="0.25">
      <c r="A43" s="2" t="s">
        <v>24</v>
      </c>
      <c r="B43" s="20">
        <f>E14+F30+E4+E39+E22</f>
        <v>217500</v>
      </c>
      <c r="C43" s="6"/>
      <c r="D43" s="6"/>
      <c r="E43" s="6"/>
      <c r="F43" s="6"/>
      <c r="G43" s="6"/>
      <c r="H43" s="6"/>
    </row>
    <row r="44" spans="1:11" x14ac:dyDescent="0.2">
      <c r="A44" s="6"/>
      <c r="B44" s="6"/>
      <c r="C44" s="6"/>
      <c r="D44" s="6"/>
      <c r="E44" s="6"/>
      <c r="F44" s="6"/>
      <c r="G44" s="6"/>
      <c r="H44" s="6"/>
    </row>
    <row r="45" spans="1:11" x14ac:dyDescent="0.2">
      <c r="A45" s="6"/>
      <c r="B45" s="6"/>
      <c r="C45" s="6"/>
      <c r="D45" s="6"/>
      <c r="E45" s="6"/>
      <c r="F45" s="6"/>
      <c r="G45" s="6"/>
      <c r="H45" s="6"/>
    </row>
    <row r="46" spans="1:11" x14ac:dyDescent="0.2">
      <c r="A46" s="6"/>
      <c r="B46" s="6"/>
      <c r="C46" s="6"/>
      <c r="D46" s="6"/>
      <c r="E46" s="6"/>
      <c r="F46" s="6"/>
      <c r="G46" s="6"/>
      <c r="H46" s="6"/>
    </row>
    <row r="47" spans="1:11" x14ac:dyDescent="0.2">
      <c r="A47" s="6"/>
      <c r="B47" s="6"/>
      <c r="C47" s="6"/>
      <c r="D47" s="6"/>
      <c r="E47" s="6"/>
      <c r="F47" s="6"/>
      <c r="G47" s="6"/>
      <c r="H47" s="6"/>
    </row>
    <row r="48" spans="1:11" x14ac:dyDescent="0.2">
      <c r="A48" s="6"/>
      <c r="B48" s="6"/>
      <c r="C48" s="6"/>
      <c r="D48" s="6"/>
      <c r="E48" s="6"/>
      <c r="F48" s="6"/>
      <c r="G48" s="6"/>
      <c r="H48" s="6"/>
    </row>
    <row r="49" spans="1:8" x14ac:dyDescent="0.2">
      <c r="A49" s="6"/>
      <c r="B49" s="6"/>
      <c r="C49" s="6"/>
      <c r="D49" s="6"/>
      <c r="E49" s="6"/>
      <c r="F49" s="6"/>
      <c r="G49" s="6"/>
      <c r="H49" s="6"/>
    </row>
    <row r="50" spans="1:8" x14ac:dyDescent="0.2">
      <c r="A50" s="6"/>
      <c r="B50" s="6"/>
      <c r="C50" s="6"/>
      <c r="D50" s="6"/>
      <c r="E50" s="6"/>
      <c r="F50" s="6"/>
      <c r="G50" s="6"/>
      <c r="H50" s="6"/>
    </row>
    <row r="51" spans="1:8" x14ac:dyDescent="0.2">
      <c r="A51" s="6"/>
      <c r="B51" s="6"/>
      <c r="C51" s="6"/>
      <c r="D51" s="6"/>
      <c r="E51" s="6"/>
      <c r="F51" s="6"/>
      <c r="G51" s="6"/>
      <c r="H51" s="6"/>
    </row>
  </sheetData>
  <sheetProtection algorithmName="SHA-512" hashValue="5cpqnyve/BLg5s/mFrUtYdXNstmNZ1TM80MS2Dh3CEse20Aqeuws4dN0QVaWaCwLWP/sAw7klhRxzT3vqho/MA==" saltValue="6qwBB2dR0i+P7xNL8jotEw==" spinCount="100000" sheet="1" objects="1" scenarios="1"/>
  <mergeCells count="38">
    <mergeCell ref="A1:E1"/>
    <mergeCell ref="A7:B7"/>
    <mergeCell ref="C7:D7"/>
    <mergeCell ref="A4:B4"/>
    <mergeCell ref="C4:D4"/>
    <mergeCell ref="A5:B5"/>
    <mergeCell ref="C5:D5"/>
    <mergeCell ref="A6:B6"/>
    <mergeCell ref="C6:D6"/>
    <mergeCell ref="A2:B2"/>
    <mergeCell ref="C2:D2"/>
    <mergeCell ref="A3:B3"/>
    <mergeCell ref="C3:D3"/>
    <mergeCell ref="A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19:E19"/>
    <mergeCell ref="A27:E27"/>
    <mergeCell ref="A8:B8"/>
    <mergeCell ref="C8:D8"/>
    <mergeCell ref="A9:B9"/>
    <mergeCell ref="C9:D9"/>
    <mergeCell ref="A12"/>
    <mergeCell ref="A22:B22"/>
    <mergeCell ref="A23:B23"/>
    <mergeCell ref="A24:B24"/>
    <mergeCell ref="A25:B25"/>
    <mergeCell ref="A21:B21"/>
    <mergeCell ref="A20:B20"/>
    <mergeCell ref="A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Microsoft Office User</cp:lastModifiedBy>
  <dcterms:created xsi:type="dcterms:W3CDTF">2020-03-23T12:24:07Z</dcterms:created>
  <dcterms:modified xsi:type="dcterms:W3CDTF">2022-11-04T10:34:25Z</dcterms:modified>
  <cp:category/>
</cp:coreProperties>
</file>