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00061GDD Toezicht en Handhaving\200061GDD A\"/>
    </mc:Choice>
  </mc:AlternateContent>
  <xr:revisionPtr revIDLastSave="0" documentId="13_ncr:1_{5A22990A-DA6C-4E74-A7B4-19D9E667C276}" xr6:coauthVersionLast="47" xr6:coauthVersionMax="47" xr10:uidLastSave="{00000000-0000-0000-0000-000000000000}"/>
  <bookViews>
    <workbookView xWindow="-120" yWindow="-120" windowWidth="29040" windowHeight="15840" tabRatio="713" activeTab="1" xr2:uid="{00000000-000D-0000-FFFF-FFFF00000000}"/>
  </bookViews>
  <sheets>
    <sheet name="Totaal" sheetId="1" r:id="rId1"/>
    <sheet name="Prijzenlijst uitrusting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D41" i="1"/>
  <c r="D38" i="1"/>
  <c r="D33" i="1"/>
  <c r="D32" i="1"/>
  <c r="D31" i="1"/>
  <c r="D24" i="1"/>
  <c r="D23" i="1"/>
  <c r="D22" i="1"/>
  <c r="D21" i="1"/>
  <c r="F26" i="12" l="1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27" i="12" l="1"/>
  <c r="E48" i="1" s="1"/>
  <c r="F48" i="1" s="1"/>
  <c r="F50" i="1" s="1"/>
  <c r="F51" i="1" s="1"/>
  <c r="C6" i="1" s="1"/>
  <c r="E36" i="1" l="1"/>
  <c r="E28" i="1"/>
  <c r="E27" i="1"/>
  <c r="E26" i="1"/>
  <c r="E25" i="1"/>
  <c r="E38" i="1" l="1"/>
  <c r="E39" i="1"/>
  <c r="E40" i="1"/>
  <c r="E41" i="1"/>
  <c r="E42" i="1"/>
  <c r="E37" i="1" l="1"/>
  <c r="E21" i="1"/>
  <c r="E22" i="1"/>
  <c r="E23" i="1"/>
  <c r="E24" i="1"/>
  <c r="E29" i="1"/>
  <c r="E30" i="1"/>
  <c r="E31" i="1"/>
  <c r="E32" i="1"/>
  <c r="E33" i="1"/>
  <c r="E34" i="1"/>
  <c r="E35" i="1"/>
  <c r="E20" i="1"/>
  <c r="E14" i="1"/>
  <c r="E15" i="1"/>
  <c r="E13" i="1"/>
  <c r="E44" i="1" l="1"/>
  <c r="C5" i="1" s="1"/>
  <c r="E16" i="1"/>
  <c r="C4" i="1" s="1"/>
  <c r="C8" i="1" l="1"/>
</calcChain>
</file>

<file path=xl/sharedStrings.xml><?xml version="1.0" encoding="utf-8"?>
<sst xmlns="http://schemas.openxmlformats.org/spreadsheetml/2006/main" count="174" uniqueCount="142">
  <si>
    <t>A</t>
  </si>
  <si>
    <t>Detachering</t>
  </si>
  <si>
    <t>Functienaam</t>
  </si>
  <si>
    <t>Uurtarief parkeercontroleur</t>
  </si>
  <si>
    <t>Uurtarief wijkhandhaver</t>
  </si>
  <si>
    <t>Uurtarief Senior handhaver</t>
  </si>
  <si>
    <t xml:space="preserve">Uren voor EMVI (= jaaruren * 4 jaar)
</t>
  </si>
  <si>
    <t>totaal detachering contractduur</t>
  </si>
  <si>
    <t>(=A)</t>
  </si>
  <si>
    <t>Opleidingen</t>
  </si>
  <si>
    <t>(=B)</t>
  </si>
  <si>
    <t>A1</t>
  </si>
  <si>
    <t>A2</t>
  </si>
  <si>
    <t>A3</t>
  </si>
  <si>
    <t xml:space="preserve">Basisbekwaamheid BOA Domein I </t>
  </si>
  <si>
    <t>Cursus: Levensreddend handelen (jaarlijks)</t>
  </si>
  <si>
    <t xml:space="preserve">Training: Omgaan met agressie voor BOA's </t>
  </si>
  <si>
    <t>Cursus Verkeersregelaar</t>
  </si>
  <si>
    <t>Cursus Bestuursrechtelijke handhaving</t>
  </si>
  <si>
    <t>Opleiding Toezichthouder Alcoholwet</t>
  </si>
  <si>
    <t>Cursus opsporing van illegale prostitutie</t>
  </si>
  <si>
    <t>Soort opleiding/training/cursus</t>
  </si>
  <si>
    <t>B</t>
  </si>
  <si>
    <t>B1</t>
  </si>
  <si>
    <t>B2</t>
  </si>
  <si>
    <t>B3</t>
  </si>
  <si>
    <t>B4</t>
  </si>
  <si>
    <t>B5</t>
  </si>
  <si>
    <t>B6</t>
  </si>
  <si>
    <t>B8</t>
  </si>
  <si>
    <t>B9</t>
  </si>
  <si>
    <t>B10</t>
  </si>
  <si>
    <t>B11</t>
  </si>
  <si>
    <t>B12</t>
  </si>
  <si>
    <t>B14</t>
  </si>
  <si>
    <t>Prijs detachering  (= uurtarief * jaaruren* 4 contractjaren)</t>
  </si>
  <si>
    <t>Totaalprijs t.b.v. EMVI (= jaarprijs 2023 *4 contractjaren)</t>
  </si>
  <si>
    <t>Klein Vaarbewijs 1 (eenmalig)</t>
  </si>
  <si>
    <t>B16</t>
  </si>
  <si>
    <t>ALLEEN DE GEELGEMARKEERDE CELLEN INVULLEN</t>
  </si>
  <si>
    <t>(=C)</t>
  </si>
  <si>
    <t>Inschrijfsom EMVI</t>
  </si>
  <si>
    <t>C</t>
  </si>
  <si>
    <t>Item</t>
  </si>
  <si>
    <t>Bijzondere eisen</t>
  </si>
  <si>
    <t>Aantal</t>
  </si>
  <si>
    <t>Wettelijke eisen</t>
  </si>
  <si>
    <t>Zwarte hoes</t>
  </si>
  <si>
    <t>Blauwe hoes</t>
  </si>
  <si>
    <t>Gele hoes</t>
  </si>
  <si>
    <t>Winterjas</t>
  </si>
  <si>
    <t>Softshelljas</t>
  </si>
  <si>
    <t>Trui/ Vest</t>
  </si>
  <si>
    <t>Polo KM (korte mouw)</t>
  </si>
  <si>
    <t>Polo LM (lange mouw)</t>
  </si>
  <si>
    <t>Koppel</t>
  </si>
  <si>
    <t>Broek zomer</t>
  </si>
  <si>
    <t>Broek winter</t>
  </si>
  <si>
    <t>Handschoenen kevlar</t>
  </si>
  <si>
    <t>Handschoenen leder gevoerd</t>
  </si>
  <si>
    <t>Sokken Winter</t>
  </si>
  <si>
    <t>Sokken Zomer</t>
  </si>
  <si>
    <t>Pet BOA</t>
  </si>
  <si>
    <t>Ondershirt KM</t>
  </si>
  <si>
    <t>Ondershirt LM</t>
  </si>
  <si>
    <t>Onderbroek LP</t>
  </si>
  <si>
    <t>Muts BOA</t>
  </si>
  <si>
    <t>Schoenen</t>
  </si>
  <si>
    <t>Vervangingsprijs per stuk</t>
  </si>
  <si>
    <t>Totaal</t>
  </si>
  <si>
    <t xml:space="preserve">a. </t>
  </si>
  <si>
    <t>b.</t>
  </si>
  <si>
    <t>Nr.</t>
  </si>
  <si>
    <t xml:space="preserve">c. 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</si>
  <si>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</si>
  <si>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</si>
  <si>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</si>
  <si>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</si>
  <si>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</si>
  <si>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</si>
  <si>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</si>
  <si>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</si>
  <si>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</si>
  <si>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</si>
  <si>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t>n.</t>
  </si>
  <si>
    <t>o.</t>
  </si>
  <si>
    <t>p.</t>
  </si>
  <si>
    <t>Nieuwprijs volledige kledingset</t>
  </si>
  <si>
    <t>Stelpost</t>
  </si>
  <si>
    <t>Biketraining</t>
  </si>
  <si>
    <t>Cursus cameraobservant en meldkamer</t>
  </si>
  <si>
    <t>Opleiding EU Dronebewijs A1/A3+ A2 incl praktijklessen</t>
  </si>
  <si>
    <t>Cursus wijkgericht werken voor BOA</t>
  </si>
  <si>
    <t>Opleiding Senior BOA</t>
  </si>
  <si>
    <t>B17</t>
  </si>
  <si>
    <t>B18</t>
  </si>
  <si>
    <t>B19</t>
  </si>
  <si>
    <t>B20</t>
  </si>
  <si>
    <t>B21</t>
  </si>
  <si>
    <t>B22</t>
  </si>
  <si>
    <t>B23</t>
  </si>
  <si>
    <t>Cursus planningsvaardigheden en Paralax</t>
  </si>
  <si>
    <t>Totaal opleidingen contractduur 4 jaar</t>
  </si>
  <si>
    <t>q</t>
  </si>
  <si>
    <t>r</t>
  </si>
  <si>
    <t>s</t>
  </si>
  <si>
    <t>t</t>
  </si>
  <si>
    <t>u</t>
  </si>
  <si>
    <t>v</t>
  </si>
  <si>
    <t>Uurtarief functionaris incl. werving + selectie en opleidingen ex BTW</t>
  </si>
  <si>
    <t xml:space="preserve">PHB Domein I :  Module 1 </t>
  </si>
  <si>
    <t>PHB Domein I : Module 2</t>
  </si>
  <si>
    <t>PHB Domein I : Module 3</t>
  </si>
  <si>
    <t>PHB Domein I: Module 4</t>
  </si>
  <si>
    <t xml:space="preserve">PHB Domein II:  Module 1 </t>
  </si>
  <si>
    <t>PHB Domein II: Module 2</t>
  </si>
  <si>
    <t>PHB Domein II: Module 3</t>
  </si>
  <si>
    <t>PHB Domein II: Module 4</t>
  </si>
  <si>
    <t>(=D)</t>
  </si>
  <si>
    <t>B7</t>
  </si>
  <si>
    <t>B13</t>
  </si>
  <si>
    <t>B15</t>
  </si>
  <si>
    <t>B24</t>
  </si>
  <si>
    <t>C1</t>
  </si>
  <si>
    <t>Gemiddeld aantal op te leiden per jaar</t>
  </si>
  <si>
    <t>Kleding pakket</t>
  </si>
  <si>
    <t xml:space="preserve">Kledingcredits </t>
  </si>
  <si>
    <t>Totaal o.b.v.  4 contractjaren</t>
  </si>
  <si>
    <t>Uitrusting</t>
  </si>
  <si>
    <t xml:space="preserve">Uitrusting </t>
  </si>
  <si>
    <t>Managementfee organisatie opleidingen 4 contractjaren</t>
  </si>
  <si>
    <t>Training: Regeling Toetsing Geweldsbeheersing Categorie 3 en categorie 5 (herhaling)</t>
  </si>
  <si>
    <t>Advisering</t>
  </si>
  <si>
    <t>Totaal per jaar</t>
  </si>
  <si>
    <t>Prijs per pakket / persoon per jaar</t>
  </si>
  <si>
    <t>Steek- en kogelwerende platen</t>
  </si>
  <si>
    <t>Prijs per deelnemer inclusief alle benodigde faciliteiten én eenmaal inschrijf- en examenkosten</t>
  </si>
  <si>
    <t>C2</t>
  </si>
  <si>
    <t>Kledingpakket</t>
  </si>
  <si>
    <t>E3 Prijsopgaveformulier                            200061GDD-A Handhavingsdiensten</t>
  </si>
  <si>
    <t xml:space="preserve">Ter vervanging van onderdelen kledingpakket nummer e tot en met u; 1 creditpunt = 1 euro </t>
  </si>
  <si>
    <t>- Minimaal keurmerk NIJ Level IIIA volgens de STD 0101.06 (of een gelijksoortig keurmerk) welke ten minste beschermt tegen:                               
9 mm rounds met een snelheid van 1400 ft./s.
.44 magnum rounds
-  Biedt minimaal bescherming tegen P1 en S1 messen
-  Heeft minimaal een Areal Density van 4.5 kg/m2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</si>
</sst>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2"/>
      <color rgb="FF2E74B5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44" fontId="5" fillId="2" borderId="4" xfId="1" applyFont="1" applyFill="1" applyBorder="1" applyAlignment="1" applyProtection="1">
      <alignment vertical="center" wrapText="1"/>
      <protection locked="0"/>
    </xf>
    <xf numFmtId="44" fontId="5" fillId="0" borderId="3" xfId="1" applyFont="1" applyFill="1" applyBorder="1" applyAlignment="1" applyProtection="1">
      <alignment vertical="center" wrapText="1"/>
    </xf>
    <xf numFmtId="9" fontId="5" fillId="0" borderId="3" xfId="2" applyFont="1" applyFill="1" applyBorder="1" applyAlignment="1" applyProtection="1">
      <alignment vertical="center" wrapText="1"/>
    </xf>
    <xf numFmtId="44" fontId="13" fillId="2" borderId="4" xfId="1" applyFont="1" applyFill="1" applyBorder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/>
    <xf numFmtId="164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right"/>
    </xf>
    <xf numFmtId="9" fontId="19" fillId="0" borderId="0" xfId="0" applyNumberFormat="1" applyFont="1"/>
    <xf numFmtId="0" fontId="18" fillId="0" borderId="0" xfId="0" applyFont="1"/>
    <xf numFmtId="1" fontId="18" fillId="0" borderId="0" xfId="0" applyNumberFormat="1" applyFont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3" fontId="0" fillId="0" borderId="0" xfId="0" applyNumberFormat="1"/>
    <xf numFmtId="164" fontId="18" fillId="0" borderId="0" xfId="0" applyNumberFormat="1" applyFont="1"/>
    <xf numFmtId="0" fontId="10" fillId="0" borderId="0" xfId="0" applyFont="1" applyProtection="1"/>
    <xf numFmtId="0" fontId="0" fillId="0" borderId="0" xfId="0" applyProtection="1"/>
    <xf numFmtId="0" fontId="0" fillId="3" borderId="2" xfId="0" applyFill="1" applyBorder="1" applyAlignment="1" applyProtection="1">
      <alignment wrapText="1"/>
    </xf>
    <xf numFmtId="0" fontId="0" fillId="3" borderId="2" xfId="0" applyFill="1" applyBorder="1" applyProtection="1"/>
    <xf numFmtId="0" fontId="16" fillId="0" borderId="0" xfId="0" applyFont="1" applyProtection="1"/>
    <xf numFmtId="0" fontId="0" fillId="0" borderId="2" xfId="0" applyBorder="1" applyProtection="1"/>
    <xf numFmtId="0" fontId="9" fillId="0" borderId="2" xfId="0" applyFont="1" applyBorder="1" applyAlignment="1" applyProtection="1">
      <alignment vertical="center"/>
    </xf>
    <xf numFmtId="0" fontId="9" fillId="0" borderId="2" xfId="0" quotePrefix="1" applyFont="1" applyBorder="1" applyAlignment="1" applyProtection="1">
      <alignment vertical="center" wrapText="1"/>
    </xf>
    <xf numFmtId="44" fontId="0" fillId="0" borderId="2" xfId="1" applyFont="1" applyBorder="1" applyProtection="1"/>
    <xf numFmtId="0" fontId="0" fillId="0" borderId="1" xfId="0" applyBorder="1" applyProtection="1"/>
    <xf numFmtId="0" fontId="8" fillId="0" borderId="0" xfId="0" applyFont="1" applyProtection="1"/>
    <xf numFmtId="0" fontId="16" fillId="0" borderId="0" xfId="0" quotePrefix="1" applyFont="1" applyProtection="1"/>
    <xf numFmtId="0" fontId="9" fillId="4" borderId="5" xfId="0" applyFont="1" applyFill="1" applyBorder="1" applyAlignment="1" applyProtection="1">
      <alignment vertical="center"/>
    </xf>
    <xf numFmtId="0" fontId="0" fillId="4" borderId="0" xfId="0" applyFill="1" applyProtection="1"/>
    <xf numFmtId="44" fontId="0" fillId="4" borderId="0" xfId="0" applyNumberFormat="1" applyFill="1" applyProtection="1"/>
    <xf numFmtId="44" fontId="0" fillId="0" borderId="0" xfId="0" applyNumberFormat="1" applyProtection="1"/>
    <xf numFmtId="44" fontId="12" fillId="2" borderId="2" xfId="1" applyFont="1" applyFill="1" applyBorder="1" applyAlignment="1" applyProtection="1">
      <alignment horizontal="center" vertical="center"/>
      <protection locked="0"/>
    </xf>
    <xf numFmtId="44" fontId="13" fillId="0" borderId="4" xfId="1" applyFont="1" applyFill="1" applyBorder="1" applyAlignment="1" applyProtection="1">
      <alignment vertical="center" wrapText="1"/>
    </xf>
    <xf numFmtId="3" fontId="4" fillId="0" borderId="4" xfId="1" applyNumberFormat="1" applyFont="1" applyBorder="1" applyAlignment="1" applyProtection="1">
      <alignment vertical="center" wrapText="1"/>
    </xf>
    <xf numFmtId="44" fontId="5" fillId="0" borderId="4" xfId="1" applyFont="1" applyBorder="1" applyAlignment="1" applyProtection="1">
      <alignment vertical="center" wrapText="1"/>
    </xf>
    <xf numFmtId="3" fontId="17" fillId="0" borderId="4" xfId="1" applyNumberFormat="1" applyFont="1" applyBorder="1" applyAlignment="1" applyProtection="1">
      <alignment vertical="center" wrapText="1"/>
    </xf>
    <xf numFmtId="1" fontId="4" fillId="0" borderId="4" xfId="1" applyNumberFormat="1" applyFont="1" applyBorder="1" applyAlignment="1" applyProtection="1">
      <alignment vertical="center" wrapText="1"/>
    </xf>
    <xf numFmtId="44" fontId="4" fillId="0" borderId="4" xfId="1" applyFont="1" applyBorder="1" applyAlignment="1" applyProtection="1">
      <alignment vertical="center" wrapText="1"/>
    </xf>
    <xf numFmtId="44" fontId="5" fillId="0" borderId="4" xfId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center"/>
    </xf>
    <xf numFmtId="0" fontId="0" fillId="3" borderId="6" xfId="0" applyFill="1" applyBorder="1" applyProtection="1"/>
    <xf numFmtId="0" fontId="6" fillId="3" borderId="2" xfId="0" applyFont="1" applyFill="1" applyBorder="1" applyAlignment="1" applyProtection="1">
      <alignment vertical="center" wrapText="1"/>
    </xf>
    <xf numFmtId="0" fontId="0" fillId="3" borderId="3" xfId="0" applyFill="1" applyBorder="1" applyProtection="1"/>
    <xf numFmtId="0" fontId="6" fillId="0" borderId="2" xfId="0" applyFont="1" applyBorder="1" applyAlignment="1" applyProtection="1">
      <alignment vertical="center" wrapText="1"/>
    </xf>
    <xf numFmtId="44" fontId="6" fillId="0" borderId="2" xfId="1" applyFont="1" applyBorder="1" applyAlignment="1" applyProtection="1">
      <alignment vertical="center" wrapText="1"/>
    </xf>
    <xf numFmtId="0" fontId="4" fillId="3" borderId="2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164" fontId="15" fillId="0" borderId="0" xfId="0" applyNumberFormat="1" applyFont="1" applyAlignment="1" applyProtection="1">
      <alignment horizontal="right"/>
    </xf>
    <xf numFmtId="0" fontId="4" fillId="0" borderId="4" xfId="0" applyFont="1" applyBorder="1" applyAlignment="1" applyProtection="1">
      <alignment vertical="center" wrapText="1"/>
    </xf>
    <xf numFmtId="164" fontId="0" fillId="0" borderId="0" xfId="0" applyNumberFormat="1" applyProtection="1"/>
    <xf numFmtId="165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/>
    </xf>
    <xf numFmtId="0" fontId="6" fillId="3" borderId="3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1" fontId="0" fillId="0" borderId="0" xfId="0" applyNumberFormat="1" applyAlignment="1" applyProtection="1">
      <alignment horizontal="left"/>
    </xf>
    <xf numFmtId="0" fontId="15" fillId="0" borderId="0" xfId="0" applyFont="1" applyProtection="1"/>
    <xf numFmtId="0" fontId="0" fillId="0" borderId="0" xfId="0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" fontId="8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17" fillId="0" borderId="4" xfId="0" applyFont="1" applyBorder="1" applyAlignment="1" applyProtection="1">
      <alignment vertical="center" wrapText="1"/>
    </xf>
    <xf numFmtId="0" fontId="11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17" fillId="0" borderId="0" xfId="0" applyFont="1" applyAlignment="1" applyProtection="1">
      <alignment vertical="center" wrapText="1"/>
    </xf>
    <xf numFmtId="44" fontId="17" fillId="0" borderId="0" xfId="1" applyFont="1" applyBorder="1" applyAlignment="1" applyProtection="1">
      <alignment vertical="center" wrapText="1"/>
    </xf>
    <xf numFmtId="0" fontId="20" fillId="0" borderId="2" xfId="0" applyFont="1" applyBorder="1" applyAlignment="1" applyProtection="1">
      <alignment vertical="center"/>
    </xf>
    <xf numFmtId="0" fontId="20" fillId="0" borderId="2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vertical="center" wrapText="1"/>
    </xf>
    <xf numFmtId="0" fontId="0" fillId="0" borderId="7" xfId="0" applyBorder="1" applyProtection="1"/>
    <xf numFmtId="0" fontId="4" fillId="0" borderId="4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0" fillId="0" borderId="8" xfId="0" applyBorder="1" applyAlignment="1" applyProtection="1"/>
    <xf numFmtId="0" fontId="0" fillId="0" borderId="7" xfId="0" applyFill="1" applyBorder="1" applyProtection="1"/>
    <xf numFmtId="44" fontId="0" fillId="0" borderId="2" xfId="0" applyNumberFormat="1" applyFill="1" applyBorder="1" applyProtection="1"/>
    <xf numFmtId="44" fontId="12" fillId="2" borderId="2" xfId="0" applyNumberFormat="1" applyFont="1" applyFill="1" applyBorder="1" applyProtection="1">
      <protection locked="0"/>
    </xf>
    <xf numFmtId="44" fontId="12" fillId="2" borderId="1" xfId="0" applyNumberFormat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95249</xdr:colOff>
      <xdr:row>0</xdr:row>
      <xdr:rowOff>41576</xdr:rowOff>
    </xdr:from>
    <xdr:to>
      <xdr:col>4</xdr:col>
      <xdr:colOff>2371724</xdr:colOff>
      <xdr:row>1</xdr:row>
      <xdr:rowOff>103907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6B4685-2C99-4F54-8582-94F47376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7624" y="232076"/>
          <a:ext cx="2276475" cy="1386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opLeftCell="A20" zoomScale="98" zoomScaleNormal="98" workbookViewId="0">
      <selection activeCell="C25" sqref="C25"/>
    </sheetView>
  </sheetViews>
  <sheetFormatPr defaultRowHeight="15" x14ac:dyDescent="0.25"/>
  <cols>
    <col min="2" max="2" width="42.5703125" customWidth="1"/>
    <col min="3" max="3" width="39.42578125" customWidth="1"/>
    <col min="4" max="4" width="22.42578125" customWidth="1"/>
    <col min="5" max="5" width="37.140625" customWidth="1"/>
    <col min="6" max="6" width="17.5703125" customWidth="1"/>
    <col min="7" max="7" width="36.7109375" customWidth="1"/>
    <col min="9" max="9" width="14.85546875" bestFit="1" customWidth="1"/>
    <col min="10" max="10" width="14.85546875" customWidth="1"/>
    <col min="16" max="16" width="13.28515625" customWidth="1"/>
  </cols>
  <sheetData>
    <row r="1" spans="1:15" ht="104.25" customHeight="1" x14ac:dyDescent="0.25">
      <c r="A1" s="18"/>
      <c r="B1" s="41" t="s">
        <v>139</v>
      </c>
      <c r="C1" s="18"/>
      <c r="D1" s="18"/>
      <c r="E1" s="18"/>
      <c r="F1" s="18"/>
      <c r="G1" s="18"/>
    </row>
    <row r="2" spans="1:15" ht="64.5" customHeight="1" thickBot="1" x14ac:dyDescent="0.3">
      <c r="A2" s="18"/>
      <c r="B2" s="41"/>
      <c r="C2" s="42" t="s">
        <v>39</v>
      </c>
      <c r="D2" s="18"/>
      <c r="E2" s="18"/>
      <c r="F2" s="18"/>
      <c r="G2" s="18"/>
    </row>
    <row r="3" spans="1:15" ht="16.5" thickBot="1" x14ac:dyDescent="0.3">
      <c r="A3" s="43"/>
      <c r="B3" s="44" t="s">
        <v>41</v>
      </c>
      <c r="C3" s="45"/>
      <c r="D3" s="18"/>
      <c r="E3" s="18"/>
      <c r="F3" s="18"/>
      <c r="G3" s="18"/>
    </row>
    <row r="4" spans="1:15" ht="16.5" thickBot="1" x14ac:dyDescent="0.3">
      <c r="A4" s="46">
        <v>1</v>
      </c>
      <c r="B4" s="46" t="s">
        <v>1</v>
      </c>
      <c r="C4" s="47">
        <f>E16</f>
        <v>0</v>
      </c>
      <c r="D4" s="18" t="s">
        <v>8</v>
      </c>
      <c r="E4" s="18"/>
      <c r="F4" s="18"/>
      <c r="G4" s="18"/>
      <c r="L4" s="8"/>
      <c r="M4" s="8"/>
      <c r="N4" s="8"/>
    </row>
    <row r="5" spans="1:15" ht="16.5" thickBot="1" x14ac:dyDescent="0.3">
      <c r="A5" s="46">
        <v>2</v>
      </c>
      <c r="B5" s="46" t="s">
        <v>9</v>
      </c>
      <c r="C5" s="47">
        <f>E44</f>
        <v>80000</v>
      </c>
      <c r="D5" s="18" t="s">
        <v>10</v>
      </c>
      <c r="E5" s="18"/>
      <c r="F5" s="18"/>
      <c r="G5" s="18"/>
      <c r="L5" s="8"/>
      <c r="M5" s="8"/>
      <c r="N5" s="8"/>
    </row>
    <row r="6" spans="1:15" ht="16.5" thickBot="1" x14ac:dyDescent="0.3">
      <c r="A6" s="46">
        <v>3</v>
      </c>
      <c r="B6" s="46" t="s">
        <v>128</v>
      </c>
      <c r="C6" s="47">
        <f>F51</f>
        <v>0</v>
      </c>
      <c r="D6" s="18" t="s">
        <v>40</v>
      </c>
      <c r="E6" s="18"/>
      <c r="F6" s="18"/>
      <c r="G6" s="18"/>
      <c r="L6" s="8"/>
      <c r="M6" s="8"/>
      <c r="N6" s="8"/>
    </row>
    <row r="7" spans="1:15" ht="16.5" thickBot="1" x14ac:dyDescent="0.3">
      <c r="A7" s="46">
        <v>4</v>
      </c>
      <c r="B7" s="46" t="s">
        <v>132</v>
      </c>
      <c r="C7" s="47">
        <v>80000</v>
      </c>
      <c r="D7" s="18" t="s">
        <v>88</v>
      </c>
      <c r="E7" s="18"/>
      <c r="F7" s="18"/>
      <c r="G7" s="18"/>
      <c r="L7" s="8"/>
      <c r="M7" s="8"/>
      <c r="N7" s="8"/>
    </row>
    <row r="8" spans="1:15" ht="16.5" thickBot="1" x14ac:dyDescent="0.3">
      <c r="A8" s="46"/>
      <c r="B8" s="46" t="s">
        <v>41</v>
      </c>
      <c r="C8" s="47">
        <f>SUM(C4:C7)</f>
        <v>160000</v>
      </c>
      <c r="D8" s="18" t="s">
        <v>118</v>
      </c>
      <c r="E8" s="32"/>
      <c r="F8" s="18"/>
      <c r="G8" s="18"/>
      <c r="L8" s="8"/>
      <c r="M8" s="8"/>
      <c r="N8" s="8"/>
    </row>
    <row r="9" spans="1:15" ht="16.5" thickBot="1" x14ac:dyDescent="0.3">
      <c r="A9" s="46"/>
      <c r="B9" s="46"/>
      <c r="C9" s="47"/>
      <c r="D9" s="18"/>
      <c r="E9" s="18"/>
      <c r="F9" s="18"/>
      <c r="G9" s="18"/>
      <c r="H9" s="8"/>
      <c r="I9" s="8"/>
      <c r="J9" s="8"/>
      <c r="K9" s="8"/>
      <c r="L9" s="8"/>
      <c r="M9" s="9"/>
      <c r="N9" s="10"/>
    </row>
    <row r="10" spans="1:15" ht="15.75" thickBot="1" x14ac:dyDescent="0.3">
      <c r="A10" s="18"/>
      <c r="B10" s="18"/>
      <c r="C10" s="18"/>
      <c r="D10" s="18"/>
      <c r="E10" s="18"/>
      <c r="F10" s="18"/>
      <c r="G10" s="21"/>
      <c r="H10" s="8"/>
      <c r="I10" s="8"/>
      <c r="J10" s="8"/>
      <c r="K10" s="8"/>
      <c r="L10" s="8"/>
      <c r="M10" s="8"/>
      <c r="N10" s="8"/>
    </row>
    <row r="11" spans="1:15" ht="16.5" thickBot="1" x14ac:dyDescent="0.3">
      <c r="A11" s="48" t="s">
        <v>0</v>
      </c>
      <c r="B11" s="44" t="s">
        <v>1</v>
      </c>
      <c r="C11" s="18"/>
      <c r="D11" s="18"/>
      <c r="E11" s="18"/>
      <c r="F11" s="18"/>
      <c r="G11" s="49"/>
      <c r="H11" s="8"/>
      <c r="I11" s="8"/>
      <c r="J11" s="8"/>
      <c r="K11" s="8"/>
      <c r="L11" s="8"/>
      <c r="M11" s="8"/>
      <c r="N11" s="8"/>
    </row>
    <row r="12" spans="1:15" ht="39" thickBot="1" x14ac:dyDescent="0.3">
      <c r="A12" s="50"/>
      <c r="B12" s="50" t="s">
        <v>2</v>
      </c>
      <c r="C12" s="50" t="s">
        <v>109</v>
      </c>
      <c r="D12" s="51" t="s">
        <v>6</v>
      </c>
      <c r="E12" s="51" t="s">
        <v>35</v>
      </c>
      <c r="F12" s="18"/>
      <c r="G12" s="52"/>
      <c r="H12" s="14"/>
      <c r="I12" s="14"/>
      <c r="J12" s="14"/>
      <c r="K12" s="14"/>
      <c r="L12" s="8"/>
      <c r="M12" s="8"/>
      <c r="N12" s="8"/>
    </row>
    <row r="13" spans="1:15" ht="15.75" thickBot="1" x14ac:dyDescent="0.3">
      <c r="A13" s="50" t="s">
        <v>11</v>
      </c>
      <c r="B13" s="53" t="s">
        <v>3</v>
      </c>
      <c r="C13" s="1"/>
      <c r="D13" s="35">
        <v>35000</v>
      </c>
      <c r="E13" s="2">
        <f>C13*D13</f>
        <v>0</v>
      </c>
      <c r="F13" s="32"/>
      <c r="G13" s="54"/>
      <c r="H13" s="13"/>
      <c r="I13" s="7"/>
      <c r="J13" s="15"/>
      <c r="K13" s="7"/>
      <c r="O13" s="6"/>
    </row>
    <row r="14" spans="1:15" ht="15.75" thickBot="1" x14ac:dyDescent="0.3">
      <c r="A14" s="50" t="s">
        <v>12</v>
      </c>
      <c r="B14" s="53" t="s">
        <v>4</v>
      </c>
      <c r="C14" s="1"/>
      <c r="D14" s="35">
        <v>70000</v>
      </c>
      <c r="E14" s="2">
        <f t="shared" ref="E14:E15" si="0">C14*D14</f>
        <v>0</v>
      </c>
      <c r="F14" s="18"/>
      <c r="G14" s="54"/>
      <c r="H14" s="13"/>
      <c r="I14" s="7"/>
      <c r="J14" s="15"/>
      <c r="K14" s="7"/>
    </row>
    <row r="15" spans="1:15" ht="15.75" thickBot="1" x14ac:dyDescent="0.3">
      <c r="A15" s="50" t="s">
        <v>13</v>
      </c>
      <c r="B15" s="53" t="s">
        <v>5</v>
      </c>
      <c r="C15" s="1"/>
      <c r="D15" s="35">
        <v>12000</v>
      </c>
      <c r="E15" s="2">
        <f t="shared" si="0"/>
        <v>0</v>
      </c>
      <c r="F15" s="18"/>
      <c r="G15" s="54"/>
      <c r="H15" s="13"/>
      <c r="I15" s="7"/>
      <c r="J15" s="15"/>
      <c r="K15" s="7"/>
    </row>
    <row r="16" spans="1:15" ht="15.75" thickBot="1" x14ac:dyDescent="0.3">
      <c r="A16" s="22"/>
      <c r="B16" s="26"/>
      <c r="C16" s="50" t="s">
        <v>7</v>
      </c>
      <c r="D16" s="3"/>
      <c r="E16" s="2">
        <f>SUM(E13:E15)</f>
        <v>0</v>
      </c>
      <c r="F16" s="18" t="s">
        <v>8</v>
      </c>
      <c r="G16" s="55"/>
      <c r="H16" s="16"/>
    </row>
    <row r="17" spans="1:14" ht="15.75" thickBot="1" x14ac:dyDescent="0.3">
      <c r="A17" s="18"/>
      <c r="B17" s="18"/>
      <c r="C17" s="18"/>
      <c r="D17" s="18"/>
      <c r="E17" s="18"/>
      <c r="F17" s="18"/>
      <c r="G17" s="56"/>
    </row>
    <row r="18" spans="1:14" ht="16.5" thickBot="1" x14ac:dyDescent="0.3">
      <c r="A18" s="48" t="s">
        <v>22</v>
      </c>
      <c r="B18" s="57" t="s">
        <v>9</v>
      </c>
      <c r="C18" s="18"/>
      <c r="D18" s="18"/>
      <c r="E18" s="18"/>
      <c r="F18" s="18"/>
      <c r="G18" s="18"/>
    </row>
    <row r="19" spans="1:14" ht="49.5" customHeight="1" thickBot="1" x14ac:dyDescent="0.3">
      <c r="A19" s="53"/>
      <c r="B19" s="53" t="s">
        <v>21</v>
      </c>
      <c r="C19" s="50" t="s">
        <v>136</v>
      </c>
      <c r="D19" s="50" t="s">
        <v>124</v>
      </c>
      <c r="E19" s="50" t="s">
        <v>36</v>
      </c>
      <c r="F19" s="58"/>
      <c r="G19" s="21"/>
    </row>
    <row r="20" spans="1:14" ht="15.75" thickBot="1" x14ac:dyDescent="0.3">
      <c r="A20" s="53" t="s">
        <v>23</v>
      </c>
      <c r="B20" s="53" t="s">
        <v>14</v>
      </c>
      <c r="C20" s="82"/>
      <c r="D20" s="35">
        <v>1</v>
      </c>
      <c r="E20" s="36">
        <f>(C20*D20)*4</f>
        <v>0</v>
      </c>
      <c r="F20" s="18"/>
      <c r="G20" s="27"/>
      <c r="H20" s="5"/>
      <c r="I20" s="5"/>
      <c r="J20" s="5"/>
      <c r="K20" s="5"/>
      <c r="L20" s="5"/>
      <c r="M20" s="5"/>
      <c r="N20" s="5"/>
    </row>
    <row r="21" spans="1:14" ht="15.75" thickBot="1" x14ac:dyDescent="0.3">
      <c r="A21" s="53" t="s">
        <v>24</v>
      </c>
      <c r="B21" s="53" t="s">
        <v>110</v>
      </c>
      <c r="C21" s="82"/>
      <c r="D21" s="35">
        <f>54/4</f>
        <v>13.5</v>
      </c>
      <c r="E21" s="36">
        <f>(C21*D21)*4</f>
        <v>0</v>
      </c>
      <c r="F21" s="59"/>
      <c r="G21" s="60"/>
      <c r="H21" s="11"/>
      <c r="I21" s="11"/>
      <c r="J21" s="11"/>
      <c r="K21" s="11"/>
      <c r="L21" s="5"/>
      <c r="M21" s="5"/>
      <c r="N21" s="5"/>
    </row>
    <row r="22" spans="1:14" ht="15.75" thickBot="1" x14ac:dyDescent="0.3">
      <c r="A22" s="53" t="s">
        <v>25</v>
      </c>
      <c r="B22" s="53" t="s">
        <v>111</v>
      </c>
      <c r="C22" s="82"/>
      <c r="D22" s="35">
        <f>54/4</f>
        <v>13.5</v>
      </c>
      <c r="E22" s="36">
        <f t="shared" ref="E22:E42" si="1">(C22*D22)*4</f>
        <v>0</v>
      </c>
      <c r="F22" s="59"/>
      <c r="G22" s="60"/>
      <c r="H22" s="5"/>
      <c r="I22" s="11"/>
      <c r="J22" s="11"/>
      <c r="K22" s="11"/>
      <c r="L22" s="11"/>
      <c r="M22" s="5"/>
      <c r="N22" s="5"/>
    </row>
    <row r="23" spans="1:14" ht="15.75" thickBot="1" x14ac:dyDescent="0.3">
      <c r="A23" s="53" t="s">
        <v>26</v>
      </c>
      <c r="B23" s="53" t="s">
        <v>112</v>
      </c>
      <c r="C23" s="82"/>
      <c r="D23" s="35">
        <f>54/4</f>
        <v>13.5</v>
      </c>
      <c r="E23" s="36">
        <f t="shared" si="1"/>
        <v>0</v>
      </c>
      <c r="F23" s="59"/>
      <c r="G23" s="60"/>
      <c r="H23" s="11"/>
      <c r="I23" s="11"/>
      <c r="J23" s="11"/>
      <c r="K23" s="12"/>
      <c r="L23" s="12"/>
      <c r="M23" s="5"/>
      <c r="N23" s="5"/>
    </row>
    <row r="24" spans="1:14" ht="15.75" thickBot="1" x14ac:dyDescent="0.3">
      <c r="A24" s="53" t="s">
        <v>27</v>
      </c>
      <c r="B24" s="53" t="s">
        <v>113</v>
      </c>
      <c r="C24" s="83"/>
      <c r="D24" s="35">
        <f>54/4</f>
        <v>13.5</v>
      </c>
      <c r="E24" s="36">
        <f>(C24*D24)*4</f>
        <v>0</v>
      </c>
      <c r="F24" s="59"/>
      <c r="G24" s="60"/>
      <c r="H24" s="11"/>
      <c r="I24" s="11"/>
      <c r="J24" s="11"/>
      <c r="K24" s="12"/>
      <c r="L24" s="12"/>
      <c r="M24" s="5"/>
      <c r="N24" s="5"/>
    </row>
    <row r="25" spans="1:14" ht="15.75" thickBot="1" x14ac:dyDescent="0.3">
      <c r="A25" s="53" t="s">
        <v>28</v>
      </c>
      <c r="B25" s="53" t="s">
        <v>114</v>
      </c>
      <c r="C25" s="4"/>
      <c r="D25" s="35">
        <v>1</v>
      </c>
      <c r="E25" s="36">
        <f>(C25*D25)*4</f>
        <v>0</v>
      </c>
      <c r="F25" s="61"/>
      <c r="G25" s="62"/>
      <c r="H25" s="11"/>
      <c r="I25" s="11"/>
      <c r="J25" s="11"/>
      <c r="K25" s="12"/>
      <c r="L25" s="12"/>
      <c r="M25" s="5"/>
      <c r="N25" s="5"/>
    </row>
    <row r="26" spans="1:14" ht="15.75" thickBot="1" x14ac:dyDescent="0.3">
      <c r="A26" s="53" t="s">
        <v>119</v>
      </c>
      <c r="B26" s="53" t="s">
        <v>115</v>
      </c>
      <c r="C26" s="4"/>
      <c r="D26" s="35">
        <v>1</v>
      </c>
      <c r="E26" s="36">
        <f t="shared" ref="E26:E27" si="2">(C26*D26)*4</f>
        <v>0</v>
      </c>
      <c r="F26" s="61"/>
      <c r="G26" s="62"/>
      <c r="H26" s="11"/>
      <c r="I26" s="11"/>
      <c r="J26" s="11"/>
      <c r="K26" s="12"/>
      <c r="L26" s="12"/>
      <c r="M26" s="5"/>
      <c r="N26" s="5"/>
    </row>
    <row r="27" spans="1:14" ht="15.75" thickBot="1" x14ac:dyDescent="0.3">
      <c r="A27" s="53" t="s">
        <v>29</v>
      </c>
      <c r="B27" s="53" t="s">
        <v>116</v>
      </c>
      <c r="C27" s="4"/>
      <c r="D27" s="35">
        <v>1</v>
      </c>
      <c r="E27" s="36">
        <f t="shared" si="2"/>
        <v>0</v>
      </c>
      <c r="F27" s="61"/>
      <c r="G27" s="62"/>
      <c r="H27" s="11"/>
      <c r="I27" s="11"/>
      <c r="J27" s="11"/>
      <c r="K27" s="12"/>
      <c r="L27" s="12"/>
      <c r="M27" s="5"/>
      <c r="N27" s="11"/>
    </row>
    <row r="28" spans="1:14" ht="15.75" thickBot="1" x14ac:dyDescent="0.3">
      <c r="A28" s="53" t="s">
        <v>30</v>
      </c>
      <c r="B28" s="53" t="s">
        <v>117</v>
      </c>
      <c r="C28" s="4"/>
      <c r="D28" s="35">
        <v>1</v>
      </c>
      <c r="E28" s="36">
        <f>(C28*D28)*4</f>
        <v>0</v>
      </c>
      <c r="F28" s="61"/>
      <c r="G28" s="62"/>
      <c r="H28" s="11"/>
      <c r="I28" s="11"/>
      <c r="J28" s="11"/>
      <c r="K28" s="12"/>
      <c r="L28" s="12"/>
      <c r="M28" s="5"/>
      <c r="N28" s="5"/>
    </row>
    <row r="29" spans="1:14" ht="26.25" thickBot="1" x14ac:dyDescent="0.3">
      <c r="A29" s="53" t="s">
        <v>31</v>
      </c>
      <c r="B29" s="53" t="s">
        <v>131</v>
      </c>
      <c r="C29" s="4"/>
      <c r="D29" s="35">
        <v>54</v>
      </c>
      <c r="E29" s="36">
        <f t="shared" si="1"/>
        <v>0</v>
      </c>
      <c r="F29" s="59"/>
      <c r="G29" s="63"/>
      <c r="H29" s="11"/>
      <c r="I29" s="11"/>
      <c r="J29" s="11"/>
      <c r="K29" s="12"/>
      <c r="L29" s="12"/>
      <c r="M29" s="5"/>
      <c r="N29" s="5"/>
    </row>
    <row r="30" spans="1:14" ht="15.75" thickBot="1" x14ac:dyDescent="0.3">
      <c r="A30" s="53" t="s">
        <v>32</v>
      </c>
      <c r="B30" s="53" t="s">
        <v>15</v>
      </c>
      <c r="C30" s="4"/>
      <c r="D30" s="35">
        <v>54</v>
      </c>
      <c r="E30" s="36">
        <f t="shared" si="1"/>
        <v>0</v>
      </c>
      <c r="F30" s="59"/>
      <c r="G30" s="63"/>
      <c r="H30" s="5"/>
      <c r="I30" s="11"/>
      <c r="J30" s="11"/>
      <c r="K30" s="11"/>
      <c r="L30" s="11"/>
      <c r="M30" s="5"/>
      <c r="N30" s="5"/>
    </row>
    <row r="31" spans="1:14" ht="15.75" thickBot="1" x14ac:dyDescent="0.3">
      <c r="A31" s="53" t="s">
        <v>33</v>
      </c>
      <c r="B31" s="53" t="s">
        <v>16</v>
      </c>
      <c r="C31" s="4"/>
      <c r="D31" s="37">
        <f>(54+13.5)/4</f>
        <v>16.875</v>
      </c>
      <c r="E31" s="36">
        <f t="shared" si="1"/>
        <v>0</v>
      </c>
      <c r="F31" s="64"/>
      <c r="G31" s="65"/>
      <c r="H31" s="5"/>
      <c r="I31" s="11"/>
      <c r="J31" s="11"/>
      <c r="K31" s="11"/>
      <c r="L31" s="11"/>
      <c r="M31" s="5"/>
      <c r="N31" s="5"/>
    </row>
    <row r="32" spans="1:14" ht="15.75" thickBot="1" x14ac:dyDescent="0.3">
      <c r="A32" s="53" t="s">
        <v>120</v>
      </c>
      <c r="B32" s="66" t="s">
        <v>17</v>
      </c>
      <c r="C32" s="4"/>
      <c r="D32" s="35">
        <f>31.2/4</f>
        <v>7.8</v>
      </c>
      <c r="E32" s="36">
        <f t="shared" si="1"/>
        <v>0</v>
      </c>
      <c r="F32" s="64"/>
      <c r="G32" s="65"/>
    </row>
    <row r="33" spans="1:8" ht="15.75" thickBot="1" x14ac:dyDescent="0.3">
      <c r="A33" s="53" t="s">
        <v>34</v>
      </c>
      <c r="B33" s="53" t="s">
        <v>18</v>
      </c>
      <c r="C33" s="4"/>
      <c r="D33" s="35">
        <f>31.2/4</f>
        <v>7.8</v>
      </c>
      <c r="E33" s="36">
        <f t="shared" si="1"/>
        <v>0</v>
      </c>
      <c r="F33" s="64"/>
      <c r="G33" s="65"/>
    </row>
    <row r="34" spans="1:8" ht="15.75" thickBot="1" x14ac:dyDescent="0.3">
      <c r="A34" s="53" t="s">
        <v>121</v>
      </c>
      <c r="B34" s="53" t="s">
        <v>19</v>
      </c>
      <c r="C34" s="4"/>
      <c r="D34" s="35">
        <v>5</v>
      </c>
      <c r="E34" s="36">
        <f t="shared" si="1"/>
        <v>0</v>
      </c>
      <c r="F34" s="64"/>
      <c r="G34" s="65"/>
      <c r="H34" s="6"/>
    </row>
    <row r="35" spans="1:8" ht="15.75" thickBot="1" x14ac:dyDescent="0.3">
      <c r="A35" s="53" t="s">
        <v>38</v>
      </c>
      <c r="B35" s="53" t="s">
        <v>20</v>
      </c>
      <c r="C35" s="4"/>
      <c r="D35" s="35">
        <v>5</v>
      </c>
      <c r="E35" s="36">
        <f t="shared" si="1"/>
        <v>0</v>
      </c>
      <c r="F35" s="64"/>
      <c r="G35" s="65"/>
    </row>
    <row r="36" spans="1:8" ht="26.25" thickBot="1" x14ac:dyDescent="0.3">
      <c r="A36" s="53" t="s">
        <v>94</v>
      </c>
      <c r="B36" s="66" t="s">
        <v>91</v>
      </c>
      <c r="C36" s="4"/>
      <c r="D36" s="38">
        <v>1</v>
      </c>
      <c r="E36" s="36">
        <f t="shared" si="1"/>
        <v>0</v>
      </c>
      <c r="F36" s="64"/>
      <c r="G36" s="62"/>
    </row>
    <row r="37" spans="1:8" ht="15.75" thickBot="1" x14ac:dyDescent="0.3">
      <c r="A37" s="53" t="s">
        <v>95</v>
      </c>
      <c r="B37" s="66" t="s">
        <v>37</v>
      </c>
      <c r="C37" s="82"/>
      <c r="D37" s="38">
        <v>1</v>
      </c>
      <c r="E37" s="36">
        <f t="shared" si="1"/>
        <v>0</v>
      </c>
      <c r="F37" s="64"/>
      <c r="G37" s="65"/>
    </row>
    <row r="38" spans="1:8" ht="15.75" thickBot="1" x14ac:dyDescent="0.3">
      <c r="A38" s="53" t="s">
        <v>96</v>
      </c>
      <c r="B38" s="53" t="s">
        <v>89</v>
      </c>
      <c r="C38" s="4"/>
      <c r="D38" s="38">
        <f>31.2/4</f>
        <v>7.8</v>
      </c>
      <c r="E38" s="36">
        <f t="shared" si="1"/>
        <v>0</v>
      </c>
      <c r="F38" s="64"/>
      <c r="G38" s="65"/>
    </row>
    <row r="39" spans="1:8" ht="15.75" thickBot="1" x14ac:dyDescent="0.3">
      <c r="A39" s="53" t="s">
        <v>97</v>
      </c>
      <c r="B39" s="53" t="s">
        <v>90</v>
      </c>
      <c r="C39" s="4"/>
      <c r="D39" s="38">
        <v>7</v>
      </c>
      <c r="E39" s="36">
        <f t="shared" si="1"/>
        <v>0</v>
      </c>
      <c r="F39" s="64"/>
      <c r="G39" s="65"/>
    </row>
    <row r="40" spans="1:8" ht="15.75" thickBot="1" x14ac:dyDescent="0.3">
      <c r="A40" s="53" t="s">
        <v>98</v>
      </c>
      <c r="B40" s="53" t="s">
        <v>101</v>
      </c>
      <c r="C40" s="4"/>
      <c r="D40" s="38">
        <v>4</v>
      </c>
      <c r="E40" s="36">
        <f t="shared" si="1"/>
        <v>0</v>
      </c>
      <c r="F40" s="64"/>
      <c r="G40" s="65"/>
    </row>
    <row r="41" spans="1:8" ht="15.75" thickBot="1" x14ac:dyDescent="0.3">
      <c r="A41" s="53" t="s">
        <v>99</v>
      </c>
      <c r="B41" s="53" t="s">
        <v>92</v>
      </c>
      <c r="C41" s="4"/>
      <c r="D41" s="38">
        <f>31.2/4</f>
        <v>7.8</v>
      </c>
      <c r="E41" s="36">
        <f t="shared" si="1"/>
        <v>0</v>
      </c>
      <c r="F41" s="59"/>
      <c r="G41" s="65"/>
    </row>
    <row r="42" spans="1:8" ht="15.75" thickBot="1" x14ac:dyDescent="0.3">
      <c r="A42" s="53" t="s">
        <v>100</v>
      </c>
      <c r="B42" s="53" t="s">
        <v>93</v>
      </c>
      <c r="C42" s="4"/>
      <c r="D42" s="38">
        <v>2</v>
      </c>
      <c r="E42" s="36">
        <f t="shared" si="1"/>
        <v>0</v>
      </c>
      <c r="F42" s="59"/>
      <c r="G42" s="63"/>
    </row>
    <row r="43" spans="1:8" ht="26.25" thickBot="1" x14ac:dyDescent="0.3">
      <c r="A43" s="53" t="s">
        <v>122</v>
      </c>
      <c r="B43" s="53" t="s">
        <v>130</v>
      </c>
      <c r="C43" s="4"/>
      <c r="D43" s="39"/>
      <c r="E43" s="40">
        <v>80000</v>
      </c>
      <c r="F43" s="67"/>
      <c r="G43" s="63"/>
    </row>
    <row r="44" spans="1:8" ht="18" customHeight="1" thickBot="1" x14ac:dyDescent="0.3">
      <c r="A44" s="68" t="s">
        <v>102</v>
      </c>
      <c r="B44" s="68"/>
      <c r="C44" s="68"/>
      <c r="D44" s="69"/>
      <c r="E44" s="39">
        <f>SUM(E20:E43)</f>
        <v>80000</v>
      </c>
      <c r="F44" s="18" t="s">
        <v>10</v>
      </c>
      <c r="G44" s="63"/>
    </row>
    <row r="45" spans="1:8" ht="15.75" thickBot="1" x14ac:dyDescent="0.3">
      <c r="A45" s="70"/>
      <c r="B45" s="70"/>
      <c r="C45" s="71"/>
      <c r="D45" s="71"/>
      <c r="E45" s="72"/>
      <c r="F45" s="18"/>
      <c r="G45" s="63"/>
    </row>
    <row r="46" spans="1:8" ht="16.5" thickBot="1" x14ac:dyDescent="0.3">
      <c r="A46" s="48" t="s">
        <v>42</v>
      </c>
      <c r="B46" s="57" t="s">
        <v>129</v>
      </c>
      <c r="C46" s="18"/>
      <c r="D46" s="18"/>
      <c r="E46" s="18"/>
      <c r="F46" s="18"/>
      <c r="G46" s="63"/>
    </row>
    <row r="47" spans="1:8" ht="15.75" thickBot="1" x14ac:dyDescent="0.3">
      <c r="A47" s="19"/>
      <c r="B47" s="20" t="s">
        <v>43</v>
      </c>
      <c r="C47" s="20" t="s">
        <v>44</v>
      </c>
      <c r="D47" s="20" t="s">
        <v>45</v>
      </c>
      <c r="E47" s="20" t="s">
        <v>134</v>
      </c>
      <c r="F47" s="20" t="s">
        <v>69</v>
      </c>
      <c r="G47" s="21"/>
    </row>
    <row r="48" spans="1:8" ht="15.75" thickBot="1" x14ac:dyDescent="0.3">
      <c r="A48" s="53" t="s">
        <v>123</v>
      </c>
      <c r="B48" s="73" t="s">
        <v>125</v>
      </c>
      <c r="C48" s="73" t="s">
        <v>46</v>
      </c>
      <c r="D48" s="74">
        <v>15</v>
      </c>
      <c r="E48" s="34">
        <f>'Prijzenlijst uitrusting'!F27</f>
        <v>0</v>
      </c>
      <c r="F48" s="25">
        <f>D48*E48</f>
        <v>0</v>
      </c>
      <c r="G48" s="27"/>
    </row>
    <row r="49" spans="1:7" ht="24.75" customHeight="1" thickBot="1" x14ac:dyDescent="0.3">
      <c r="A49" s="53" t="s">
        <v>137</v>
      </c>
      <c r="B49" s="73" t="s">
        <v>126</v>
      </c>
      <c r="C49" s="75" t="s">
        <v>140</v>
      </c>
      <c r="D49" s="74">
        <v>60</v>
      </c>
      <c r="E49" s="33"/>
      <c r="F49" s="25">
        <f t="shared" ref="F49" si="3">D49*E49</f>
        <v>0</v>
      </c>
      <c r="G49" s="27"/>
    </row>
    <row r="50" spans="1:7" ht="15.75" thickBot="1" x14ac:dyDescent="0.3">
      <c r="A50" s="76"/>
      <c r="B50" s="53" t="s">
        <v>133</v>
      </c>
      <c r="C50" s="77"/>
      <c r="D50" s="53"/>
      <c r="E50" s="53"/>
      <c r="F50" s="25">
        <f>SUM(F48:F49)</f>
        <v>0</v>
      </c>
      <c r="G50" s="18"/>
    </row>
    <row r="51" spans="1:7" ht="15.75" thickBot="1" x14ac:dyDescent="0.3">
      <c r="A51" s="78" t="s">
        <v>127</v>
      </c>
      <c r="B51" s="79"/>
      <c r="C51" s="79"/>
      <c r="D51" s="80"/>
      <c r="E51" s="80"/>
      <c r="F51" s="81">
        <f>F50*4</f>
        <v>0</v>
      </c>
      <c r="G51" s="18" t="s">
        <v>40</v>
      </c>
    </row>
    <row r="52" spans="1:7" x14ac:dyDescent="0.25">
      <c r="A52" s="18"/>
      <c r="B52" s="18"/>
      <c r="C52" s="18"/>
      <c r="D52" s="18"/>
      <c r="E52" s="18"/>
      <c r="F52" s="18"/>
      <c r="G52" s="18"/>
    </row>
  </sheetData>
  <sheetProtection algorithmName="SHA-512" hashValue="fWqn3zjZacTre4cmioT8jBsD+VQeHVQhnT1ax94+aB1qUYLlqTSRz4r14EcUMLOMGHyQp2q7/ZiYnlCttY8TIA==" saltValue="WyKjG4lqBHYRgRsLeCweuw==" spinCount="100000" sheet="1" objects="1" scenarios="1"/>
  <mergeCells count="2">
    <mergeCell ref="A51:C51"/>
    <mergeCell ref="A44:D44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8"/>
  <sheetViews>
    <sheetView tabSelected="1" zoomScale="90" zoomScaleNormal="90" workbookViewId="0">
      <selection activeCell="E5" sqref="E5"/>
    </sheetView>
  </sheetViews>
  <sheetFormatPr defaultRowHeight="15" x14ac:dyDescent="0.25"/>
  <cols>
    <col min="1" max="1" width="9.140625" style="18"/>
    <col min="2" max="2" width="43.28515625" style="18" customWidth="1"/>
    <col min="3" max="3" width="45.5703125" style="18" customWidth="1"/>
    <col min="4" max="4" width="9.140625" style="18"/>
    <col min="5" max="5" width="24.5703125" style="18" customWidth="1"/>
    <col min="6" max="6" width="23.42578125" style="18" customWidth="1"/>
    <col min="7" max="7" width="13" style="18" customWidth="1"/>
    <col min="8" max="8" width="11.140625" style="18" bestFit="1" customWidth="1"/>
    <col min="9" max="9" width="12.140625" style="18" bestFit="1" customWidth="1"/>
    <col min="10" max="16384" width="9.140625" style="18"/>
  </cols>
  <sheetData>
    <row r="1" spans="1:9" ht="18.75" x14ac:dyDescent="0.3">
      <c r="A1" s="17" t="s">
        <v>123</v>
      </c>
      <c r="B1" s="17" t="s">
        <v>138</v>
      </c>
    </row>
    <row r="2" spans="1:9" ht="18.75" x14ac:dyDescent="0.3">
      <c r="A2" s="17"/>
      <c r="B2" s="17"/>
    </row>
    <row r="3" spans="1:9" ht="15.75" thickBot="1" x14ac:dyDescent="0.3"/>
    <row r="4" spans="1:9" ht="15.75" thickBot="1" x14ac:dyDescent="0.3">
      <c r="A4" s="19" t="s">
        <v>72</v>
      </c>
      <c r="B4" s="20" t="s">
        <v>43</v>
      </c>
      <c r="C4" s="20" t="s">
        <v>44</v>
      </c>
      <c r="D4" s="20" t="s">
        <v>45</v>
      </c>
      <c r="E4" s="20" t="s">
        <v>68</v>
      </c>
      <c r="F4" s="20" t="s">
        <v>69</v>
      </c>
      <c r="I4" s="21"/>
    </row>
    <row r="5" spans="1:9" ht="135.75" thickBot="1" x14ac:dyDescent="0.3">
      <c r="A5" s="22" t="s">
        <v>70</v>
      </c>
      <c r="B5" s="23" t="s">
        <v>135</v>
      </c>
      <c r="C5" s="24" t="s">
        <v>141</v>
      </c>
      <c r="D5" s="23">
        <v>1</v>
      </c>
      <c r="E5" s="33"/>
      <c r="F5" s="25">
        <f>D5*E5</f>
        <v>0</v>
      </c>
    </row>
    <row r="6" spans="1:9" ht="15.75" thickBot="1" x14ac:dyDescent="0.3">
      <c r="A6" s="26" t="s">
        <v>71</v>
      </c>
      <c r="B6" s="23" t="s">
        <v>47</v>
      </c>
      <c r="C6" s="23" t="s">
        <v>46</v>
      </c>
      <c r="D6" s="23">
        <v>1</v>
      </c>
      <c r="E6" s="33"/>
      <c r="F6" s="25">
        <f t="shared" ref="F6:F26" si="0">D6*E6</f>
        <v>0</v>
      </c>
      <c r="I6" s="27"/>
    </row>
    <row r="7" spans="1:9" ht="15.75" thickBot="1" x14ac:dyDescent="0.3">
      <c r="A7" s="22" t="s">
        <v>73</v>
      </c>
      <c r="B7" s="23" t="s">
        <v>48</v>
      </c>
      <c r="C7" s="23" t="s">
        <v>46</v>
      </c>
      <c r="D7" s="23">
        <v>1</v>
      </c>
      <c r="E7" s="33"/>
      <c r="F7" s="25">
        <f t="shared" si="0"/>
        <v>0</v>
      </c>
      <c r="I7" s="27"/>
    </row>
    <row r="8" spans="1:9" ht="15.75" thickBot="1" x14ac:dyDescent="0.3">
      <c r="A8" s="22" t="s">
        <v>74</v>
      </c>
      <c r="B8" s="23" t="s">
        <v>49</v>
      </c>
      <c r="C8" s="23" t="s">
        <v>46</v>
      </c>
      <c r="D8" s="23">
        <v>1</v>
      </c>
      <c r="E8" s="33"/>
      <c r="F8" s="25">
        <f t="shared" si="0"/>
        <v>0</v>
      </c>
    </row>
    <row r="9" spans="1:9" ht="15.75" thickBot="1" x14ac:dyDescent="0.3">
      <c r="A9" s="22" t="s">
        <v>75</v>
      </c>
      <c r="B9" s="23" t="s">
        <v>50</v>
      </c>
      <c r="C9" s="23" t="s">
        <v>46</v>
      </c>
      <c r="D9" s="23">
        <v>1</v>
      </c>
      <c r="E9" s="33"/>
      <c r="F9" s="25">
        <f t="shared" si="0"/>
        <v>0</v>
      </c>
      <c r="I9" s="21"/>
    </row>
    <row r="10" spans="1:9" ht="15.75" thickBot="1" x14ac:dyDescent="0.3">
      <c r="A10" s="22" t="s">
        <v>76</v>
      </c>
      <c r="B10" s="23" t="s">
        <v>51</v>
      </c>
      <c r="C10" s="23" t="s">
        <v>46</v>
      </c>
      <c r="D10" s="23">
        <v>1</v>
      </c>
      <c r="E10" s="33"/>
      <c r="F10" s="25">
        <f t="shared" si="0"/>
        <v>0</v>
      </c>
    </row>
    <row r="11" spans="1:9" ht="15.75" thickBot="1" x14ac:dyDescent="0.3">
      <c r="A11" s="22" t="s">
        <v>77</v>
      </c>
      <c r="B11" s="23" t="s">
        <v>52</v>
      </c>
      <c r="C11" s="23" t="s">
        <v>46</v>
      </c>
      <c r="D11" s="23">
        <v>1</v>
      </c>
      <c r="E11" s="33"/>
      <c r="F11" s="25">
        <f t="shared" si="0"/>
        <v>0</v>
      </c>
      <c r="I11" s="21"/>
    </row>
    <row r="12" spans="1:9" ht="15.75" thickBot="1" x14ac:dyDescent="0.3">
      <c r="A12" s="22" t="s">
        <v>78</v>
      </c>
      <c r="B12" s="23" t="s">
        <v>53</v>
      </c>
      <c r="C12" s="23" t="s">
        <v>46</v>
      </c>
      <c r="D12" s="23">
        <v>5</v>
      </c>
      <c r="E12" s="33"/>
      <c r="F12" s="25">
        <f t="shared" si="0"/>
        <v>0</v>
      </c>
      <c r="I12" s="21"/>
    </row>
    <row r="13" spans="1:9" ht="15.75" thickBot="1" x14ac:dyDescent="0.3">
      <c r="A13" s="22" t="s">
        <v>79</v>
      </c>
      <c r="B13" s="23" t="s">
        <v>54</v>
      </c>
      <c r="C13" s="23" t="s">
        <v>46</v>
      </c>
      <c r="D13" s="23">
        <v>5</v>
      </c>
      <c r="E13" s="33"/>
      <c r="F13" s="25">
        <f t="shared" si="0"/>
        <v>0</v>
      </c>
      <c r="I13" s="21"/>
    </row>
    <row r="14" spans="1:9" ht="15.75" thickBot="1" x14ac:dyDescent="0.3">
      <c r="A14" s="22" t="s">
        <v>80</v>
      </c>
      <c r="B14" s="23" t="s">
        <v>55</v>
      </c>
      <c r="C14" s="23" t="s">
        <v>46</v>
      </c>
      <c r="D14" s="23">
        <v>1</v>
      </c>
      <c r="E14" s="33"/>
      <c r="F14" s="25">
        <f t="shared" si="0"/>
        <v>0</v>
      </c>
      <c r="I14" s="21"/>
    </row>
    <row r="15" spans="1:9" ht="15.75" thickBot="1" x14ac:dyDescent="0.3">
      <c r="A15" s="22" t="s">
        <v>81</v>
      </c>
      <c r="B15" s="23" t="s">
        <v>56</v>
      </c>
      <c r="C15" s="23" t="s">
        <v>46</v>
      </c>
      <c r="D15" s="23">
        <v>3</v>
      </c>
      <c r="E15" s="33"/>
      <c r="F15" s="25">
        <f t="shared" si="0"/>
        <v>0</v>
      </c>
      <c r="I15" s="21"/>
    </row>
    <row r="16" spans="1:9" ht="15.75" thickBot="1" x14ac:dyDescent="0.3">
      <c r="A16" s="22" t="s">
        <v>82</v>
      </c>
      <c r="B16" s="23" t="s">
        <v>57</v>
      </c>
      <c r="C16" s="23" t="s">
        <v>46</v>
      </c>
      <c r="D16" s="23">
        <v>3</v>
      </c>
      <c r="E16" s="33"/>
      <c r="F16" s="25">
        <f t="shared" si="0"/>
        <v>0</v>
      </c>
      <c r="I16" s="28"/>
    </row>
    <row r="17" spans="1:9" ht="15.75" thickBot="1" x14ac:dyDescent="0.3">
      <c r="A17" s="22" t="s">
        <v>83</v>
      </c>
      <c r="B17" s="23" t="s">
        <v>58</v>
      </c>
      <c r="C17" s="23" t="s">
        <v>46</v>
      </c>
      <c r="D17" s="23">
        <v>1</v>
      </c>
      <c r="E17" s="33"/>
      <c r="F17" s="25">
        <f t="shared" si="0"/>
        <v>0</v>
      </c>
      <c r="I17" s="21"/>
    </row>
    <row r="18" spans="1:9" ht="15.75" thickBot="1" x14ac:dyDescent="0.3">
      <c r="A18" s="22" t="s">
        <v>84</v>
      </c>
      <c r="B18" s="23" t="s">
        <v>59</v>
      </c>
      <c r="C18" s="23" t="s">
        <v>46</v>
      </c>
      <c r="D18" s="23">
        <v>1</v>
      </c>
      <c r="E18" s="33"/>
      <c r="F18" s="25">
        <f t="shared" si="0"/>
        <v>0</v>
      </c>
    </row>
    <row r="19" spans="1:9" ht="15.75" thickBot="1" x14ac:dyDescent="0.3">
      <c r="A19" s="22" t="s">
        <v>85</v>
      </c>
      <c r="B19" s="23" t="s">
        <v>60</v>
      </c>
      <c r="C19" s="23" t="s">
        <v>46</v>
      </c>
      <c r="D19" s="23">
        <v>5</v>
      </c>
      <c r="E19" s="33"/>
      <c r="F19" s="25">
        <f t="shared" si="0"/>
        <v>0</v>
      </c>
      <c r="H19" s="27"/>
    </row>
    <row r="20" spans="1:9" ht="15.75" thickBot="1" x14ac:dyDescent="0.3">
      <c r="A20" s="22" t="s">
        <v>86</v>
      </c>
      <c r="B20" s="23" t="s">
        <v>61</v>
      </c>
      <c r="C20" s="23" t="s">
        <v>46</v>
      </c>
      <c r="D20" s="23">
        <v>5</v>
      </c>
      <c r="E20" s="33"/>
      <c r="F20" s="25">
        <f t="shared" si="0"/>
        <v>0</v>
      </c>
      <c r="H20" s="27"/>
    </row>
    <row r="21" spans="1:9" ht="15.75" thickBot="1" x14ac:dyDescent="0.3">
      <c r="A21" s="22" t="s">
        <v>103</v>
      </c>
      <c r="B21" s="23" t="s">
        <v>62</v>
      </c>
      <c r="C21" s="23" t="s">
        <v>46</v>
      </c>
      <c r="D21" s="23">
        <v>1</v>
      </c>
      <c r="E21" s="33"/>
      <c r="F21" s="25">
        <f t="shared" si="0"/>
        <v>0</v>
      </c>
      <c r="H21" s="27"/>
    </row>
    <row r="22" spans="1:9" ht="15.75" thickBot="1" x14ac:dyDescent="0.3">
      <c r="A22" s="22" t="s">
        <v>104</v>
      </c>
      <c r="B22" s="23" t="s">
        <v>63</v>
      </c>
      <c r="C22" s="23" t="s">
        <v>46</v>
      </c>
      <c r="D22" s="23">
        <v>5</v>
      </c>
      <c r="E22" s="33"/>
      <c r="F22" s="25">
        <f t="shared" si="0"/>
        <v>0</v>
      </c>
      <c r="H22" s="27"/>
    </row>
    <row r="23" spans="1:9" ht="15.75" thickBot="1" x14ac:dyDescent="0.3">
      <c r="A23" s="22" t="s">
        <v>105</v>
      </c>
      <c r="B23" s="23" t="s">
        <v>64</v>
      </c>
      <c r="C23" s="23" t="s">
        <v>46</v>
      </c>
      <c r="D23" s="23">
        <v>5</v>
      </c>
      <c r="E23" s="33"/>
      <c r="F23" s="25">
        <f t="shared" si="0"/>
        <v>0</v>
      </c>
      <c r="H23" s="27"/>
    </row>
    <row r="24" spans="1:9" ht="15.75" thickBot="1" x14ac:dyDescent="0.3">
      <c r="A24" s="22" t="s">
        <v>106</v>
      </c>
      <c r="B24" s="23" t="s">
        <v>65</v>
      </c>
      <c r="C24" s="23" t="s">
        <v>46</v>
      </c>
      <c r="D24" s="23">
        <v>3</v>
      </c>
      <c r="E24" s="33"/>
      <c r="F24" s="25">
        <f t="shared" si="0"/>
        <v>0</v>
      </c>
      <c r="H24" s="27"/>
    </row>
    <row r="25" spans="1:9" ht="15.75" thickBot="1" x14ac:dyDescent="0.3">
      <c r="A25" s="22" t="s">
        <v>107</v>
      </c>
      <c r="B25" s="23" t="s">
        <v>66</v>
      </c>
      <c r="C25" s="23" t="s">
        <v>46</v>
      </c>
      <c r="D25" s="23">
        <v>1</v>
      </c>
      <c r="E25" s="33"/>
      <c r="F25" s="25">
        <f t="shared" si="0"/>
        <v>0</v>
      </c>
      <c r="H25" s="27"/>
    </row>
    <row r="26" spans="1:9" ht="15.75" thickBot="1" x14ac:dyDescent="0.3">
      <c r="A26" s="22" t="s">
        <v>108</v>
      </c>
      <c r="B26" s="23" t="s">
        <v>67</v>
      </c>
      <c r="C26" s="23" t="s">
        <v>46</v>
      </c>
      <c r="D26" s="23">
        <v>1</v>
      </c>
      <c r="E26" s="4"/>
      <c r="F26" s="25">
        <f t="shared" si="0"/>
        <v>0</v>
      </c>
      <c r="H26" s="27"/>
    </row>
    <row r="27" spans="1:9" x14ac:dyDescent="0.25">
      <c r="B27" s="29" t="s">
        <v>87</v>
      </c>
      <c r="C27" s="30"/>
      <c r="D27" s="30"/>
      <c r="E27" s="31"/>
      <c r="F27" s="31">
        <f>SUM(F5:F26)</f>
        <v>0</v>
      </c>
      <c r="G27" s="32"/>
    </row>
    <row r="28" spans="1:9" x14ac:dyDescent="0.25">
      <c r="G28" s="32"/>
      <c r="H28" s="32"/>
      <c r="I28" s="32"/>
    </row>
  </sheetData>
  <sheetProtection algorithmName="SHA-512" hashValue="d+ktVItJp8nOxMU2f6FzkrTHSy4DcwqKCmUoiym/Xn0CTpD0yYIR/p7rrsPrHaZeQrY4n8MXwJHDVw6RQIbPUQ==" saltValue="ehlAiwb0+tx2sCfoyRcIV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Prijzenlijst uitrusting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cp:lastPrinted>2022-11-22T11:26:50Z</cp:lastPrinted>
  <dcterms:created xsi:type="dcterms:W3CDTF">2022-08-15T06:38:46Z</dcterms:created>
  <dcterms:modified xsi:type="dcterms:W3CDTF">2023-01-17T16:24:14Z</dcterms:modified>
</cp:coreProperties>
</file>