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gplus.sharepoint.com/sites/DoelgroepenvervoerMVS-gemeenten/Gedeelde documenten/Aanbestedingsstukken/"/>
    </mc:Choice>
  </mc:AlternateContent>
  <xr:revisionPtr revIDLastSave="22" documentId="8_{7A97F161-784D-43FF-BDB4-F7B4F0440DBA}" xr6:coauthVersionLast="47" xr6:coauthVersionMax="47" xr10:uidLastSave="{9FD2D53E-665D-4C08-8906-AEC02E168A06}"/>
  <workbookProtection workbookAlgorithmName="SHA-512" workbookHashValue="mYE/TpiFDSXb9xZ09Kyw1nhEw2wRvvNIgJiIgYi9Dtk8+n5CfsHahihlKRk+jec1vugu10nt3bZFeo97wewJog==" workbookSaltValue="90OGmb9joqz4kjxLb7uZEA==" workbookSpinCount="100000" lockStructure="1"/>
  <bookViews>
    <workbookView xWindow="48810" yWindow="3450" windowWidth="17280" windowHeight="8970" activeTab="1" xr2:uid="{D83EAFDE-E6E9-4614-977B-3FCDB4376686}"/>
  </bookViews>
  <sheets>
    <sheet name="Samenvatting" sheetId="1" r:id="rId1"/>
    <sheet name="Vraagafhankelijk vervoer" sheetId="2" r:id="rId2"/>
    <sheet name="Routevervoe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D10" i="1" s="1"/>
  <c r="B9" i="1"/>
  <c r="B22" i="3"/>
  <c r="B21" i="3"/>
  <c r="C23" i="3" s="1"/>
  <c r="B23" i="3" s="1"/>
  <c r="E13" i="3"/>
  <c r="E12" i="3"/>
  <c r="E11" i="3"/>
  <c r="E10" i="3"/>
  <c r="E9" i="3"/>
  <c r="E8" i="3"/>
  <c r="E7" i="3"/>
  <c r="E6" i="3"/>
  <c r="E5" i="3"/>
  <c r="E4" i="3"/>
  <c r="E14" i="3" s="1"/>
  <c r="B8" i="1" s="1"/>
  <c r="B22" i="2"/>
  <c r="B21" i="2" l="1"/>
  <c r="C23" i="2" s="1"/>
  <c r="E13" i="2"/>
  <c r="E12" i="2"/>
  <c r="E10" i="2"/>
  <c r="E9" i="2"/>
  <c r="E8" i="2"/>
  <c r="E7" i="2"/>
  <c r="E6" i="2"/>
  <c r="E5" i="2"/>
  <c r="E4" i="2"/>
  <c r="E11" i="2"/>
  <c r="D9" i="1"/>
  <c r="D8" i="1"/>
  <c r="B23" i="2" l="1"/>
  <c r="B24" i="2" s="1"/>
  <c r="B7" i="1" s="1"/>
  <c r="D7" i="1" s="1"/>
  <c r="D13" i="1" s="1"/>
  <c r="E14" i="2"/>
  <c r="B6" i="1" s="1"/>
  <c r="D6" i="1" s="1"/>
  <c r="D11" i="1" l="1"/>
</calcChain>
</file>

<file path=xl/sharedStrings.xml><?xml version="1.0" encoding="utf-8"?>
<sst xmlns="http://schemas.openxmlformats.org/spreadsheetml/2006/main" count="83" uniqueCount="45">
  <si>
    <t>Bijlage 8.1 – Inschrijfprijsblad vervoerloket</t>
  </si>
  <si>
    <t>Samenvatting</t>
  </si>
  <si>
    <t>Bedrag</t>
  </si>
  <si>
    <t>factor</t>
  </si>
  <si>
    <t>totaal</t>
  </si>
  <si>
    <t>Vaste maandvergoeding Vraagafhankelijk vervoer</t>
  </si>
  <si>
    <t>Variabele maandvergoeding Vraagafhankelijk vervoer</t>
  </si>
  <si>
    <t>Vaste maandvergoeding routevervoer</t>
  </si>
  <si>
    <t>Variabele maandvergoeding Routevervoer</t>
  </si>
  <si>
    <t>Handlingfee nieuwe pashouder</t>
  </si>
  <si>
    <t>Totale inschrijfprijs</t>
  </si>
  <si>
    <t>Fictieve rekenprijs in te vullen in TenderNed</t>
  </si>
  <si>
    <t>Vaste maandvergoeding vraagafhankelijk vervoer</t>
  </si>
  <si>
    <t>vergoeding voor uitvoering van taken van het Vervoerloket voor Vraagafhankelijk vervoer</t>
  </si>
  <si>
    <t>Functie/taak</t>
  </si>
  <si>
    <t>Kosten per eenheid</t>
  </si>
  <si>
    <t>Eenheid</t>
  </si>
  <si>
    <t>Aantal per maand</t>
  </si>
  <si>
    <t>Kosten per maand</t>
  </si>
  <si>
    <t>Projectleider</t>
  </si>
  <si>
    <t>uur</t>
  </si>
  <si>
    <t>Medewerker call center</t>
  </si>
  <si>
    <t>Planner/centralist</t>
  </si>
  <si>
    <t>Analist/Adviseur</t>
  </si>
  <si>
    <t>Administratief medewerker</t>
  </si>
  <si>
    <t>Overhead</t>
  </si>
  <si>
    <t>ICT</t>
  </si>
  <si>
    <t>Incasso reizigersbijdragen</t>
  </si>
  <si>
    <t>stuk</t>
  </si>
  <si>
    <t>[…]</t>
  </si>
  <si>
    <t>Totaal</t>
  </si>
  <si>
    <t>Reizigerskilometers</t>
  </si>
  <si>
    <t>Inzeturen</t>
  </si>
  <si>
    <t>Aantal reizigers</t>
  </si>
  <si>
    <t>Performance index</t>
  </si>
  <si>
    <t>Maximale variabele vergoeding</t>
  </si>
  <si>
    <t>Beloningspercentage</t>
  </si>
  <si>
    <t>Handlingfee / mailpack nieuwe pashouder</t>
  </si>
  <si>
    <t>Handlingfee per nieuwe pashouder</t>
  </si>
  <si>
    <t>n.t.b</t>
  </si>
  <si>
    <t>vergoeding voor uitvoering van taken van het Vervoerloket voor Routevervoer</t>
  </si>
  <si>
    <t>Inschrijver / naam onderneming</t>
  </si>
  <si>
    <t>Grenswaarden</t>
  </si>
  <si>
    <t>km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</si>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</sst>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"/>
    <numFmt numFmtId="165" formatCode="&quot;€&quot;\ #,##0.00"/>
    <numFmt numFmtId="166" formatCode="0.0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1" fillId="0" borderId="0" xfId="0" applyFont="1"/>
    <xf numFmtId="0" fontId="6" fillId="0" borderId="0" xfId="0" applyFont="1"/>
    <xf numFmtId="165" fontId="0" fillId="0" borderId="0" xfId="0" applyNumberFormat="1"/>
    <xf numFmtId="0" fontId="0" fillId="0" borderId="0" xfId="0" applyProtection="1">
      <protection locked="0"/>
    </xf>
    <xf numFmtId="165" fontId="1" fillId="0" borderId="0" xfId="0" applyNumberFormat="1" applyFont="1"/>
    <xf numFmtId="164" fontId="1" fillId="0" borderId="0" xfId="0" applyNumberFormat="1" applyFont="1"/>
    <xf numFmtId="166" fontId="0" fillId="0" borderId="0" xfId="0" applyNumberFormat="1"/>
    <xf numFmtId="9" fontId="0" fillId="0" borderId="0" xfId="0" applyNumberFormat="1"/>
    <xf numFmtId="9" fontId="2" fillId="0" borderId="0" xfId="0" applyNumberFormat="1" applyFont="1"/>
    <xf numFmtId="0" fontId="0" fillId="0" borderId="1" xfId="0" applyBorder="1"/>
    <xf numFmtId="0" fontId="0" fillId="2" borderId="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7" fillId="0" borderId="0" xfId="0" applyNumberFormat="1" applyFont="1"/>
    <xf numFmtId="165" fontId="1" fillId="2" borderId="1" xfId="0" applyNumberFormat="1" applyFon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855D-D658-43DA-A3E3-A3AD828D4D95}">
  <dimension ref="A1:E13"/>
  <sheetViews>
    <sheetView zoomScale="115" zoomScaleNormal="115" workbookViewId="0">
      <selection activeCell="D13" sqref="D13"/>
    </sheetView>
  </sheetViews>
  <sheetFormatPr defaultRowHeight="13.2" x14ac:dyDescent="0.25"/>
  <cols>
    <col min="1" max="1" width="45.21875" customWidth="1"/>
    <col min="2" max="2" width="13.44140625" customWidth="1"/>
    <col min="3" max="3" width="5.6640625" bestFit="1" customWidth="1"/>
    <col min="4" max="4" width="20.33203125" customWidth="1"/>
  </cols>
  <sheetData>
    <row r="1" spans="1:5" ht="17.399999999999999" x14ac:dyDescent="0.3">
      <c r="A1" s="2" t="s">
        <v>0</v>
      </c>
    </row>
    <row r="2" spans="1:5" ht="13.8" customHeight="1" x14ac:dyDescent="0.3">
      <c r="A2" s="2"/>
    </row>
    <row r="3" spans="1:5" x14ac:dyDescent="0.25">
      <c r="A3" s="5" t="s">
        <v>41</v>
      </c>
      <c r="B3" s="20"/>
      <c r="C3" s="21"/>
      <c r="D3" s="21"/>
      <c r="E3" s="22"/>
    </row>
    <row r="5" spans="1:5" ht="15.6" x14ac:dyDescent="0.3">
      <c r="A5" s="3" t="s">
        <v>1</v>
      </c>
      <c r="B5" t="s">
        <v>2</v>
      </c>
      <c r="C5" t="s">
        <v>3</v>
      </c>
      <c r="D5" t="s">
        <v>4</v>
      </c>
    </row>
    <row r="6" spans="1:5" x14ac:dyDescent="0.25">
      <c r="A6" t="s">
        <v>5</v>
      </c>
      <c r="B6" s="4">
        <f>'Vraagafhankelijk vervoer'!E14</f>
        <v>0</v>
      </c>
      <c r="C6">
        <v>60</v>
      </c>
      <c r="D6" s="4">
        <f>B6*C6</f>
        <v>0</v>
      </c>
    </row>
    <row r="7" spans="1:5" x14ac:dyDescent="0.25">
      <c r="A7" t="s">
        <v>6</v>
      </c>
      <c r="B7" s="4">
        <f>'Vraagafhankelijk vervoer'!B24</f>
        <v>0</v>
      </c>
      <c r="C7">
        <v>60</v>
      </c>
      <c r="D7" s="4">
        <f>B7*C7</f>
        <v>0</v>
      </c>
    </row>
    <row r="8" spans="1:5" x14ac:dyDescent="0.25">
      <c r="A8" t="s">
        <v>7</v>
      </c>
      <c r="B8" s="4">
        <f>Routevervoer!E14</f>
        <v>0</v>
      </c>
      <c r="C8">
        <v>36</v>
      </c>
      <c r="D8" s="4">
        <f>B8*C8</f>
        <v>0</v>
      </c>
    </row>
    <row r="9" spans="1:5" x14ac:dyDescent="0.25">
      <c r="A9" t="s">
        <v>8</v>
      </c>
      <c r="B9" s="4">
        <f>Routevervoer!B24</f>
        <v>5000</v>
      </c>
      <c r="C9">
        <v>36</v>
      </c>
      <c r="D9" s="4">
        <f>B9*C9</f>
        <v>180000</v>
      </c>
    </row>
    <row r="10" spans="1:5" x14ac:dyDescent="0.25">
      <c r="A10" t="s">
        <v>9</v>
      </c>
      <c r="B10" s="4">
        <f>'Vraagafhankelijk vervoer'!B27</f>
        <v>0</v>
      </c>
      <c r="C10">
        <v>5000</v>
      </c>
      <c r="D10" s="4">
        <f>B10*C10</f>
        <v>0</v>
      </c>
    </row>
    <row r="11" spans="1:5" x14ac:dyDescent="0.25">
      <c r="A11" s="5" t="s">
        <v>10</v>
      </c>
      <c r="B11" s="5"/>
      <c r="C11" s="5"/>
      <c r="D11" s="10">
        <f>SUM(D6:D10)</f>
        <v>180000</v>
      </c>
    </row>
    <row r="13" spans="1:5" ht="15.6" x14ac:dyDescent="0.3">
      <c r="A13" t="s">
        <v>11</v>
      </c>
      <c r="D13" s="17">
        <f>(D6+D8+D10)-(D7+D9)</f>
        <v>-180000</v>
      </c>
    </row>
  </sheetData>
  <sheetProtection algorithmName="SHA-512" hashValue="33vVVmKuxrik9+3MdTQ/lW3ehXw5YQwEUjaQetWfRQbYanuyHoSOjEhiAz/ANbGrHuFoy5vqFx6h66/9rLCXCw==" saltValue="gR5J+nVNWWts6IO4rcMnVg==" spinCount="100000" sheet="1" objects="1" scenarios="1"/>
  <mergeCells count="1">
    <mergeCell ref="B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AD819-315B-47D8-803A-A0F6511F952F}">
  <dimension ref="A1:E27"/>
  <sheetViews>
    <sheetView tabSelected="1" workbookViewId="0">
      <selection activeCell="B17" sqref="B17:B19"/>
    </sheetView>
  </sheetViews>
  <sheetFormatPr defaultRowHeight="13.2" x14ac:dyDescent="0.25"/>
  <cols>
    <col min="1" max="1" width="30.33203125" customWidth="1"/>
    <col min="2" max="2" width="17.88671875" bestFit="1" customWidth="1"/>
    <col min="3" max="3" width="9.6640625" bestFit="1" customWidth="1"/>
    <col min="4" max="4" width="16.33203125" bestFit="1" customWidth="1"/>
    <col min="5" max="5" width="16.88671875" bestFit="1" customWidth="1"/>
  </cols>
  <sheetData>
    <row r="1" spans="1:5" ht="15.6" x14ac:dyDescent="0.3">
      <c r="A1" s="3" t="s">
        <v>12</v>
      </c>
    </row>
    <row r="2" spans="1:5" ht="13.8" x14ac:dyDescent="0.25">
      <c r="A2" s="1" t="s">
        <v>13</v>
      </c>
    </row>
    <row r="3" spans="1:5" x14ac:dyDescent="0.25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</row>
    <row r="4" spans="1:5" x14ac:dyDescent="0.25">
      <c r="A4" t="s">
        <v>19</v>
      </c>
      <c r="B4" s="16">
        <v>0</v>
      </c>
      <c r="C4" t="s">
        <v>20</v>
      </c>
      <c r="D4" s="15">
        <v>0</v>
      </c>
      <c r="E4" s="7">
        <f t="shared" ref="E4:E10" si="0">B4*D4</f>
        <v>0</v>
      </c>
    </row>
    <row r="5" spans="1:5" x14ac:dyDescent="0.25">
      <c r="A5" t="s">
        <v>21</v>
      </c>
      <c r="B5" s="16">
        <v>0</v>
      </c>
      <c r="C5" t="s">
        <v>20</v>
      </c>
      <c r="D5" s="15">
        <v>0</v>
      </c>
      <c r="E5" s="7">
        <f t="shared" si="0"/>
        <v>0</v>
      </c>
    </row>
    <row r="6" spans="1:5" x14ac:dyDescent="0.25">
      <c r="A6" t="s">
        <v>22</v>
      </c>
      <c r="B6" s="16">
        <v>0</v>
      </c>
      <c r="C6" t="s">
        <v>20</v>
      </c>
      <c r="D6" s="15">
        <v>0</v>
      </c>
      <c r="E6" s="7">
        <f t="shared" si="0"/>
        <v>0</v>
      </c>
    </row>
    <row r="7" spans="1:5" x14ac:dyDescent="0.25">
      <c r="A7" t="s">
        <v>23</v>
      </c>
      <c r="B7" s="16">
        <v>0</v>
      </c>
      <c r="C7" t="s">
        <v>20</v>
      </c>
      <c r="D7" s="15">
        <v>0</v>
      </c>
      <c r="E7" s="7">
        <f t="shared" si="0"/>
        <v>0</v>
      </c>
    </row>
    <row r="8" spans="1:5" x14ac:dyDescent="0.25">
      <c r="A8" t="s">
        <v>24</v>
      </c>
      <c r="B8" s="16">
        <v>0</v>
      </c>
      <c r="C8" t="s">
        <v>20</v>
      </c>
      <c r="D8" s="15">
        <v>0</v>
      </c>
      <c r="E8" s="7">
        <f t="shared" si="0"/>
        <v>0</v>
      </c>
    </row>
    <row r="9" spans="1:5" x14ac:dyDescent="0.25">
      <c r="A9" t="s">
        <v>25</v>
      </c>
      <c r="B9" s="16">
        <v>0</v>
      </c>
      <c r="D9" s="14">
        <v>1</v>
      </c>
      <c r="E9" s="7">
        <f t="shared" si="0"/>
        <v>0</v>
      </c>
    </row>
    <row r="10" spans="1:5" x14ac:dyDescent="0.25">
      <c r="A10" t="s">
        <v>26</v>
      </c>
      <c r="B10" s="16">
        <v>0</v>
      </c>
      <c r="D10" s="14">
        <v>1</v>
      </c>
      <c r="E10" s="7">
        <f t="shared" si="0"/>
        <v>0</v>
      </c>
    </row>
    <row r="11" spans="1:5" x14ac:dyDescent="0.25">
      <c r="A11" t="s">
        <v>27</v>
      </c>
      <c r="B11" s="16">
        <v>0</v>
      </c>
      <c r="C11" t="s">
        <v>28</v>
      </c>
      <c r="D11" s="15">
        <v>0</v>
      </c>
      <c r="E11" s="7">
        <f>B11*D11</f>
        <v>0</v>
      </c>
    </row>
    <row r="12" spans="1:5" x14ac:dyDescent="0.25">
      <c r="A12" s="15" t="s">
        <v>29</v>
      </c>
      <c r="B12" s="16">
        <v>0</v>
      </c>
      <c r="C12" s="8"/>
      <c r="D12" s="15">
        <v>0</v>
      </c>
      <c r="E12" s="7">
        <f t="shared" ref="E12:E13" si="1">B12*D12</f>
        <v>0</v>
      </c>
    </row>
    <row r="13" spans="1:5" x14ac:dyDescent="0.25">
      <c r="A13" s="15" t="s">
        <v>29</v>
      </c>
      <c r="B13" s="16">
        <v>0</v>
      </c>
      <c r="C13" s="8"/>
      <c r="D13" s="15">
        <v>0</v>
      </c>
      <c r="E13" s="7">
        <f t="shared" si="1"/>
        <v>0</v>
      </c>
    </row>
    <row r="14" spans="1:5" x14ac:dyDescent="0.25">
      <c r="A14" s="5" t="s">
        <v>30</v>
      </c>
      <c r="B14" s="5"/>
      <c r="C14" s="5"/>
      <c r="D14" s="5"/>
      <c r="E14" s="9">
        <f>SUM(E4:E13)</f>
        <v>0</v>
      </c>
    </row>
    <row r="16" spans="1:5" ht="15.6" x14ac:dyDescent="0.3">
      <c r="A16" s="3" t="s">
        <v>6</v>
      </c>
      <c r="D16" t="s">
        <v>42</v>
      </c>
    </row>
    <row r="17" spans="1:5" x14ac:dyDescent="0.25">
      <c r="A17" t="s">
        <v>31</v>
      </c>
      <c r="B17" s="15"/>
      <c r="C17" t="s">
        <v>43</v>
      </c>
      <c r="D17" s="19">
        <v>84000</v>
      </c>
      <c r="E17" s="19">
        <v>109000</v>
      </c>
    </row>
    <row r="18" spans="1:5" x14ac:dyDescent="0.25">
      <c r="A18" t="s">
        <v>32</v>
      </c>
      <c r="B18" s="15"/>
      <c r="C18" t="s">
        <v>20</v>
      </c>
      <c r="D18" s="19">
        <v>6300</v>
      </c>
      <c r="E18" s="19">
        <v>7500</v>
      </c>
    </row>
    <row r="19" spans="1:5" x14ac:dyDescent="0.25">
      <c r="A19" t="s">
        <v>33</v>
      </c>
      <c r="B19" s="15"/>
      <c r="C19" t="s">
        <v>44</v>
      </c>
      <c r="D19" s="19">
        <v>12500</v>
      </c>
      <c r="E19" s="19">
        <v>15250</v>
      </c>
    </row>
    <row r="21" spans="1:5" x14ac:dyDescent="0.25">
      <c r="A21" t="s">
        <v>34</v>
      </c>
      <c r="B21" s="11">
        <f>IF(B18=0,0,B17/B18)</f>
        <v>0</v>
      </c>
    </row>
    <row r="22" spans="1:5" x14ac:dyDescent="0.25">
      <c r="A22" t="s">
        <v>35</v>
      </c>
      <c r="B22">
        <f>10000+(0.3*B19)</f>
        <v>10000</v>
      </c>
    </row>
    <row r="23" spans="1:5" x14ac:dyDescent="0.25">
      <c r="A23" t="s">
        <v>36</v>
      </c>
      <c r="B23" s="12">
        <f>IF(C23&lt;0,0,IF(C23&gt;1,1,C23))</f>
        <v>0</v>
      </c>
      <c r="C23" s="13">
        <f>B21/5-B19/12500-1.2</f>
        <v>-1.2</v>
      </c>
    </row>
    <row r="24" spans="1:5" x14ac:dyDescent="0.25">
      <c r="A24" s="5" t="s">
        <v>30</v>
      </c>
      <c r="B24" s="9">
        <f>B22*B23</f>
        <v>0</v>
      </c>
    </row>
    <row r="26" spans="1:5" ht="15.6" x14ac:dyDescent="0.3">
      <c r="A26" s="3" t="s">
        <v>37</v>
      </c>
    </row>
    <row r="27" spans="1:5" x14ac:dyDescent="0.25">
      <c r="A27" t="s">
        <v>38</v>
      </c>
      <c r="B27" s="18">
        <v>0</v>
      </c>
    </row>
  </sheetData>
  <sheetProtection algorithmName="SHA-512" hashValue="1jnfYuipZK7cbU6CBYJAEUyyt/PChK2Ezh7HS+g22oaqaV9b/gb5h6hUFU6Uc385M/rFwkXyupVX3p+eOn4VUA==" saltValue="dHQgygg5WTLG8gDb0GlM1A==" spinCount="100000" sheet="1" objects="1" scenarios="1"/>
  <dataValidations count="1">
    <dataValidation type="whole" allowBlank="1" showInputMessage="1" showErrorMessage="1" sqref="B17 B18 B19" xr:uid="{AEA2FDBD-80EF-4283-840F-5CA1D1C4B325}">
      <formula1>D17</formula1>
      <formula2>E17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1590-AAA9-4CF9-A0DC-7B6393521125}">
  <dimension ref="A1:E24"/>
  <sheetViews>
    <sheetView workbookViewId="0">
      <selection activeCell="B10" sqref="B10 D10"/>
    </sheetView>
  </sheetViews>
  <sheetFormatPr defaultRowHeight="13.2" x14ac:dyDescent="0.25"/>
  <cols>
    <col min="1" max="1" width="24.6640625" customWidth="1"/>
    <col min="2" max="2" width="17.88671875" bestFit="1" customWidth="1"/>
    <col min="3" max="3" width="8.33203125" bestFit="1" customWidth="1"/>
    <col min="4" max="4" width="16.33203125" bestFit="1" customWidth="1"/>
    <col min="5" max="5" width="16.88671875" bestFit="1" customWidth="1"/>
  </cols>
  <sheetData>
    <row r="1" spans="1:5" ht="15.6" x14ac:dyDescent="0.3">
      <c r="A1" s="3" t="s">
        <v>7</v>
      </c>
    </row>
    <row r="2" spans="1:5" ht="13.8" x14ac:dyDescent="0.25">
      <c r="A2" s="1" t="s">
        <v>40</v>
      </c>
    </row>
    <row r="3" spans="1:5" x14ac:dyDescent="0.25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</row>
    <row r="4" spans="1:5" x14ac:dyDescent="0.25">
      <c r="A4" t="s">
        <v>19</v>
      </c>
      <c r="B4" s="16">
        <v>0</v>
      </c>
      <c r="C4" t="s">
        <v>20</v>
      </c>
      <c r="D4" s="15"/>
      <c r="E4" s="7">
        <f t="shared" ref="E4:E10" si="0">B4*D4</f>
        <v>0</v>
      </c>
    </row>
    <row r="5" spans="1:5" x14ac:dyDescent="0.25">
      <c r="A5" t="s">
        <v>21</v>
      </c>
      <c r="B5" s="16">
        <v>0</v>
      </c>
      <c r="C5" t="s">
        <v>20</v>
      </c>
      <c r="D5" s="15"/>
      <c r="E5" s="7">
        <f t="shared" si="0"/>
        <v>0</v>
      </c>
    </row>
    <row r="6" spans="1:5" x14ac:dyDescent="0.25">
      <c r="A6" t="s">
        <v>22</v>
      </c>
      <c r="B6" s="16">
        <v>0</v>
      </c>
      <c r="C6" t="s">
        <v>20</v>
      </c>
      <c r="D6" s="15"/>
      <c r="E6" s="7">
        <f t="shared" si="0"/>
        <v>0</v>
      </c>
    </row>
    <row r="7" spans="1:5" x14ac:dyDescent="0.25">
      <c r="A7" t="s">
        <v>23</v>
      </c>
      <c r="B7" s="16">
        <v>0</v>
      </c>
      <c r="C7" t="s">
        <v>20</v>
      </c>
      <c r="D7" s="15"/>
      <c r="E7" s="7">
        <f t="shared" si="0"/>
        <v>0</v>
      </c>
    </row>
    <row r="8" spans="1:5" x14ac:dyDescent="0.25">
      <c r="A8" t="s">
        <v>24</v>
      </c>
      <c r="B8" s="16">
        <v>0</v>
      </c>
      <c r="C8" t="s">
        <v>20</v>
      </c>
      <c r="D8" s="15"/>
      <c r="E8" s="7">
        <f t="shared" si="0"/>
        <v>0</v>
      </c>
    </row>
    <row r="9" spans="1:5" x14ac:dyDescent="0.25">
      <c r="A9" t="s">
        <v>25</v>
      </c>
      <c r="B9" s="16">
        <v>0</v>
      </c>
      <c r="D9" s="14">
        <v>1</v>
      </c>
      <c r="E9" s="7">
        <f t="shared" si="0"/>
        <v>0</v>
      </c>
    </row>
    <row r="10" spans="1:5" x14ac:dyDescent="0.25">
      <c r="A10" t="s">
        <v>26</v>
      </c>
      <c r="B10" s="16">
        <v>0</v>
      </c>
      <c r="D10" s="14">
        <v>1</v>
      </c>
      <c r="E10" s="7">
        <f t="shared" si="0"/>
        <v>0</v>
      </c>
    </row>
    <row r="11" spans="1:5" x14ac:dyDescent="0.25">
      <c r="A11" s="15" t="s">
        <v>29</v>
      </c>
      <c r="B11" s="16">
        <v>0</v>
      </c>
      <c r="C11" s="8"/>
      <c r="D11" s="15"/>
      <c r="E11" s="7">
        <f>B11*D11</f>
        <v>0</v>
      </c>
    </row>
    <row r="12" spans="1:5" x14ac:dyDescent="0.25">
      <c r="A12" s="15" t="s">
        <v>29</v>
      </c>
      <c r="B12" s="16">
        <v>0</v>
      </c>
      <c r="C12" s="8"/>
      <c r="D12" s="15"/>
      <c r="E12" s="7">
        <f t="shared" ref="E12:E13" si="1">B12*D12</f>
        <v>0</v>
      </c>
    </row>
    <row r="13" spans="1:5" x14ac:dyDescent="0.25">
      <c r="A13" s="15" t="s">
        <v>29</v>
      </c>
      <c r="B13" s="16">
        <v>0</v>
      </c>
      <c r="C13" s="8"/>
      <c r="D13" s="15"/>
      <c r="E13" s="7">
        <f t="shared" si="1"/>
        <v>0</v>
      </c>
    </row>
    <row r="14" spans="1:5" x14ac:dyDescent="0.25">
      <c r="A14" s="5" t="s">
        <v>30</v>
      </c>
      <c r="B14" s="5"/>
      <c r="C14" s="5"/>
      <c r="D14" s="5"/>
      <c r="E14" s="9">
        <f>SUM(E4:E13)</f>
        <v>0</v>
      </c>
    </row>
    <row r="16" spans="1:5" ht="15.6" x14ac:dyDescent="0.3">
      <c r="A16" s="3" t="s">
        <v>8</v>
      </c>
    </row>
    <row r="17" spans="1:3" x14ac:dyDescent="0.25">
      <c r="A17" t="s">
        <v>31</v>
      </c>
      <c r="B17" s="14" t="s">
        <v>39</v>
      </c>
    </row>
    <row r="18" spans="1:3" x14ac:dyDescent="0.25">
      <c r="A18" t="s">
        <v>32</v>
      </c>
      <c r="B18" s="14">
        <v>0</v>
      </c>
    </row>
    <row r="19" spans="1:3" x14ac:dyDescent="0.25">
      <c r="A19" t="s">
        <v>33</v>
      </c>
      <c r="B19" s="14">
        <v>0</v>
      </c>
    </row>
    <row r="21" spans="1:3" x14ac:dyDescent="0.25">
      <c r="A21" t="s">
        <v>34</v>
      </c>
      <c r="B21" s="11">
        <f>IF(B18=0,0,B17/B18)</f>
        <v>0</v>
      </c>
    </row>
    <row r="22" spans="1:3" x14ac:dyDescent="0.25">
      <c r="A22" t="s">
        <v>35</v>
      </c>
      <c r="B22">
        <f>10000+(0.3*B19)</f>
        <v>10000</v>
      </c>
    </row>
    <row r="23" spans="1:3" x14ac:dyDescent="0.25">
      <c r="A23" t="s">
        <v>36</v>
      </c>
      <c r="B23" s="12">
        <f>IF(C23&lt;0,0,IF(C23&gt;1,1,C23))</f>
        <v>0</v>
      </c>
      <c r="C23" s="13">
        <f>B21/6-B19/12000-1.33</f>
        <v>-1.33</v>
      </c>
    </row>
    <row r="24" spans="1:3" x14ac:dyDescent="0.25">
      <c r="A24" s="5" t="s">
        <v>30</v>
      </c>
      <c r="B24" s="9">
        <v>5000</v>
      </c>
    </row>
  </sheetData>
  <sheetProtection algorithmName="SHA-512" hashValue="K/e3nCY/20u9eVKlAkTaMs+fDV/p9jAsYWTR2dIopcO7H9lK5/wn+CsQ1irdcZJ0nQGsx8jM0QHY6y48/el7zQ==" saltValue="xF0vQ0xOPfFIXXBesU3jd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240E68D7DEDC47B82FE332D4EEF752" ma:contentTypeVersion="4" ma:contentTypeDescription="Een nieuw document maken." ma:contentTypeScope="" ma:versionID="310c68f5e80292ec5457cd5e0e8d29d2">
  <xsd:schema xmlns:xsd="http://www.w3.org/2001/XMLSchema" xmlns:xs="http://www.w3.org/2001/XMLSchema" xmlns:p="http://schemas.microsoft.com/office/2006/metadata/properties" xmlns:ns2="45b53887-316f-4392-869c-b21cbe189c3f" xmlns:ns3="4e7a7ff9-f182-4b8e-8277-69a9cff479eb" targetNamespace="http://schemas.microsoft.com/office/2006/metadata/properties" ma:root="true" ma:fieldsID="f683fdd724c062eefe445fd18a6be7a2" ns2:_="" ns3:_="">
    <xsd:import namespace="45b53887-316f-4392-869c-b21cbe189c3f"/>
    <xsd:import namespace="4e7a7ff9-f182-4b8e-8277-69a9cff47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53887-316f-4392-869c-b21cbe189c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a7ff9-f182-4b8e-8277-69a9cff4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e7a7ff9-f182-4b8e-8277-69a9cff479eb">
      <UserInfo>
        <DisplayName>Daan Stevens</DisplayName>
        <AccountId>57</AccountId>
        <AccountType/>
      </UserInfo>
      <UserInfo>
        <DisplayName>Marco Kranenburg</DisplayName>
        <AccountId>9</AccountId>
        <AccountType/>
      </UserInfo>
      <UserInfo>
        <DisplayName>Ilse de Jonge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E5517EE-E397-4138-B332-6E8C5B499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53887-316f-4392-869c-b21cbe189c3f"/>
    <ds:schemaRef ds:uri="4e7a7ff9-f182-4b8e-8277-69a9cff479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F499FE-ED82-43CA-AEAE-831D0040E6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E74A1A-AAFC-4816-849A-6AC445C2BB61}">
  <ds:schemaRefs>
    <ds:schemaRef ds:uri="http://schemas.microsoft.com/office/2006/metadata/properties"/>
    <ds:schemaRef ds:uri="http://schemas.microsoft.com/office/infopath/2007/PartnerControls"/>
    <ds:schemaRef ds:uri="4e7a7ff9-f182-4b8e-8277-69a9cff47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Samenvatting</vt:lpstr>
      <vt:lpstr>Vraagafhankelijk vervoer</vt:lpstr>
      <vt:lpstr>Routevervoer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Kranenburg</dc:creator>
  <cp:keywords/>
  <dc:description/>
  <cp:lastModifiedBy>Marco Kranenburg</cp:lastModifiedBy>
  <cp:revision/>
  <dcterms:created xsi:type="dcterms:W3CDTF">2023-01-12T09:42:07Z</dcterms:created>
  <dcterms:modified xsi:type="dcterms:W3CDTF">2023-02-27T13:22:50Z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0x01010023240E68D7DEDC47B82FE332D4EEF752</vt:lpwstr>
  </property>
</Properties>
</file>