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fileSharing readOnlyRecommended="1"/>
  <workbookPr codeName="ThisWorkbook" defaultThemeVersion="124226"/>
  <mc:AlternateContent xmlns:mc="http://schemas.openxmlformats.org/markup-compatibility/2006">
    <mc:Choice Requires="x15">
      <x15ac:absPath xmlns:x15ac="http://schemas.microsoft.com/office/spreadsheetml/2010/11/ac" url="G:\Vertrouwelijk\TBJUR\IN\Aanbest\Facilitair beheer opvanglocaties xxx\3. Aanbdoc\Publicatie\"/>
    </mc:Choice>
  </mc:AlternateContent>
  <xr:revisionPtr revIDLastSave="0" documentId="8_{8E7BFD4A-D62B-47E1-B12A-B71D15937A8E}" xr6:coauthVersionLast="47" xr6:coauthVersionMax="47" xr10:uidLastSave="{00000000-0000-0000-0000-000000000000}"/>
  <bookViews>
    <workbookView xWindow="-120" yWindow="-120" windowWidth="29040" windowHeight="15840" tabRatio="848" xr2:uid="{00000000-000D-0000-FFFF-FFFF00000000}"/>
  </bookViews>
  <sheets>
    <sheet name="Uitgangspunten" sheetId="24" r:id="rId1"/>
    <sheet name="Prijzenblad totaal " sheetId="28" r:id="rId2"/>
    <sheet name="Beheer" sheetId="22" r:id="rId3"/>
    <sheet name="Catering" sheetId="23" r:id="rId4"/>
    <sheet name="Overzicht Schoonmaak" sheetId="27" r:id="rId5"/>
    <sheet name="1.Ruimtestaat Alleenhouderstr." sheetId="26" r:id="rId6"/>
    <sheet name="2.Ruimtestaat Oloflaan" sheetId="5" r:id="rId7"/>
    <sheet name="3.Ruimtestaat Ringbaan West" sheetId="17" r:id="rId8"/>
    <sheet name="4.Ruimtestaat De Schans" sheetId="18" r:id="rId9"/>
    <sheet name="5.Ruimtestaat Giekerkstraat" sheetId="19" r:id="rId10"/>
    <sheet name="6.Ruimtestaat Bredaseweg" sheetId="20" r:id="rId11"/>
    <sheet name="7.Ruimtestaat Sportweg" sheetId="16" r:id="rId12"/>
    <sheet name="8.Glasbewassing" sheetId="15" r:id="rId13"/>
  </sheets>
  <externalReferences>
    <externalReference r:id="rId14"/>
  </externalReferences>
  <definedNames>
    <definedName name="_Dist_Bin" hidden="1">#REF!</definedName>
    <definedName name="_Dist_Values" hidden="1">#REF!</definedName>
    <definedName name="_xlnm._FilterDatabase" localSheetId="5" hidden="1">'1.Ruimtestaat Alleenhouderstr.'!$B$1:$K$121</definedName>
    <definedName name="_xlnm._FilterDatabase" localSheetId="6" hidden="1">'2.Ruimtestaat Oloflaan'!$A$1:$K$77</definedName>
    <definedName name="_xlnm._FilterDatabase" localSheetId="7" hidden="1">'3.Ruimtestaat Ringbaan West'!$A$1:$K$258</definedName>
    <definedName name="_xlnm._FilterDatabase" localSheetId="8" hidden="1">'4.Ruimtestaat De Schans'!$A$1:$K$97</definedName>
    <definedName name="_xlnm._FilterDatabase" localSheetId="9" hidden="1">'5.Ruimtestaat Giekerkstraat'!$A$1:$K$73</definedName>
    <definedName name="_xlnm._FilterDatabase" localSheetId="10" hidden="1">'6.Ruimtestaat Bredaseweg'!$A$1:$K$203</definedName>
    <definedName name="_xlnm._FilterDatabase" localSheetId="11" hidden="1">'7.Ruimtestaat Sportweg'!$A$1:$K$68</definedName>
    <definedName name="_xlnm._FilterDatabase">#REF!</definedName>
    <definedName name="_xlnm.Print_Area" localSheetId="6">'2.Ruimtestaat Oloflaan'!$A$1:$G$76</definedName>
    <definedName name="_xlnm.Print_Titles" localSheetId="6">'2.Ruimtestaat Oloflaan'!$1:$1</definedName>
    <definedName name="_xlnm.Database">#REF!</definedName>
    <definedName name="glas">#REF!</definedName>
    <definedName name="ml">#REF!</definedName>
    <definedName name="normcode">'[1]Niet aankomen'!$A$4:$E$304</definedName>
    <definedName name="NORMNS">#REF!</definedName>
    <definedName name="Query1">#REF!</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5" l="1"/>
  <c r="H161" i="20"/>
  <c r="I161" i="20"/>
  <c r="J161" i="20"/>
  <c r="K161" i="20"/>
  <c r="F20" i="27"/>
  <c r="E20" i="27"/>
  <c r="F21" i="27"/>
  <c r="E21" i="27" s="1"/>
  <c r="F22" i="27"/>
  <c r="E22" i="27" s="1"/>
  <c r="F23" i="27"/>
  <c r="E23" i="27" s="1"/>
  <c r="F24" i="27"/>
  <c r="E24" i="27" s="1"/>
  <c r="F25" i="27"/>
  <c r="E25" i="27" s="1"/>
  <c r="D25" i="27"/>
  <c r="D24" i="27"/>
  <c r="D23" i="27"/>
  <c r="D22" i="27"/>
  <c r="D21" i="27"/>
  <c r="D20" i="27"/>
  <c r="D19" i="27"/>
  <c r="F19" i="27" s="1"/>
  <c r="K12" i="22"/>
  <c r="H2" i="26"/>
  <c r="C29" i="23"/>
  <c r="E29" i="23" s="1"/>
  <c r="E32" i="23" s="1"/>
  <c r="F4" i="15"/>
  <c r="F5" i="15"/>
  <c r="F6" i="15"/>
  <c r="F7" i="15"/>
  <c r="F8" i="15"/>
  <c r="F3" i="15"/>
  <c r="K6" i="22"/>
  <c r="L12" i="22"/>
  <c r="N12" i="22"/>
  <c r="O12" i="22" s="1"/>
  <c r="D16" i="28" s="1"/>
  <c r="I62" i="16"/>
  <c r="I61" i="16"/>
  <c r="I48" i="16"/>
  <c r="I47" i="16"/>
  <c r="I46" i="16"/>
  <c r="I44" i="16"/>
  <c r="I43" i="16"/>
  <c r="I37" i="16"/>
  <c r="I28" i="16"/>
  <c r="I23" i="16"/>
  <c r="I22" i="16"/>
  <c r="I21" i="16"/>
  <c r="I20" i="16"/>
  <c r="I19" i="16"/>
  <c r="I16" i="16"/>
  <c r="I15" i="16"/>
  <c r="I14" i="16"/>
  <c r="I13" i="16"/>
  <c r="I12" i="16"/>
  <c r="I11" i="16"/>
  <c r="I10" i="16"/>
  <c r="I9" i="16"/>
  <c r="I8" i="16"/>
  <c r="I7" i="16"/>
  <c r="I6" i="16"/>
  <c r="I5" i="16"/>
  <c r="I4" i="16"/>
  <c r="I3" i="16"/>
  <c r="H62" i="16"/>
  <c r="H61" i="16"/>
  <c r="H48" i="16"/>
  <c r="H47" i="16"/>
  <c r="H46" i="16"/>
  <c r="H44" i="16"/>
  <c r="H43" i="16"/>
  <c r="H37" i="16"/>
  <c r="H28" i="16"/>
  <c r="H23" i="16"/>
  <c r="H22" i="16"/>
  <c r="H21" i="16"/>
  <c r="H20" i="16"/>
  <c r="H19" i="16"/>
  <c r="H16" i="16"/>
  <c r="H15" i="16"/>
  <c r="H14" i="16"/>
  <c r="H13" i="16"/>
  <c r="H12" i="16"/>
  <c r="H11" i="16"/>
  <c r="H10" i="16"/>
  <c r="H9" i="16"/>
  <c r="H8" i="16"/>
  <c r="H7" i="16"/>
  <c r="H6" i="16"/>
  <c r="H5" i="16"/>
  <c r="H4" i="16"/>
  <c r="H3" i="16"/>
  <c r="I2" i="16"/>
  <c r="H2" i="16"/>
  <c r="J2" i="16" s="1"/>
  <c r="K2" i="16" s="1"/>
  <c r="I193" i="20"/>
  <c r="I192" i="20"/>
  <c r="I187" i="20"/>
  <c r="I186" i="20"/>
  <c r="I185" i="20"/>
  <c r="I184" i="20"/>
  <c r="I169" i="20"/>
  <c r="I167" i="20"/>
  <c r="I166" i="20"/>
  <c r="I160" i="20"/>
  <c r="I159" i="20"/>
  <c r="I146" i="20"/>
  <c r="I138" i="20"/>
  <c r="I133" i="20"/>
  <c r="I130" i="20"/>
  <c r="I129" i="20"/>
  <c r="I128" i="20"/>
  <c r="I127" i="20"/>
  <c r="I126" i="20"/>
  <c r="I125" i="20"/>
  <c r="I97" i="20"/>
  <c r="I95" i="20"/>
  <c r="I94" i="20"/>
  <c r="I92" i="20"/>
  <c r="I89" i="20"/>
  <c r="I46" i="20"/>
  <c r="I45" i="20"/>
  <c r="I43" i="20"/>
  <c r="I38" i="20"/>
  <c r="I37" i="20"/>
  <c r="I35" i="20"/>
  <c r="I34" i="20"/>
  <c r="I33" i="20"/>
  <c r="I32" i="20"/>
  <c r="I28" i="20"/>
  <c r="I26" i="20"/>
  <c r="I25" i="20"/>
  <c r="I24" i="20"/>
  <c r="I23" i="20"/>
  <c r="I22" i="20"/>
  <c r="I18" i="20"/>
  <c r="I17" i="20"/>
  <c r="I16" i="20"/>
  <c r="H193" i="20"/>
  <c r="H192" i="20"/>
  <c r="H187" i="20"/>
  <c r="H186" i="20"/>
  <c r="H185" i="20"/>
  <c r="H184" i="20"/>
  <c r="H169" i="20"/>
  <c r="H167" i="20"/>
  <c r="H166" i="20"/>
  <c r="H160" i="20"/>
  <c r="H159" i="20"/>
  <c r="H146" i="20"/>
  <c r="H138" i="20"/>
  <c r="H133" i="20"/>
  <c r="H130" i="20"/>
  <c r="H129" i="20"/>
  <c r="H128" i="20"/>
  <c r="H127" i="20"/>
  <c r="H126" i="20"/>
  <c r="H125" i="20"/>
  <c r="H97" i="20"/>
  <c r="H95" i="20"/>
  <c r="H94" i="20"/>
  <c r="H92" i="20"/>
  <c r="H89" i="20"/>
  <c r="H46" i="20"/>
  <c r="H45" i="20"/>
  <c r="H43" i="20"/>
  <c r="H38" i="20"/>
  <c r="H37" i="20"/>
  <c r="H35" i="20"/>
  <c r="H34" i="20"/>
  <c r="H33" i="20"/>
  <c r="H32" i="20"/>
  <c r="H28" i="20"/>
  <c r="H26" i="20"/>
  <c r="H25" i="20"/>
  <c r="H24" i="20"/>
  <c r="H23" i="20"/>
  <c r="H22" i="20"/>
  <c r="H18" i="20"/>
  <c r="H17" i="20"/>
  <c r="H16" i="20"/>
  <c r="I2" i="20"/>
  <c r="H2" i="20"/>
  <c r="J2" i="20" s="1"/>
  <c r="K2" i="20" s="1"/>
  <c r="I69" i="19"/>
  <c r="I65" i="19"/>
  <c r="I60" i="19"/>
  <c r="I57" i="19"/>
  <c r="I56" i="19"/>
  <c r="I55" i="19"/>
  <c r="I54" i="19"/>
  <c r="I53" i="19"/>
  <c r="I52" i="19"/>
  <c r="I47" i="19"/>
  <c r="I46" i="19"/>
  <c r="I42" i="19"/>
  <c r="I41" i="19"/>
  <c r="I40" i="19"/>
  <c r="I39" i="19"/>
  <c r="I35" i="19"/>
  <c r="I34" i="19"/>
  <c r="I33" i="19"/>
  <c r="I32" i="19"/>
  <c r="I30" i="19"/>
  <c r="I29" i="19"/>
  <c r="I28" i="19"/>
  <c r="I27" i="19"/>
  <c r="I26" i="19"/>
  <c r="I25" i="19"/>
  <c r="I24" i="19"/>
  <c r="I23" i="19"/>
  <c r="I22" i="19"/>
  <c r="I21" i="19"/>
  <c r="I20" i="19"/>
  <c r="I19" i="19"/>
  <c r="I18" i="19"/>
  <c r="I17" i="19"/>
  <c r="I16" i="19"/>
  <c r="I15" i="19"/>
  <c r="I14" i="19"/>
  <c r="I13" i="19"/>
  <c r="H69" i="19"/>
  <c r="H65" i="19"/>
  <c r="H60" i="19"/>
  <c r="H57" i="19"/>
  <c r="H56" i="19"/>
  <c r="H55" i="19"/>
  <c r="H54" i="19"/>
  <c r="H53" i="19"/>
  <c r="H52" i="19"/>
  <c r="H47" i="19"/>
  <c r="H46" i="19"/>
  <c r="H42" i="19"/>
  <c r="H41" i="19"/>
  <c r="H40" i="19"/>
  <c r="H39" i="19"/>
  <c r="H35" i="19"/>
  <c r="H34" i="19"/>
  <c r="H33" i="19"/>
  <c r="H32" i="19"/>
  <c r="H30" i="19"/>
  <c r="H29" i="19"/>
  <c r="H28" i="19"/>
  <c r="H27" i="19"/>
  <c r="H26" i="19"/>
  <c r="H25" i="19"/>
  <c r="H24" i="19"/>
  <c r="H23" i="19"/>
  <c r="H22" i="19"/>
  <c r="H21" i="19"/>
  <c r="H20" i="19"/>
  <c r="H19" i="19"/>
  <c r="H18" i="19"/>
  <c r="H17" i="19"/>
  <c r="H16" i="19"/>
  <c r="H15" i="19"/>
  <c r="H14" i="19"/>
  <c r="H13" i="19"/>
  <c r="I2" i="19"/>
  <c r="H2" i="19"/>
  <c r="J2" i="19" s="1"/>
  <c r="K2" i="19" s="1"/>
  <c r="I95" i="18"/>
  <c r="I94" i="18"/>
  <c r="I93" i="18"/>
  <c r="I88" i="18"/>
  <c r="I87" i="18"/>
  <c r="I86" i="18"/>
  <c r="I85" i="18"/>
  <c r="I84" i="18"/>
  <c r="I81" i="18"/>
  <c r="I77" i="18"/>
  <c r="I76" i="18"/>
  <c r="I75" i="18"/>
  <c r="I74" i="18"/>
  <c r="I71" i="18"/>
  <c r="I68" i="18"/>
  <c r="I67" i="18"/>
  <c r="I63" i="18"/>
  <c r="I62" i="18"/>
  <c r="I58" i="18"/>
  <c r="I56" i="18"/>
  <c r="I55" i="18"/>
  <c r="I48" i="18"/>
  <c r="I45" i="18"/>
  <c r="I44" i="18"/>
  <c r="I43" i="18"/>
  <c r="I42" i="18"/>
  <c r="I41" i="18"/>
  <c r="I40" i="18"/>
  <c r="I39" i="18"/>
  <c r="I32" i="18"/>
  <c r="I31" i="18"/>
  <c r="I30" i="18"/>
  <c r="I28" i="18"/>
  <c r="I26" i="18"/>
  <c r="I24" i="18"/>
  <c r="I23" i="18"/>
  <c r="I22" i="18"/>
  <c r="I20" i="18"/>
  <c r="I19" i="18"/>
  <c r="I18" i="18"/>
  <c r="I17" i="18"/>
  <c r="I16" i="18"/>
  <c r="I9" i="18"/>
  <c r="I6" i="18"/>
  <c r="I3" i="18"/>
  <c r="H95" i="18"/>
  <c r="H94" i="18"/>
  <c r="H93" i="18"/>
  <c r="H88" i="18"/>
  <c r="H87" i="18"/>
  <c r="H86" i="18"/>
  <c r="H85" i="18"/>
  <c r="H84" i="18"/>
  <c r="H81" i="18"/>
  <c r="H77" i="18"/>
  <c r="H76" i="18"/>
  <c r="H75" i="18"/>
  <c r="H74" i="18"/>
  <c r="H71" i="18"/>
  <c r="H68" i="18"/>
  <c r="H67" i="18"/>
  <c r="H63" i="18"/>
  <c r="H62" i="18"/>
  <c r="H58" i="18"/>
  <c r="H56" i="18"/>
  <c r="H55" i="18"/>
  <c r="H48" i="18"/>
  <c r="H45" i="18"/>
  <c r="H44" i="18"/>
  <c r="H43" i="18"/>
  <c r="H42" i="18"/>
  <c r="H41" i="18"/>
  <c r="H40" i="18"/>
  <c r="H39" i="18"/>
  <c r="H32" i="18"/>
  <c r="H31" i="18"/>
  <c r="H30" i="18"/>
  <c r="H28" i="18"/>
  <c r="H26" i="18"/>
  <c r="H24" i="18"/>
  <c r="H23" i="18"/>
  <c r="H22" i="18"/>
  <c r="H20" i="18"/>
  <c r="H19" i="18"/>
  <c r="H18" i="18"/>
  <c r="H17" i="18"/>
  <c r="H16" i="18"/>
  <c r="H9" i="18"/>
  <c r="H6" i="18"/>
  <c r="H3" i="18"/>
  <c r="I2" i="18"/>
  <c r="H2" i="18"/>
  <c r="I245" i="17"/>
  <c r="I242" i="17"/>
  <c r="I239" i="17"/>
  <c r="I237" i="17"/>
  <c r="I236" i="17"/>
  <c r="I235" i="17"/>
  <c r="I234" i="17"/>
  <c r="I226" i="17"/>
  <c r="I225" i="17"/>
  <c r="I224" i="17"/>
  <c r="I213" i="17"/>
  <c r="I212" i="17"/>
  <c r="I211" i="17"/>
  <c r="I210" i="17"/>
  <c r="I209" i="17"/>
  <c r="I199" i="17"/>
  <c r="I198" i="17"/>
  <c r="I194" i="17"/>
  <c r="I193" i="17"/>
  <c r="I192" i="17"/>
  <c r="I191" i="17"/>
  <c r="I190" i="17"/>
  <c r="I189" i="17"/>
  <c r="I188" i="17"/>
  <c r="I187" i="17"/>
  <c r="I180" i="17"/>
  <c r="I177" i="17"/>
  <c r="I176" i="17"/>
  <c r="I175" i="17"/>
  <c r="I174" i="17"/>
  <c r="I166" i="17"/>
  <c r="I159" i="17"/>
  <c r="I154" i="17"/>
  <c r="I151" i="17"/>
  <c r="I148" i="17"/>
  <c r="I147" i="17"/>
  <c r="I146" i="17"/>
  <c r="I139" i="17"/>
  <c r="I138" i="17"/>
  <c r="I137" i="17"/>
  <c r="I136" i="17"/>
  <c r="I135" i="17"/>
  <c r="I134" i="17"/>
  <c r="I133" i="17"/>
  <c r="I132" i="17"/>
  <c r="I131" i="17"/>
  <c r="I129" i="17"/>
  <c r="I128" i="17"/>
  <c r="I127" i="17"/>
  <c r="I125" i="17"/>
  <c r="I124" i="17"/>
  <c r="I123" i="17"/>
  <c r="I122" i="17"/>
  <c r="I121" i="17"/>
  <c r="I120" i="17"/>
  <c r="I118" i="17"/>
  <c r="I117" i="17"/>
  <c r="I116" i="17"/>
  <c r="I115" i="17"/>
  <c r="I114" i="17"/>
  <c r="I112" i="17"/>
  <c r="I105" i="17"/>
  <c r="I101" i="17"/>
  <c r="I100" i="17"/>
  <c r="I99" i="17"/>
  <c r="I98" i="17"/>
  <c r="I97" i="17"/>
  <c r="I94" i="17"/>
  <c r="I86" i="17"/>
  <c r="I84" i="17"/>
  <c r="I82" i="17"/>
  <c r="I81" i="17"/>
  <c r="I80" i="17"/>
  <c r="I78" i="17"/>
  <c r="I76" i="17"/>
  <c r="I66" i="17"/>
  <c r="I63" i="17"/>
  <c r="I58" i="17"/>
  <c r="I57" i="17"/>
  <c r="I56" i="17"/>
  <c r="I54" i="17"/>
  <c r="I53" i="17"/>
  <c r="I52" i="17"/>
  <c r="I45" i="17"/>
  <c r="I42" i="17"/>
  <c r="I41" i="17"/>
  <c r="I38" i="17"/>
  <c r="I37" i="17"/>
  <c r="I32" i="17"/>
  <c r="I31" i="17"/>
  <c r="I30" i="17"/>
  <c r="I29" i="17"/>
  <c r="I28" i="17"/>
  <c r="I27" i="17"/>
  <c r="I26" i="17"/>
  <c r="I25" i="17"/>
  <c r="I24" i="17"/>
  <c r="I23" i="17"/>
  <c r="I22" i="17"/>
  <c r="I21" i="17"/>
  <c r="I13" i="17"/>
  <c r="I12" i="17"/>
  <c r="H245" i="17"/>
  <c r="J245" i="17" s="1"/>
  <c r="K245" i="17" s="1"/>
  <c r="H242" i="17"/>
  <c r="J242" i="17" s="1"/>
  <c r="K242" i="17" s="1"/>
  <c r="H239" i="17"/>
  <c r="J239" i="17" s="1"/>
  <c r="K239" i="17" s="1"/>
  <c r="H237" i="17"/>
  <c r="J237" i="17" s="1"/>
  <c r="K237" i="17" s="1"/>
  <c r="H236" i="17"/>
  <c r="J236" i="17" s="1"/>
  <c r="K236" i="17" s="1"/>
  <c r="H235" i="17"/>
  <c r="J235" i="17" s="1"/>
  <c r="K235" i="17" s="1"/>
  <c r="H234" i="17"/>
  <c r="J234" i="17" s="1"/>
  <c r="K234" i="17" s="1"/>
  <c r="H226" i="17"/>
  <c r="J226" i="17" s="1"/>
  <c r="K226" i="17" s="1"/>
  <c r="H225" i="17"/>
  <c r="J225" i="17" s="1"/>
  <c r="K225" i="17" s="1"/>
  <c r="H224" i="17"/>
  <c r="J224" i="17" s="1"/>
  <c r="K224" i="17" s="1"/>
  <c r="H213" i="17"/>
  <c r="J213" i="17" s="1"/>
  <c r="K213" i="17" s="1"/>
  <c r="H212" i="17"/>
  <c r="J212" i="17" s="1"/>
  <c r="K212" i="17" s="1"/>
  <c r="H211" i="17"/>
  <c r="J211" i="17" s="1"/>
  <c r="K211" i="17" s="1"/>
  <c r="H210" i="17"/>
  <c r="J210" i="17" s="1"/>
  <c r="K210" i="17" s="1"/>
  <c r="H209" i="17"/>
  <c r="J209" i="17" s="1"/>
  <c r="K209" i="17" s="1"/>
  <c r="H199" i="17"/>
  <c r="J199" i="17" s="1"/>
  <c r="K199" i="17" s="1"/>
  <c r="H198" i="17"/>
  <c r="J198" i="17" s="1"/>
  <c r="K198" i="17" s="1"/>
  <c r="H194" i="17"/>
  <c r="J194" i="17" s="1"/>
  <c r="K194" i="17" s="1"/>
  <c r="H193" i="17"/>
  <c r="J193" i="17" s="1"/>
  <c r="K193" i="17" s="1"/>
  <c r="H192" i="17"/>
  <c r="J192" i="17" s="1"/>
  <c r="K192" i="17" s="1"/>
  <c r="H191" i="17"/>
  <c r="J191" i="17" s="1"/>
  <c r="K191" i="17" s="1"/>
  <c r="H190" i="17"/>
  <c r="J190" i="17" s="1"/>
  <c r="K190" i="17" s="1"/>
  <c r="H189" i="17"/>
  <c r="J189" i="17" s="1"/>
  <c r="K189" i="17" s="1"/>
  <c r="H188" i="17"/>
  <c r="J188" i="17" s="1"/>
  <c r="K188" i="17" s="1"/>
  <c r="H187" i="17"/>
  <c r="J187" i="17" s="1"/>
  <c r="K187" i="17" s="1"/>
  <c r="H180" i="17"/>
  <c r="J180" i="17" s="1"/>
  <c r="K180" i="17" s="1"/>
  <c r="H177" i="17"/>
  <c r="J177" i="17" s="1"/>
  <c r="K177" i="17" s="1"/>
  <c r="H176" i="17"/>
  <c r="J176" i="17" s="1"/>
  <c r="K176" i="17" s="1"/>
  <c r="H175" i="17"/>
  <c r="J175" i="17" s="1"/>
  <c r="K175" i="17" s="1"/>
  <c r="H174" i="17"/>
  <c r="J174" i="17" s="1"/>
  <c r="K174" i="17" s="1"/>
  <c r="H166" i="17"/>
  <c r="J166" i="17" s="1"/>
  <c r="K166" i="17" s="1"/>
  <c r="H159" i="17"/>
  <c r="J159" i="17" s="1"/>
  <c r="K159" i="17" s="1"/>
  <c r="H154" i="17"/>
  <c r="J154" i="17" s="1"/>
  <c r="K154" i="17" s="1"/>
  <c r="H151" i="17"/>
  <c r="J151" i="17" s="1"/>
  <c r="K151" i="17" s="1"/>
  <c r="H148" i="17"/>
  <c r="J148" i="17" s="1"/>
  <c r="K148" i="17" s="1"/>
  <c r="H147" i="17"/>
  <c r="J147" i="17" s="1"/>
  <c r="K147" i="17" s="1"/>
  <c r="H146" i="17"/>
  <c r="J146" i="17" s="1"/>
  <c r="K146" i="17" s="1"/>
  <c r="H139" i="17"/>
  <c r="J139" i="17" s="1"/>
  <c r="K139" i="17" s="1"/>
  <c r="H138" i="17"/>
  <c r="J138" i="17" s="1"/>
  <c r="K138" i="17" s="1"/>
  <c r="H137" i="17"/>
  <c r="J137" i="17" s="1"/>
  <c r="K137" i="17" s="1"/>
  <c r="H136" i="17"/>
  <c r="J136" i="17" s="1"/>
  <c r="K136" i="17" s="1"/>
  <c r="H135" i="17"/>
  <c r="J135" i="17" s="1"/>
  <c r="K135" i="17" s="1"/>
  <c r="H134" i="17"/>
  <c r="J134" i="17" s="1"/>
  <c r="K134" i="17" s="1"/>
  <c r="H133" i="17"/>
  <c r="J133" i="17" s="1"/>
  <c r="K133" i="17" s="1"/>
  <c r="H132" i="17"/>
  <c r="J132" i="17" s="1"/>
  <c r="K132" i="17" s="1"/>
  <c r="H131" i="17"/>
  <c r="J131" i="17" s="1"/>
  <c r="K131" i="17" s="1"/>
  <c r="H129" i="17"/>
  <c r="J129" i="17" s="1"/>
  <c r="K129" i="17" s="1"/>
  <c r="H128" i="17"/>
  <c r="J128" i="17" s="1"/>
  <c r="K128" i="17" s="1"/>
  <c r="H127" i="17"/>
  <c r="J127" i="17" s="1"/>
  <c r="K127" i="17" s="1"/>
  <c r="H125" i="17"/>
  <c r="J125" i="17" s="1"/>
  <c r="K125" i="17" s="1"/>
  <c r="H124" i="17"/>
  <c r="J124" i="17" s="1"/>
  <c r="K124" i="17" s="1"/>
  <c r="H123" i="17"/>
  <c r="J123" i="17" s="1"/>
  <c r="K123" i="17" s="1"/>
  <c r="H122" i="17"/>
  <c r="J122" i="17" s="1"/>
  <c r="K122" i="17" s="1"/>
  <c r="H121" i="17"/>
  <c r="J121" i="17" s="1"/>
  <c r="K121" i="17" s="1"/>
  <c r="H120" i="17"/>
  <c r="J120" i="17" s="1"/>
  <c r="K120" i="17" s="1"/>
  <c r="H118" i="17"/>
  <c r="J118" i="17" s="1"/>
  <c r="K118" i="17" s="1"/>
  <c r="H117" i="17"/>
  <c r="J117" i="17" s="1"/>
  <c r="K117" i="17" s="1"/>
  <c r="H116" i="17"/>
  <c r="J116" i="17" s="1"/>
  <c r="K116" i="17" s="1"/>
  <c r="H115" i="17"/>
  <c r="J115" i="17" s="1"/>
  <c r="K115" i="17" s="1"/>
  <c r="H114" i="17"/>
  <c r="J114" i="17" s="1"/>
  <c r="K114" i="17" s="1"/>
  <c r="H112" i="17"/>
  <c r="J112" i="17" s="1"/>
  <c r="K112" i="17" s="1"/>
  <c r="H105" i="17"/>
  <c r="J105" i="17" s="1"/>
  <c r="K105" i="17" s="1"/>
  <c r="H101" i="17"/>
  <c r="J101" i="17" s="1"/>
  <c r="K101" i="17" s="1"/>
  <c r="H100" i="17"/>
  <c r="J100" i="17" s="1"/>
  <c r="K100" i="17" s="1"/>
  <c r="H99" i="17"/>
  <c r="J99" i="17" s="1"/>
  <c r="K99" i="17" s="1"/>
  <c r="H98" i="17"/>
  <c r="J98" i="17" s="1"/>
  <c r="K98" i="17" s="1"/>
  <c r="H97" i="17"/>
  <c r="J97" i="17" s="1"/>
  <c r="K97" i="17" s="1"/>
  <c r="H94" i="17"/>
  <c r="J94" i="17" s="1"/>
  <c r="K94" i="17" s="1"/>
  <c r="H86" i="17"/>
  <c r="J86" i="17" s="1"/>
  <c r="K86" i="17" s="1"/>
  <c r="H84" i="17"/>
  <c r="J84" i="17" s="1"/>
  <c r="K84" i="17" s="1"/>
  <c r="H82" i="17"/>
  <c r="J82" i="17" s="1"/>
  <c r="K82" i="17" s="1"/>
  <c r="H81" i="17"/>
  <c r="J81" i="17" s="1"/>
  <c r="K81" i="17" s="1"/>
  <c r="H80" i="17"/>
  <c r="J80" i="17" s="1"/>
  <c r="K80" i="17" s="1"/>
  <c r="H78" i="17"/>
  <c r="J78" i="17" s="1"/>
  <c r="K78" i="17" s="1"/>
  <c r="H76" i="17"/>
  <c r="J76" i="17" s="1"/>
  <c r="K76" i="17" s="1"/>
  <c r="H66" i="17"/>
  <c r="J66" i="17" s="1"/>
  <c r="K66" i="17" s="1"/>
  <c r="H63" i="17"/>
  <c r="J63" i="17" s="1"/>
  <c r="K63" i="17" s="1"/>
  <c r="H58" i="17"/>
  <c r="J58" i="17" s="1"/>
  <c r="K58" i="17" s="1"/>
  <c r="H57" i="17"/>
  <c r="J57" i="17" s="1"/>
  <c r="K57" i="17" s="1"/>
  <c r="H56" i="17"/>
  <c r="J56" i="17" s="1"/>
  <c r="K56" i="17" s="1"/>
  <c r="H54" i="17"/>
  <c r="J54" i="17" s="1"/>
  <c r="K54" i="17" s="1"/>
  <c r="H53" i="17"/>
  <c r="J53" i="17" s="1"/>
  <c r="K53" i="17" s="1"/>
  <c r="H52" i="17"/>
  <c r="J52" i="17" s="1"/>
  <c r="K52" i="17" s="1"/>
  <c r="H45" i="17"/>
  <c r="J45" i="17" s="1"/>
  <c r="K45" i="17" s="1"/>
  <c r="H42" i="17"/>
  <c r="J42" i="17" s="1"/>
  <c r="K42" i="17" s="1"/>
  <c r="H41" i="17"/>
  <c r="J41" i="17" s="1"/>
  <c r="K41" i="17" s="1"/>
  <c r="H38" i="17"/>
  <c r="J38" i="17" s="1"/>
  <c r="K38" i="17" s="1"/>
  <c r="H37" i="17"/>
  <c r="J37" i="17" s="1"/>
  <c r="K37" i="17" s="1"/>
  <c r="H32" i="17"/>
  <c r="J32" i="17" s="1"/>
  <c r="K32" i="17" s="1"/>
  <c r="H31" i="17"/>
  <c r="J31" i="17" s="1"/>
  <c r="K31" i="17" s="1"/>
  <c r="H30" i="17"/>
  <c r="J30" i="17" s="1"/>
  <c r="K30" i="17" s="1"/>
  <c r="H29" i="17"/>
  <c r="J29" i="17" s="1"/>
  <c r="K29" i="17" s="1"/>
  <c r="H28" i="17"/>
  <c r="J28" i="17" s="1"/>
  <c r="K28" i="17" s="1"/>
  <c r="H27" i="17"/>
  <c r="J27" i="17" s="1"/>
  <c r="K27" i="17" s="1"/>
  <c r="H26" i="17"/>
  <c r="J26" i="17" s="1"/>
  <c r="K26" i="17" s="1"/>
  <c r="H25" i="17"/>
  <c r="J25" i="17" s="1"/>
  <c r="K25" i="17" s="1"/>
  <c r="H24" i="17"/>
  <c r="J24" i="17" s="1"/>
  <c r="K24" i="17" s="1"/>
  <c r="H23" i="17"/>
  <c r="J23" i="17" s="1"/>
  <c r="K23" i="17" s="1"/>
  <c r="H22" i="17"/>
  <c r="J22" i="17" s="1"/>
  <c r="K22" i="17" s="1"/>
  <c r="H21" i="17"/>
  <c r="J21" i="17" s="1"/>
  <c r="K21" i="17" s="1"/>
  <c r="H13" i="17"/>
  <c r="J13" i="17" s="1"/>
  <c r="K13" i="17" s="1"/>
  <c r="H12" i="17"/>
  <c r="J12" i="17" s="1"/>
  <c r="K12" i="17" s="1"/>
  <c r="I11" i="17"/>
  <c r="H11" i="17"/>
  <c r="J11" i="17" s="1"/>
  <c r="K11" i="17" s="1"/>
  <c r="K258" i="17" s="1"/>
  <c r="C9" i="27" s="1"/>
  <c r="D9" i="27" s="1"/>
  <c r="E9" i="27" s="1"/>
  <c r="I76" i="5"/>
  <c r="I75" i="5"/>
  <c r="I74" i="5"/>
  <c r="I71" i="5"/>
  <c r="I70" i="5"/>
  <c r="I69" i="5"/>
  <c r="I67" i="5"/>
  <c r="I66" i="5"/>
  <c r="I65" i="5"/>
  <c r="I64" i="5"/>
  <c r="I55" i="5"/>
  <c r="I54" i="5"/>
  <c r="I53" i="5"/>
  <c r="I52" i="5"/>
  <c r="I51" i="5"/>
  <c r="I50" i="5"/>
  <c r="I48" i="5"/>
  <c r="I47" i="5"/>
  <c r="I46" i="5"/>
  <c r="I45" i="5"/>
  <c r="I37" i="5"/>
  <c r="I35" i="5"/>
  <c r="I32" i="5"/>
  <c r="I31" i="5"/>
  <c r="I30" i="5"/>
  <c r="I28" i="5"/>
  <c r="I27" i="5"/>
  <c r="I26" i="5"/>
  <c r="I25" i="5"/>
  <c r="I16" i="5"/>
  <c r="I15" i="5"/>
  <c r="I14" i="5"/>
  <c r="I13" i="5"/>
  <c r="I12" i="5"/>
  <c r="I11" i="5"/>
  <c r="I10" i="5"/>
  <c r="I8" i="5"/>
  <c r="I6" i="5"/>
  <c r="I5" i="5"/>
  <c r="I4" i="5"/>
  <c r="H76" i="5"/>
  <c r="J76" i="5" s="1"/>
  <c r="K76" i="5" s="1"/>
  <c r="H75" i="5"/>
  <c r="J75" i="5" s="1"/>
  <c r="K75" i="5" s="1"/>
  <c r="H74" i="5"/>
  <c r="J74" i="5" s="1"/>
  <c r="K74" i="5" s="1"/>
  <c r="H71" i="5"/>
  <c r="J71" i="5" s="1"/>
  <c r="K71" i="5" s="1"/>
  <c r="H70" i="5"/>
  <c r="J70" i="5" s="1"/>
  <c r="K70" i="5" s="1"/>
  <c r="H69" i="5"/>
  <c r="J69" i="5" s="1"/>
  <c r="K69" i="5" s="1"/>
  <c r="H67" i="5"/>
  <c r="J67" i="5" s="1"/>
  <c r="K67" i="5" s="1"/>
  <c r="H66" i="5"/>
  <c r="J66" i="5" s="1"/>
  <c r="K66" i="5" s="1"/>
  <c r="H65" i="5"/>
  <c r="J65" i="5" s="1"/>
  <c r="K65" i="5" s="1"/>
  <c r="H64" i="5"/>
  <c r="J64" i="5" s="1"/>
  <c r="K64" i="5" s="1"/>
  <c r="H55" i="5"/>
  <c r="J55" i="5" s="1"/>
  <c r="K55" i="5" s="1"/>
  <c r="H54" i="5"/>
  <c r="J54" i="5" s="1"/>
  <c r="K54" i="5" s="1"/>
  <c r="H53" i="5"/>
  <c r="J53" i="5" s="1"/>
  <c r="K53" i="5" s="1"/>
  <c r="H52" i="5"/>
  <c r="J52" i="5" s="1"/>
  <c r="K52" i="5" s="1"/>
  <c r="H51" i="5"/>
  <c r="J51" i="5" s="1"/>
  <c r="K51" i="5" s="1"/>
  <c r="H50" i="5"/>
  <c r="J50" i="5" s="1"/>
  <c r="K50" i="5" s="1"/>
  <c r="H48" i="5"/>
  <c r="J48" i="5" s="1"/>
  <c r="K48" i="5" s="1"/>
  <c r="H47" i="5"/>
  <c r="J47" i="5" s="1"/>
  <c r="K47" i="5" s="1"/>
  <c r="H46" i="5"/>
  <c r="J46" i="5" s="1"/>
  <c r="K46" i="5" s="1"/>
  <c r="H45" i="5"/>
  <c r="J45" i="5" s="1"/>
  <c r="K45" i="5" s="1"/>
  <c r="H37" i="5"/>
  <c r="J37" i="5" s="1"/>
  <c r="K37" i="5" s="1"/>
  <c r="H35" i="5"/>
  <c r="J35" i="5" s="1"/>
  <c r="K35" i="5" s="1"/>
  <c r="H32" i="5"/>
  <c r="J32" i="5" s="1"/>
  <c r="K32" i="5" s="1"/>
  <c r="H31" i="5"/>
  <c r="J31" i="5" s="1"/>
  <c r="K31" i="5" s="1"/>
  <c r="H30" i="5"/>
  <c r="J30" i="5" s="1"/>
  <c r="K30" i="5" s="1"/>
  <c r="H28" i="5"/>
  <c r="J28" i="5" s="1"/>
  <c r="K28" i="5" s="1"/>
  <c r="H27" i="5"/>
  <c r="J27" i="5" s="1"/>
  <c r="K27" i="5" s="1"/>
  <c r="H26" i="5"/>
  <c r="J26" i="5" s="1"/>
  <c r="K26" i="5" s="1"/>
  <c r="H25" i="5"/>
  <c r="J25" i="5" s="1"/>
  <c r="K25" i="5" s="1"/>
  <c r="H16" i="5"/>
  <c r="J16" i="5" s="1"/>
  <c r="K16" i="5" s="1"/>
  <c r="H15" i="5"/>
  <c r="J15" i="5" s="1"/>
  <c r="K15" i="5" s="1"/>
  <c r="H14" i="5"/>
  <c r="J14" i="5" s="1"/>
  <c r="K14" i="5" s="1"/>
  <c r="H13" i="5"/>
  <c r="J13" i="5" s="1"/>
  <c r="K13" i="5" s="1"/>
  <c r="H12" i="5"/>
  <c r="J12" i="5" s="1"/>
  <c r="K12" i="5" s="1"/>
  <c r="H11" i="5"/>
  <c r="J11" i="5" s="1"/>
  <c r="K11" i="5" s="1"/>
  <c r="H10" i="5"/>
  <c r="J10" i="5" s="1"/>
  <c r="K10" i="5" s="1"/>
  <c r="H8" i="5"/>
  <c r="J8" i="5" s="1"/>
  <c r="K8" i="5" s="1"/>
  <c r="H6" i="5"/>
  <c r="J6" i="5" s="1"/>
  <c r="K6" i="5" s="1"/>
  <c r="H5" i="5"/>
  <c r="J5" i="5" s="1"/>
  <c r="K5" i="5" s="1"/>
  <c r="H4" i="5"/>
  <c r="J4" i="5" s="1"/>
  <c r="K4" i="5" s="1"/>
  <c r="H3" i="5"/>
  <c r="I3" i="5"/>
  <c r="I2" i="5"/>
  <c r="I3" i="26"/>
  <c r="I2" i="26"/>
  <c r="H2" i="5"/>
  <c r="J2" i="5" s="1"/>
  <c r="K2" i="5" s="1"/>
  <c r="I119" i="26"/>
  <c r="I116" i="26"/>
  <c r="I115" i="26"/>
  <c r="I114" i="26"/>
  <c r="I109" i="26"/>
  <c r="I108" i="26"/>
  <c r="I100" i="26"/>
  <c r="I99" i="26"/>
  <c r="I98" i="26"/>
  <c r="I97" i="26"/>
  <c r="I89" i="26"/>
  <c r="I88" i="26"/>
  <c r="I85" i="26"/>
  <c r="I83" i="26"/>
  <c r="I82" i="26"/>
  <c r="I81" i="26"/>
  <c r="I64" i="26"/>
  <c r="I60" i="26"/>
  <c r="I59" i="26"/>
  <c r="I56" i="26"/>
  <c r="I54" i="26"/>
  <c r="I53" i="26"/>
  <c r="I48" i="26"/>
  <c r="I47" i="26"/>
  <c r="I45" i="26"/>
  <c r="I44" i="26"/>
  <c r="I43" i="26"/>
  <c r="I42" i="26"/>
  <c r="I41" i="26"/>
  <c r="I40" i="26"/>
  <c r="I39" i="26"/>
  <c r="I38" i="26"/>
  <c r="I36" i="26"/>
  <c r="I35" i="26"/>
  <c r="I34" i="26"/>
  <c r="I20" i="26"/>
  <c r="I10" i="26"/>
  <c r="I8" i="26"/>
  <c r="I7" i="26"/>
  <c r="I6" i="26"/>
  <c r="I5" i="26"/>
  <c r="I4" i="26"/>
  <c r="H119" i="26"/>
  <c r="J119" i="26" s="1"/>
  <c r="K119" i="26" s="1"/>
  <c r="H116" i="26"/>
  <c r="J116" i="26" s="1"/>
  <c r="K116" i="26" s="1"/>
  <c r="H115" i="26"/>
  <c r="J115" i="26" s="1"/>
  <c r="K115" i="26" s="1"/>
  <c r="H114" i="26"/>
  <c r="J114" i="26" s="1"/>
  <c r="K114" i="26" s="1"/>
  <c r="H109" i="26"/>
  <c r="J109" i="26" s="1"/>
  <c r="K109" i="26" s="1"/>
  <c r="H108" i="26"/>
  <c r="J108" i="26" s="1"/>
  <c r="K108" i="26" s="1"/>
  <c r="H100" i="26"/>
  <c r="J100" i="26" s="1"/>
  <c r="K100" i="26" s="1"/>
  <c r="H99" i="26"/>
  <c r="J99" i="26" s="1"/>
  <c r="K99" i="26" s="1"/>
  <c r="H98" i="26"/>
  <c r="J98" i="26" s="1"/>
  <c r="K98" i="26" s="1"/>
  <c r="H97" i="26"/>
  <c r="J97" i="26" s="1"/>
  <c r="K97" i="26" s="1"/>
  <c r="H92" i="26"/>
  <c r="H89" i="26"/>
  <c r="J89" i="26" s="1"/>
  <c r="K89" i="26" s="1"/>
  <c r="H88" i="26"/>
  <c r="J88" i="26" s="1"/>
  <c r="K88" i="26" s="1"/>
  <c r="H85" i="26"/>
  <c r="J85" i="26" s="1"/>
  <c r="K85" i="26" s="1"/>
  <c r="H83" i="26"/>
  <c r="J83" i="26" s="1"/>
  <c r="K83" i="26" s="1"/>
  <c r="H82" i="26"/>
  <c r="J82" i="26" s="1"/>
  <c r="K82" i="26" s="1"/>
  <c r="H81" i="26"/>
  <c r="J81" i="26" s="1"/>
  <c r="K81" i="26" s="1"/>
  <c r="H64" i="26"/>
  <c r="J64" i="26" s="1"/>
  <c r="K64" i="26" s="1"/>
  <c r="H60" i="26"/>
  <c r="J60" i="26" s="1"/>
  <c r="K60" i="26" s="1"/>
  <c r="H59" i="26"/>
  <c r="J59" i="26" s="1"/>
  <c r="K59" i="26" s="1"/>
  <c r="H56" i="26"/>
  <c r="J56" i="26" s="1"/>
  <c r="K56" i="26" s="1"/>
  <c r="H54" i="26"/>
  <c r="J54" i="26" s="1"/>
  <c r="K54" i="26" s="1"/>
  <c r="H53" i="26"/>
  <c r="J53" i="26" s="1"/>
  <c r="K53" i="26" s="1"/>
  <c r="H48" i="26"/>
  <c r="J48" i="26" s="1"/>
  <c r="K48" i="26" s="1"/>
  <c r="H47" i="26"/>
  <c r="J47" i="26" s="1"/>
  <c r="K47" i="26" s="1"/>
  <c r="H45" i="26"/>
  <c r="J45" i="26" s="1"/>
  <c r="K45" i="26" s="1"/>
  <c r="H44" i="26"/>
  <c r="J44" i="26" s="1"/>
  <c r="K44" i="26" s="1"/>
  <c r="H43" i="26"/>
  <c r="J43" i="26" s="1"/>
  <c r="K43" i="26" s="1"/>
  <c r="H42" i="26"/>
  <c r="J42" i="26" s="1"/>
  <c r="K42" i="26" s="1"/>
  <c r="H41" i="26"/>
  <c r="J41" i="26" s="1"/>
  <c r="K41" i="26" s="1"/>
  <c r="H40" i="26"/>
  <c r="J40" i="26" s="1"/>
  <c r="K40" i="26" s="1"/>
  <c r="H39" i="26"/>
  <c r="J39" i="26" s="1"/>
  <c r="K39" i="26" s="1"/>
  <c r="H38" i="26"/>
  <c r="J38" i="26" s="1"/>
  <c r="K38" i="26" s="1"/>
  <c r="H36" i="26"/>
  <c r="J36" i="26" s="1"/>
  <c r="K36" i="26" s="1"/>
  <c r="H35" i="26"/>
  <c r="J35" i="26" s="1"/>
  <c r="K35" i="26" s="1"/>
  <c r="H34" i="26"/>
  <c r="J34" i="26" s="1"/>
  <c r="K34" i="26" s="1"/>
  <c r="H20" i="26"/>
  <c r="J20" i="26" s="1"/>
  <c r="K20" i="26" s="1"/>
  <c r="H4" i="26"/>
  <c r="J4" i="26" s="1"/>
  <c r="K4" i="26" s="1"/>
  <c r="H5" i="26"/>
  <c r="J5" i="26" s="1"/>
  <c r="K5" i="26" s="1"/>
  <c r="H6" i="26"/>
  <c r="J6" i="26" s="1"/>
  <c r="K6" i="26" s="1"/>
  <c r="H7" i="26"/>
  <c r="J7" i="26" s="1"/>
  <c r="K7" i="26" s="1"/>
  <c r="H8" i="26"/>
  <c r="J8" i="26" s="1"/>
  <c r="K8" i="26" s="1"/>
  <c r="H10" i="26"/>
  <c r="J10" i="26" s="1"/>
  <c r="K10" i="26" s="1"/>
  <c r="H3" i="26"/>
  <c r="J3" i="26" s="1"/>
  <c r="K3" i="26" s="1"/>
  <c r="G123" i="26"/>
  <c r="F123" i="26"/>
  <c r="B7" i="27" s="1"/>
  <c r="F73" i="19"/>
  <c r="B11" i="27" s="1"/>
  <c r="F79" i="5"/>
  <c r="B8" i="27" s="1"/>
  <c r="G68" i="16"/>
  <c r="F68" i="16"/>
  <c r="B13" i="27" s="1"/>
  <c r="G203" i="20"/>
  <c r="F203" i="20"/>
  <c r="B12" i="27" s="1"/>
  <c r="G73" i="19"/>
  <c r="G97" i="18"/>
  <c r="F97" i="18"/>
  <c r="B10" i="27" s="1"/>
  <c r="G258" i="17"/>
  <c r="F258" i="17"/>
  <c r="B9" i="27" s="1"/>
  <c r="G79" i="5"/>
  <c r="N6" i="22"/>
  <c r="D17" i="28" l="1"/>
  <c r="E34" i="23"/>
  <c r="E17" i="28" s="1"/>
  <c r="F26" i="27"/>
  <c r="E14" i="28" s="1"/>
  <c r="E19" i="27"/>
  <c r="E26" i="27"/>
  <c r="D14" i="28" s="1"/>
  <c r="J2" i="26"/>
  <c r="K2" i="26" s="1"/>
  <c r="P12" i="22"/>
  <c r="E16" i="28" s="1"/>
  <c r="N16" i="22"/>
  <c r="O6" i="22"/>
  <c r="J2" i="18"/>
  <c r="K2" i="18" s="1"/>
  <c r="J3" i="18"/>
  <c r="K3" i="18" s="1"/>
  <c r="J6" i="18"/>
  <c r="K6" i="18" s="1"/>
  <c r="J9" i="18"/>
  <c r="K9" i="18" s="1"/>
  <c r="J16" i="18"/>
  <c r="K16" i="18" s="1"/>
  <c r="J17" i="18"/>
  <c r="K17" i="18" s="1"/>
  <c r="J18" i="18"/>
  <c r="K18" i="18" s="1"/>
  <c r="J19" i="18"/>
  <c r="K19" i="18" s="1"/>
  <c r="J20" i="18"/>
  <c r="K20" i="18" s="1"/>
  <c r="J22" i="18"/>
  <c r="K22" i="18" s="1"/>
  <c r="J23" i="18"/>
  <c r="K23" i="18" s="1"/>
  <c r="J24" i="18"/>
  <c r="K24" i="18" s="1"/>
  <c r="J26" i="18"/>
  <c r="K26" i="18" s="1"/>
  <c r="J28" i="18"/>
  <c r="K28" i="18" s="1"/>
  <c r="J30" i="18"/>
  <c r="K30" i="18" s="1"/>
  <c r="J31" i="18"/>
  <c r="K31" i="18" s="1"/>
  <c r="J32" i="18"/>
  <c r="K32" i="18" s="1"/>
  <c r="J39" i="18"/>
  <c r="K39" i="18" s="1"/>
  <c r="J40" i="18"/>
  <c r="K40" i="18" s="1"/>
  <c r="J41" i="18"/>
  <c r="K41" i="18" s="1"/>
  <c r="J42" i="18"/>
  <c r="K42" i="18" s="1"/>
  <c r="J43" i="18"/>
  <c r="K43" i="18" s="1"/>
  <c r="J44" i="18"/>
  <c r="K44" i="18" s="1"/>
  <c r="J45" i="18"/>
  <c r="K45" i="18" s="1"/>
  <c r="J48" i="18"/>
  <c r="K48" i="18" s="1"/>
  <c r="J55" i="18"/>
  <c r="K55" i="18" s="1"/>
  <c r="J56" i="18"/>
  <c r="K56" i="18" s="1"/>
  <c r="J58" i="18"/>
  <c r="K58" i="18" s="1"/>
  <c r="J62" i="18"/>
  <c r="K62" i="18" s="1"/>
  <c r="J63" i="18"/>
  <c r="K63" i="18" s="1"/>
  <c r="J67" i="18"/>
  <c r="K67" i="18" s="1"/>
  <c r="J68" i="18"/>
  <c r="K68" i="18" s="1"/>
  <c r="J71" i="18"/>
  <c r="K71" i="18" s="1"/>
  <c r="J74" i="18"/>
  <c r="K74" i="18" s="1"/>
  <c r="J75" i="18"/>
  <c r="K75" i="18" s="1"/>
  <c r="J76" i="18"/>
  <c r="K76" i="18" s="1"/>
  <c r="J77" i="18"/>
  <c r="K77" i="18" s="1"/>
  <c r="J81" i="18"/>
  <c r="K81" i="18" s="1"/>
  <c r="J84" i="18"/>
  <c r="K84" i="18" s="1"/>
  <c r="J85" i="18"/>
  <c r="K85" i="18" s="1"/>
  <c r="J86" i="18"/>
  <c r="K86" i="18" s="1"/>
  <c r="J87" i="18"/>
  <c r="K87" i="18" s="1"/>
  <c r="J88" i="18"/>
  <c r="K88" i="18" s="1"/>
  <c r="J93" i="18"/>
  <c r="K93" i="18" s="1"/>
  <c r="J94" i="18"/>
  <c r="K94" i="18" s="1"/>
  <c r="J95" i="18"/>
  <c r="K95" i="18" s="1"/>
  <c r="J13" i="19"/>
  <c r="K13" i="19" s="1"/>
  <c r="J14" i="19"/>
  <c r="K14" i="19" s="1"/>
  <c r="J15" i="19"/>
  <c r="K15" i="19" s="1"/>
  <c r="J16" i="19"/>
  <c r="K16" i="19" s="1"/>
  <c r="J17" i="19"/>
  <c r="K17" i="19" s="1"/>
  <c r="J18" i="19"/>
  <c r="K18" i="19" s="1"/>
  <c r="J19" i="19"/>
  <c r="K19" i="19" s="1"/>
  <c r="J20" i="19"/>
  <c r="K20" i="19" s="1"/>
  <c r="J21" i="19"/>
  <c r="K21" i="19" s="1"/>
  <c r="J22" i="19"/>
  <c r="K22" i="19" s="1"/>
  <c r="J23" i="19"/>
  <c r="K23" i="19" s="1"/>
  <c r="J24" i="19"/>
  <c r="K24" i="19" s="1"/>
  <c r="J25" i="19"/>
  <c r="K25" i="19" s="1"/>
  <c r="J26" i="19"/>
  <c r="K26" i="19" s="1"/>
  <c r="J27" i="19"/>
  <c r="K27" i="19" s="1"/>
  <c r="J28" i="19"/>
  <c r="K28" i="19" s="1"/>
  <c r="J29" i="19"/>
  <c r="K29" i="19" s="1"/>
  <c r="J30" i="19"/>
  <c r="K30" i="19" s="1"/>
  <c r="J32" i="19"/>
  <c r="K32" i="19" s="1"/>
  <c r="J33" i="19"/>
  <c r="K33" i="19" s="1"/>
  <c r="J34" i="19"/>
  <c r="K34" i="19" s="1"/>
  <c r="J35" i="19"/>
  <c r="K35" i="19" s="1"/>
  <c r="J39" i="19"/>
  <c r="K39" i="19" s="1"/>
  <c r="J40" i="19"/>
  <c r="K40" i="19" s="1"/>
  <c r="J41" i="19"/>
  <c r="K41" i="19" s="1"/>
  <c r="J42" i="19"/>
  <c r="K42" i="19" s="1"/>
  <c r="J46" i="19"/>
  <c r="K46" i="19" s="1"/>
  <c r="J47" i="19"/>
  <c r="K47" i="19" s="1"/>
  <c r="J52" i="19"/>
  <c r="K52" i="19" s="1"/>
  <c r="J53" i="19"/>
  <c r="K53" i="19" s="1"/>
  <c r="J54" i="19"/>
  <c r="K54" i="19" s="1"/>
  <c r="J55" i="19"/>
  <c r="K55" i="19" s="1"/>
  <c r="J56" i="19"/>
  <c r="K56" i="19" s="1"/>
  <c r="J57" i="19"/>
  <c r="K57" i="19" s="1"/>
  <c r="J60" i="19"/>
  <c r="K60" i="19" s="1"/>
  <c r="J65" i="19"/>
  <c r="K65" i="19" s="1"/>
  <c r="J69" i="19"/>
  <c r="K69" i="19" s="1"/>
  <c r="J16" i="20"/>
  <c r="K16" i="20" s="1"/>
  <c r="J17" i="20"/>
  <c r="K17" i="20" s="1"/>
  <c r="J18" i="20"/>
  <c r="K18" i="20" s="1"/>
  <c r="J22" i="20"/>
  <c r="K22" i="20" s="1"/>
  <c r="J23" i="20"/>
  <c r="K23" i="20" s="1"/>
  <c r="J24" i="20"/>
  <c r="K24" i="20" s="1"/>
  <c r="J25" i="20"/>
  <c r="K25" i="20" s="1"/>
  <c r="J26" i="20"/>
  <c r="K26" i="20" s="1"/>
  <c r="J28" i="20"/>
  <c r="K28" i="20" s="1"/>
  <c r="J32" i="20"/>
  <c r="K32" i="20" s="1"/>
  <c r="J33" i="20"/>
  <c r="K33" i="20" s="1"/>
  <c r="J34" i="20"/>
  <c r="K34" i="20" s="1"/>
  <c r="J35" i="20"/>
  <c r="K35" i="20" s="1"/>
  <c r="J37" i="20"/>
  <c r="K37" i="20" s="1"/>
  <c r="J38" i="20"/>
  <c r="K38" i="20" s="1"/>
  <c r="J43" i="20"/>
  <c r="K43" i="20" s="1"/>
  <c r="J45" i="20"/>
  <c r="K45" i="20" s="1"/>
  <c r="J46" i="20"/>
  <c r="K46" i="20" s="1"/>
  <c r="J89" i="20"/>
  <c r="K89" i="20" s="1"/>
  <c r="J92" i="20"/>
  <c r="K92" i="20" s="1"/>
  <c r="J94" i="20"/>
  <c r="K94" i="20" s="1"/>
  <c r="J95" i="20"/>
  <c r="K95" i="20" s="1"/>
  <c r="J97" i="20"/>
  <c r="K97" i="20" s="1"/>
  <c r="J125" i="20"/>
  <c r="K125" i="20" s="1"/>
  <c r="J126" i="20"/>
  <c r="K126" i="20" s="1"/>
  <c r="J127" i="20"/>
  <c r="K127" i="20" s="1"/>
  <c r="J128" i="20"/>
  <c r="K128" i="20" s="1"/>
  <c r="J129" i="20"/>
  <c r="K129" i="20" s="1"/>
  <c r="J130" i="20"/>
  <c r="K130" i="20" s="1"/>
  <c r="J133" i="20"/>
  <c r="K133" i="20" s="1"/>
  <c r="J138" i="20"/>
  <c r="K138" i="20" s="1"/>
  <c r="J146" i="20"/>
  <c r="K146" i="20" s="1"/>
  <c r="J159" i="20"/>
  <c r="K159" i="20" s="1"/>
  <c r="J160" i="20"/>
  <c r="K160" i="20" s="1"/>
  <c r="J166" i="20"/>
  <c r="K166" i="20" s="1"/>
  <c r="J167" i="20"/>
  <c r="K167" i="20" s="1"/>
  <c r="J169" i="20"/>
  <c r="K169" i="20" s="1"/>
  <c r="J184" i="20"/>
  <c r="K184" i="20" s="1"/>
  <c r="J185" i="20"/>
  <c r="K185" i="20" s="1"/>
  <c r="J186" i="20"/>
  <c r="K186" i="20" s="1"/>
  <c r="J187" i="20"/>
  <c r="K187" i="20" s="1"/>
  <c r="J192" i="20"/>
  <c r="K192" i="20" s="1"/>
  <c r="J193" i="20"/>
  <c r="K193" i="20" s="1"/>
  <c r="J3" i="16"/>
  <c r="K3" i="16" s="1"/>
  <c r="J4" i="16"/>
  <c r="K4" i="16" s="1"/>
  <c r="J5" i="16"/>
  <c r="K5" i="16" s="1"/>
  <c r="J6" i="16"/>
  <c r="K6" i="16" s="1"/>
  <c r="J7" i="16"/>
  <c r="K7" i="16" s="1"/>
  <c r="J8" i="16"/>
  <c r="K8" i="16" s="1"/>
  <c r="J9" i="16"/>
  <c r="K9" i="16" s="1"/>
  <c r="J10" i="16"/>
  <c r="K10" i="16" s="1"/>
  <c r="J11" i="16"/>
  <c r="K11" i="16" s="1"/>
  <c r="J12" i="16"/>
  <c r="K12" i="16" s="1"/>
  <c r="J13" i="16"/>
  <c r="K13" i="16" s="1"/>
  <c r="J14" i="16"/>
  <c r="K14" i="16" s="1"/>
  <c r="J15" i="16"/>
  <c r="K15" i="16" s="1"/>
  <c r="J16" i="16"/>
  <c r="K16" i="16" s="1"/>
  <c r="J19" i="16"/>
  <c r="K19" i="16" s="1"/>
  <c r="J20" i="16"/>
  <c r="K20" i="16" s="1"/>
  <c r="J21" i="16"/>
  <c r="K21" i="16" s="1"/>
  <c r="J22" i="16"/>
  <c r="K22" i="16" s="1"/>
  <c r="J23" i="16"/>
  <c r="K23" i="16" s="1"/>
  <c r="J28" i="16"/>
  <c r="K28" i="16" s="1"/>
  <c r="J37" i="16"/>
  <c r="K37" i="16" s="1"/>
  <c r="J43" i="16"/>
  <c r="K43" i="16" s="1"/>
  <c r="J44" i="16"/>
  <c r="K44" i="16" s="1"/>
  <c r="J46" i="16"/>
  <c r="K46" i="16" s="1"/>
  <c r="J47" i="16"/>
  <c r="K47" i="16" s="1"/>
  <c r="J48" i="16"/>
  <c r="K48" i="16" s="1"/>
  <c r="J61" i="16"/>
  <c r="K61" i="16" s="1"/>
  <c r="J62" i="16"/>
  <c r="K62" i="16" s="1"/>
  <c r="J3" i="5"/>
  <c r="K3" i="5" s="1"/>
  <c r="K79" i="5" s="1"/>
  <c r="C8" i="27" s="1"/>
  <c r="D8" i="27" s="1"/>
  <c r="E8" i="27" s="1"/>
  <c r="K123" i="26"/>
  <c r="C7" i="27" s="1"/>
  <c r="D7" i="27" s="1"/>
  <c r="P6" i="22" l="1"/>
  <c r="D15" i="28"/>
  <c r="E7" i="27"/>
  <c r="K68" i="16"/>
  <c r="O16" i="22"/>
  <c r="K97" i="18"/>
  <c r="C10" i="27" s="1"/>
  <c r="D10" i="27" s="1"/>
  <c r="K203" i="20"/>
  <c r="C12" i="27" s="1"/>
  <c r="D12" i="27" s="1"/>
  <c r="E12" i="27" s="1"/>
  <c r="K73" i="19"/>
  <c r="C11" i="27" s="1"/>
  <c r="D11" i="27" s="1"/>
  <c r="E11" i="27" s="1"/>
  <c r="C13" i="27"/>
  <c r="D13" i="27" s="1"/>
  <c r="E13" i="27" s="1"/>
  <c r="P16" i="22" l="1"/>
  <c r="E15" i="28"/>
  <c r="E10" i="27"/>
  <c r="D14" i="27"/>
  <c r="D13" i="28" s="1"/>
  <c r="E14" i="27"/>
  <c r="E13" i="28" s="1"/>
  <c r="E18" i="28"/>
  <c r="D18" i="28"/>
</calcChain>
</file>

<file path=xl/sharedStrings.xml><?xml version="1.0" encoding="utf-8"?>
<sst xmlns="http://schemas.openxmlformats.org/spreadsheetml/2006/main" count="4121" uniqueCount="833">
  <si>
    <t>Algemeen</t>
  </si>
  <si>
    <r>
      <rPr>
        <b/>
        <sz val="10"/>
        <rFont val="Calibri"/>
        <family val="2"/>
      </rPr>
      <t>1</t>
    </r>
    <r>
      <rPr>
        <sz val="10"/>
        <rFont val="Calibri"/>
        <family val="2"/>
      </rPr>
      <t>. De inschrijving is overeenkomstig met de bepalingen van het programma van eisen 'Facilitair beheer opvanglocaties Oekraïense vluchtelingen' en de eventuele Nota(s) van Inlichtingen.</t>
    </r>
  </si>
  <si>
    <t>Ruimtestaat</t>
  </si>
  <si>
    <t>Contractjaarprijs</t>
  </si>
  <si>
    <t>uit te voeren op de opgegeven tarieven. Een abnormaal lage, niet marktconforme dan wel manipulatieve inschrijving kan ongeldig worden verklaard.</t>
  </si>
  <si>
    <t>Invoervelden</t>
  </si>
  <si>
    <t>Naam opdrachtgever</t>
  </si>
  <si>
    <t>gemeente Tilburg</t>
  </si>
  <si>
    <t>Calculatie onderdeel</t>
  </si>
  <si>
    <t>Kosten facilitair beheer opvanglocaties Oekraïense vluchtelingen</t>
  </si>
  <si>
    <t>Gebouw/plaats</t>
  </si>
  <si>
    <t>Tilburg</t>
  </si>
  <si>
    <t>Referentie nummer</t>
  </si>
  <si>
    <t>2023/546/RV</t>
  </si>
  <si>
    <t>Naam dienstverlener</t>
  </si>
  <si>
    <t>Prijspeil</t>
  </si>
  <si>
    <t>Perceel</t>
  </si>
  <si>
    <t>Versie</t>
  </si>
  <si>
    <t>Aanbesteding</t>
  </si>
  <si>
    <t>7 locaties</t>
  </si>
  <si>
    <t>Per maand</t>
  </si>
  <si>
    <t>Per jaar</t>
  </si>
  <si>
    <t xml:space="preserve">Schoonmaak locaties </t>
  </si>
  <si>
    <t>Schoonmaak glasbewassing locaties</t>
  </si>
  <si>
    <t>Beheer: Coördinator locatiebeheer</t>
  </si>
  <si>
    <t>Beheer: Beheerders</t>
  </si>
  <si>
    <t>Catering</t>
  </si>
  <si>
    <t>fictieve prijs</t>
  </si>
  <si>
    <t>Totaal</t>
  </si>
  <si>
    <t>Totale inschrijfprijs</t>
  </si>
  <si>
    <t>LET OP!!!! ALLEEN DE GROENE VLAKKEN VULLEN</t>
  </si>
  <si>
    <t>Functie</t>
  </si>
  <si>
    <t>Maximaal Tarief</t>
  </si>
  <si>
    <t>Aageboden</t>
  </si>
  <si>
    <t xml:space="preserve"> aantal uren per </t>
  </si>
  <si>
    <t>Week</t>
  </si>
  <si>
    <t>Prijs/week</t>
  </si>
  <si>
    <t>Prijs/maand</t>
  </si>
  <si>
    <t>Prijs/jaar</t>
  </si>
  <si>
    <t>per uur</t>
  </si>
  <si>
    <t>tarief per uur</t>
  </si>
  <si>
    <t>Prijs</t>
  </si>
  <si>
    <t>ma</t>
  </si>
  <si>
    <t>di</t>
  </si>
  <si>
    <t>wo</t>
  </si>
  <si>
    <t>do</t>
  </si>
  <si>
    <t>vr</t>
  </si>
  <si>
    <t>za</t>
  </si>
  <si>
    <t>zo</t>
  </si>
  <si>
    <t>Totaal uren</t>
  </si>
  <si>
    <t xml:space="preserve">Coördinator locatiebeheer </t>
  </si>
  <si>
    <t xml:space="preserve">Totaal/2 pers/ locatie       </t>
  </si>
  <si>
    <t>Totaal/2 pers/     7 locaties</t>
  </si>
  <si>
    <t xml:space="preserve">Beheerder </t>
  </si>
  <si>
    <t>Inschrijfprijs (7 locaties), excl. btw</t>
  </si>
  <si>
    <t>Maand= 4,5 week</t>
  </si>
  <si>
    <t>Toelichting</t>
  </si>
  <si>
    <r>
      <rPr>
        <sz val="10"/>
        <color rgb="FF000000"/>
        <rFont val="Arial"/>
      </rPr>
      <t xml:space="preserve">U vult in de groen gearceerde velden de totaalprijs </t>
    </r>
    <r>
      <rPr>
        <b/>
        <sz val="10"/>
        <color rgb="FF000000"/>
        <rFont val="Arial"/>
      </rPr>
      <t xml:space="preserve">per voedselpakket/ persoon/ dag </t>
    </r>
    <r>
      <rPr>
        <sz val="10"/>
        <color rgb="FF000000"/>
        <rFont val="Arial"/>
      </rPr>
      <t xml:space="preserve">in. Uitgaande van de levering van 3 maaltijden (ontbijt, lunch en diner). Het blad berekent dan zelf de </t>
    </r>
    <r>
      <rPr>
        <sz val="10"/>
        <color rgb="FFFF0000"/>
        <rFont val="Arial"/>
      </rPr>
      <t xml:space="preserve">fictieve </t>
    </r>
    <r>
      <rPr>
        <sz val="10"/>
        <color rgb="FF000000"/>
        <rFont val="Arial"/>
      </rPr>
      <t xml:space="preserve">inschrijfprijs voor een periode van </t>
    </r>
    <r>
      <rPr>
        <b/>
        <sz val="10"/>
        <color rgb="FF000000"/>
        <rFont val="Arial"/>
      </rPr>
      <t>1 maand</t>
    </r>
    <r>
      <rPr>
        <sz val="10"/>
        <color rgb="FF000000"/>
        <rFont val="Arial"/>
      </rPr>
      <t>. 
Indien het prijzenblad niet volledig is ingevuld of is aangepast door de inschrijver, behoudt de Aanbestedende dienst zich het recht voor om uw inschrijving terzijde te leggen. 
Voor de Transportkosten dient u uit te gaan van de 7 bekende locaties. Transportkosten voor eventuele toekomstige locaties dienen vergelijkbaar te zijn.
Het aantal voedselpakketten per dag op de 7 opvanglocaties (totaal) kan sterk varieren van soms 0 tot bijvoorbeeld 30. Alleen personen die rechtstreeks uit Oekraine komen hebben recht op catering totdat zij leefgeld ontvangen. Het duurt ongeveer 1 maand (31 dagen) voordat iemand leefgeld ontvangt (BSN nummer aanvragen, bankrekening openen, nederlands telefoonabonnement). Met het aanbieden van het</t>
    </r>
    <r>
      <rPr>
        <b/>
        <sz val="10"/>
        <color rgb="FF000000"/>
        <rFont val="Arial"/>
      </rPr>
      <t xml:space="preserve"> </t>
    </r>
    <r>
      <rPr>
        <sz val="10"/>
        <color rgb="FF000000"/>
        <rFont val="Arial"/>
      </rPr>
      <t>voedselpakket/ bewoner / dag</t>
    </r>
    <r>
      <rPr>
        <b/>
        <sz val="10"/>
        <color rgb="FF000000"/>
        <rFont val="Arial"/>
      </rPr>
      <t xml:space="preserve"> </t>
    </r>
    <r>
      <rPr>
        <sz val="10"/>
        <color rgb="FF000000"/>
        <rFont val="Arial"/>
      </rPr>
      <t xml:space="preserve">moet hier rekening mee worden gehouden.
Maximale prijs per voedselpakket/ bewoner / dag: € 17,50, inclusief transportkosten en krat voor voedsel uitreiking.
Aantal personen: 30. Dit aantal is fictief en indicatief, er kunnen hier geen rechten aan worden ontleend. Vergoeding vindt plaats op basis van nacalculatie voor daadwerkelijk afgenomen voedselpakketten.
Opdrachtgever heeft geen afname verplichting voor het aantal te af te nemen dan wel te betalen voedselpakketen per dag.
</t>
    </r>
  </si>
  <si>
    <t>Omschrijving</t>
  </si>
  <si>
    <t>Prijs per persoon/ dag</t>
  </si>
  <si>
    <t xml:space="preserve">kosten ontbijt en lunch </t>
  </si>
  <si>
    <t xml:space="preserve">8 sneetjes bruin brood </t>
  </si>
  <si>
    <t>8 plakken beleg ( kipfilet en jongbelegen kaas)</t>
  </si>
  <si>
    <t>8 verpakkingen boter (voor 8 sneetjes brood)</t>
  </si>
  <si>
    <t>2 verpakkingen zoetwaren hagelslag en chocoladepasta (voor 2 sneetjes brood)</t>
  </si>
  <si>
    <t>1/2 liter half volle melk</t>
  </si>
  <si>
    <t>1/2 liter volle yoghurt</t>
  </si>
  <si>
    <t>Totaal bedrag Ontbijt en Lunch</t>
  </si>
  <si>
    <t>Kosten diner</t>
  </si>
  <si>
    <t>diepvries maaltijd (1 verpakking)</t>
  </si>
  <si>
    <t>Totaalbedrag diner</t>
  </si>
  <si>
    <t>Kosten Fruit</t>
  </si>
  <si>
    <t>Bananen Chiquita (1 stuk)</t>
  </si>
  <si>
    <t>Appels Jonagold (1 stuk)</t>
  </si>
  <si>
    <t>Totaalbedrag fruit</t>
  </si>
  <si>
    <t>Inschrijfprijs per voedselpakket/ persoon/dag</t>
  </si>
  <si>
    <t>Inschrijfprijs per voedselpakket/ persoon/ maand</t>
  </si>
  <si>
    <t>excl. btw</t>
  </si>
  <si>
    <t>Maximaal tarief voedselpakket/ persoon/ dag</t>
  </si>
  <si>
    <t xml:space="preserve">Fictieve inschrijfprijs per jaar </t>
  </si>
  <si>
    <t>Formule wordt:  m2 Prijs Vloersoort + m2 Prijs Ruimtesoort = Totale m2 prijs incl. Benodigde schoonmaakmiddelen en materiaal</t>
  </si>
  <si>
    <t>Locatie</t>
  </si>
  <si>
    <t>Totaal aantal m2</t>
  </si>
  <si>
    <t>Totaal prijs/dag</t>
  </si>
  <si>
    <t>Totaal prijs/ maand</t>
  </si>
  <si>
    <t>Totaal prijs /jaar</t>
  </si>
  <si>
    <t>Vloer soort</t>
  </si>
  <si>
    <t>m2 Prijs</t>
  </si>
  <si>
    <t>Schoonmaakmethodiek</t>
  </si>
  <si>
    <t>m2 prijs</t>
  </si>
  <si>
    <t>Regie tarieven</t>
  </si>
  <si>
    <t> </t>
  </si>
  <si>
    <t>Alleenhouderstraat</t>
  </si>
  <si>
    <t>Rubber</t>
  </si>
  <si>
    <t xml:space="preserve"> toiletruimte</t>
  </si>
  <si>
    <t>Afroeptarieven</t>
  </si>
  <si>
    <t>St. Oloflaan</t>
  </si>
  <si>
    <t>Linoleum</t>
  </si>
  <si>
    <t xml:space="preserve"> keuken</t>
  </si>
  <si>
    <t>Werkzaamheden</t>
  </si>
  <si>
    <t xml:space="preserve">Tarief </t>
  </si>
  <si>
    <t>eenheid</t>
  </si>
  <si>
    <t>Ringbaan-West</t>
  </si>
  <si>
    <t>PVC laminaat</t>
  </si>
  <si>
    <t xml:space="preserve"> kantoorkamer</t>
  </si>
  <si>
    <t>Regie ma/vr</t>
  </si>
  <si>
    <t>p/uur</t>
  </si>
  <si>
    <t>De Schans</t>
  </si>
  <si>
    <t>Schoonloopmat</t>
  </si>
  <si>
    <t xml:space="preserve"> Gang-Entree-Trappenhuis</t>
  </si>
  <si>
    <t>Regie zat/zond</t>
  </si>
  <si>
    <t>Giekerkstraat</t>
  </si>
  <si>
    <t>Tapijt</t>
  </si>
  <si>
    <t xml:space="preserve"> lift</t>
  </si>
  <si>
    <t>Regie feestdagen</t>
  </si>
  <si>
    <t>Bredaseweg</t>
  </si>
  <si>
    <t>Tegels</t>
  </si>
  <si>
    <t xml:space="preserve"> doucheruimte</t>
  </si>
  <si>
    <t>shamponeren en extraheren (tapijt reinigen)</t>
  </si>
  <si>
    <t>Sportweg</t>
  </si>
  <si>
    <t>Leisteen</t>
  </si>
  <si>
    <t xml:space="preserve"> pantry</t>
  </si>
  <si>
    <t>Lamellen (verticaal/horizontaal) Reinigen</t>
  </si>
  <si>
    <t>Totaalprijs locaties per jaar</t>
  </si>
  <si>
    <t>marmoleum</t>
  </si>
  <si>
    <t xml:space="preserve"> was en strijkruimte</t>
  </si>
  <si>
    <t>Glasbewassing buitenzijde gevelglas</t>
  </si>
  <si>
    <t>gietvloer</t>
  </si>
  <si>
    <t>Glasbewassing binnenzijde gevelglas</t>
  </si>
  <si>
    <t>natuursteen</t>
  </si>
  <si>
    <t>Glasbewassing separatieglas (dubbelzijdig)</t>
  </si>
  <si>
    <t>Scope</t>
  </si>
  <si>
    <t>m2</t>
  </si>
  <si>
    <t>Totaal prijs /maand</t>
  </si>
  <si>
    <t>Totaal prijs/jaar</t>
  </si>
  <si>
    <t>2x buiten en binnen p/j</t>
  </si>
  <si>
    <t>Genoemde tarieven / m2 prijzen zijn excl. BTW</t>
  </si>
  <si>
    <t xml:space="preserve">Totaalprijs glasbewassing </t>
  </si>
  <si>
    <t>Verdieping</t>
  </si>
  <si>
    <t>Ruimtenummer</t>
  </si>
  <si>
    <t>Vloersoort</t>
  </si>
  <si>
    <t>schoonmaak methode</t>
  </si>
  <si>
    <t>afroep m2</t>
  </si>
  <si>
    <t>M2 prijs methodiek</t>
  </si>
  <si>
    <t>M2 prijs Vloersoort</t>
  </si>
  <si>
    <t>Totaal m2 prijs</t>
  </si>
  <si>
    <t>BGG</t>
  </si>
  <si>
    <t>0.01</t>
  </si>
  <si>
    <t>gang</t>
  </si>
  <si>
    <t>tapijt</t>
  </si>
  <si>
    <t>0.02</t>
  </si>
  <si>
    <t>entree</t>
  </si>
  <si>
    <t>0.03</t>
  </si>
  <si>
    <t>ontvangstruimte</t>
  </si>
  <si>
    <t>0.04a</t>
  </si>
  <si>
    <t>leisteen</t>
  </si>
  <si>
    <t>0.04b</t>
  </si>
  <si>
    <t>0.04c</t>
  </si>
  <si>
    <t>0.04d</t>
  </si>
  <si>
    <t>0.05</t>
  </si>
  <si>
    <t>voorraadruimte</t>
  </si>
  <si>
    <t>nvt</t>
  </si>
  <si>
    <t>0.06</t>
  </si>
  <si>
    <t>spreekkamer</t>
  </si>
  <si>
    <t>0.07</t>
  </si>
  <si>
    <t>appartement</t>
  </si>
  <si>
    <t>bewoner</t>
  </si>
  <si>
    <t>0.09</t>
  </si>
  <si>
    <t>0.10</t>
  </si>
  <si>
    <t>0.11</t>
  </si>
  <si>
    <t>0.12</t>
  </si>
  <si>
    <t>0.13</t>
  </si>
  <si>
    <t>0.14</t>
  </si>
  <si>
    <t>0.15</t>
  </si>
  <si>
    <t>x</t>
  </si>
  <si>
    <t>0.16</t>
  </si>
  <si>
    <t>gang/vluchtweg</t>
  </si>
  <si>
    <t>0.17</t>
  </si>
  <si>
    <t>0.18</t>
  </si>
  <si>
    <t>0.19</t>
  </si>
  <si>
    <t>0.20</t>
  </si>
  <si>
    <t>0.21</t>
  </si>
  <si>
    <t>0.22</t>
  </si>
  <si>
    <t>0.23</t>
  </si>
  <si>
    <t>0.24</t>
  </si>
  <si>
    <t>0.25</t>
  </si>
  <si>
    <t>0.26a</t>
  </si>
  <si>
    <t>technische ruimte</t>
  </si>
  <si>
    <t>0.26d</t>
  </si>
  <si>
    <t>0.27</t>
  </si>
  <si>
    <t>NVT</t>
  </si>
  <si>
    <t>0.28</t>
  </si>
  <si>
    <t>gang-trappenhal</t>
  </si>
  <si>
    <t>0.29</t>
  </si>
  <si>
    <t>0.30</t>
  </si>
  <si>
    <t>voorportaal toiletten</t>
  </si>
  <si>
    <t>tegels</t>
  </si>
  <si>
    <t>0.31</t>
  </si>
  <si>
    <t>werkkast</t>
  </si>
  <si>
    <t>0.32</t>
  </si>
  <si>
    <t>toiletgroep</t>
  </si>
  <si>
    <t>0.33</t>
  </si>
  <si>
    <t>0.34</t>
  </si>
  <si>
    <t>0.35</t>
  </si>
  <si>
    <t>toiletgroep personeel</t>
  </si>
  <si>
    <t>0.36</t>
  </si>
  <si>
    <t>0.37</t>
  </si>
  <si>
    <t>douche-toilet</t>
  </si>
  <si>
    <t>0.38</t>
  </si>
  <si>
    <t>douches</t>
  </si>
  <si>
    <t>0.39</t>
  </si>
  <si>
    <t>was en droogruimte</t>
  </si>
  <si>
    <t>0.40a</t>
  </si>
  <si>
    <t>0.40b</t>
  </si>
  <si>
    <t>strijkruimte</t>
  </si>
  <si>
    <t>0.41</t>
  </si>
  <si>
    <t>0.43</t>
  </si>
  <si>
    <t>eHoofdverdeelkast</t>
  </si>
  <si>
    <t>1ste</t>
  </si>
  <si>
    <t>1.01</t>
  </si>
  <si>
    <t>trappenhuis</t>
  </si>
  <si>
    <t>1.02</t>
  </si>
  <si>
    <t>1.03a</t>
  </si>
  <si>
    <t>1.03b</t>
  </si>
  <si>
    <t>1.04</t>
  </si>
  <si>
    <t>opslag</t>
  </si>
  <si>
    <t>1.05</t>
  </si>
  <si>
    <t>1.06</t>
  </si>
  <si>
    <t>toilet</t>
  </si>
  <si>
    <t>1.07</t>
  </si>
  <si>
    <t>1.08</t>
  </si>
  <si>
    <t>1.09</t>
  </si>
  <si>
    <t>1.10</t>
  </si>
  <si>
    <t>1.11</t>
  </si>
  <si>
    <t>lift</t>
  </si>
  <si>
    <t>1.12</t>
  </si>
  <si>
    <t>1.13</t>
  </si>
  <si>
    <t>1.14</t>
  </si>
  <si>
    <t>1.15</t>
  </si>
  <si>
    <t>1.16</t>
  </si>
  <si>
    <t>1.17</t>
  </si>
  <si>
    <t>1.18</t>
  </si>
  <si>
    <t>INSTALLATIE</t>
  </si>
  <si>
    <t>1.19</t>
  </si>
  <si>
    <t>1.20</t>
  </si>
  <si>
    <t>1.21</t>
  </si>
  <si>
    <t>1.22</t>
  </si>
  <si>
    <t>1.23</t>
  </si>
  <si>
    <t>1.24</t>
  </si>
  <si>
    <t>1.25</t>
  </si>
  <si>
    <t>1.26</t>
  </si>
  <si>
    <t>1.27</t>
  </si>
  <si>
    <t>1.28a</t>
  </si>
  <si>
    <t>vergaderkamer</t>
  </si>
  <si>
    <t>1.28b</t>
  </si>
  <si>
    <t>1.28c</t>
  </si>
  <si>
    <t>1.30</t>
  </si>
  <si>
    <t xml:space="preserve">2de </t>
  </si>
  <si>
    <t>2.01</t>
  </si>
  <si>
    <t>2.02</t>
  </si>
  <si>
    <t>2.03a</t>
  </si>
  <si>
    <t>2.03b</t>
  </si>
  <si>
    <t>2.04</t>
  </si>
  <si>
    <t>2.05</t>
  </si>
  <si>
    <t>kast</t>
  </si>
  <si>
    <t>2.06</t>
  </si>
  <si>
    <t>2.07</t>
  </si>
  <si>
    <t>2.08</t>
  </si>
  <si>
    <t>2.09</t>
  </si>
  <si>
    <t>2.10</t>
  </si>
  <si>
    <t>keuken</t>
  </si>
  <si>
    <t>2.11</t>
  </si>
  <si>
    <t>2.12</t>
  </si>
  <si>
    <t>2.13</t>
  </si>
  <si>
    <t>2.14a</t>
  </si>
  <si>
    <t>2.14b</t>
  </si>
  <si>
    <t>opslag/techniek</t>
  </si>
  <si>
    <t>2.15</t>
  </si>
  <si>
    <t>2.16</t>
  </si>
  <si>
    <t>3de</t>
  </si>
  <si>
    <t>3.01</t>
  </si>
  <si>
    <t>3.02</t>
  </si>
  <si>
    <t>3.03</t>
  </si>
  <si>
    <t>3.04</t>
  </si>
  <si>
    <t>3.05</t>
  </si>
  <si>
    <t>3.06</t>
  </si>
  <si>
    <t>3.07</t>
  </si>
  <si>
    <t>3.08</t>
  </si>
  <si>
    <t>3.09</t>
  </si>
  <si>
    <t>3.10</t>
  </si>
  <si>
    <t>3.11</t>
  </si>
  <si>
    <t>3.12</t>
  </si>
  <si>
    <t>3.13</t>
  </si>
  <si>
    <t>3.14</t>
  </si>
  <si>
    <t>TOTAAL</t>
  </si>
  <si>
    <t xml:space="preserve"> Totaal prijs/dag</t>
  </si>
  <si>
    <t>05.0.103</t>
  </si>
  <si>
    <t>Entree</t>
  </si>
  <si>
    <t>schoonloopmat</t>
  </si>
  <si>
    <t>05.0.108</t>
  </si>
  <si>
    <t>Gang</t>
  </si>
  <si>
    <t>05.0.101</t>
  </si>
  <si>
    <t>gang voor lift inclusief trappenhuis</t>
  </si>
  <si>
    <t>05.0.102</t>
  </si>
  <si>
    <t>ruimte huismeester-Beheerder</t>
  </si>
  <si>
    <t>05.0.1111</t>
  </si>
  <si>
    <t xml:space="preserve">1ste </t>
  </si>
  <si>
    <t>05.1.201</t>
  </si>
  <si>
    <t>05.1.202</t>
  </si>
  <si>
    <t>05.1.203</t>
  </si>
  <si>
    <t>strijkkamer</t>
  </si>
  <si>
    <t>05.1.204</t>
  </si>
  <si>
    <t>huiskamer</t>
  </si>
  <si>
    <t>05.1.205</t>
  </si>
  <si>
    <t>05.1.206</t>
  </si>
  <si>
    <t>voorraad + spreekruimte</t>
  </si>
  <si>
    <t>05.1.207</t>
  </si>
  <si>
    <t>voorruimte toilet</t>
  </si>
  <si>
    <t>05.1.208</t>
  </si>
  <si>
    <t>05.1.209</t>
  </si>
  <si>
    <t>05.1.210</t>
  </si>
  <si>
    <t>2de</t>
  </si>
  <si>
    <t>05.2.301</t>
  </si>
  <si>
    <t>05.2.302</t>
  </si>
  <si>
    <t>05.2.303</t>
  </si>
  <si>
    <t>05.2.304</t>
  </si>
  <si>
    <t>05.2.305</t>
  </si>
  <si>
    <t>05.2.306</t>
  </si>
  <si>
    <t>05.2.307</t>
  </si>
  <si>
    <t>05.2.308</t>
  </si>
  <si>
    <t>voorportaal WC met wastafels</t>
  </si>
  <si>
    <t>05.2.309</t>
  </si>
  <si>
    <t>05.2.310</t>
  </si>
  <si>
    <t>douche</t>
  </si>
  <si>
    <t>05.2.311</t>
  </si>
  <si>
    <t>05.2.312</t>
  </si>
  <si>
    <t>wasmachine en droger</t>
  </si>
  <si>
    <t>05.2.313</t>
  </si>
  <si>
    <t>05.2.314</t>
  </si>
  <si>
    <t>05.2.315</t>
  </si>
  <si>
    <t>05.2.316</t>
  </si>
  <si>
    <t>05.2.317</t>
  </si>
  <si>
    <t>05.2.318</t>
  </si>
  <si>
    <t>NVT/BGG</t>
  </si>
  <si>
    <t>05.2.319</t>
  </si>
  <si>
    <t>05.3.401</t>
  </si>
  <si>
    <t>05.3.402</t>
  </si>
  <si>
    <t>05.3.403</t>
  </si>
  <si>
    <t>05.3.404</t>
  </si>
  <si>
    <t>05.3.405</t>
  </si>
  <si>
    <t>05.3.406</t>
  </si>
  <si>
    <t>05.3.407</t>
  </si>
  <si>
    <t>05.3.408</t>
  </si>
  <si>
    <t>05.3.409</t>
  </si>
  <si>
    <t>05.3.410</t>
  </si>
  <si>
    <t>05.3.411</t>
  </si>
  <si>
    <t>05.3.412</t>
  </si>
  <si>
    <t>05.3.413</t>
  </si>
  <si>
    <t>05.3.414</t>
  </si>
  <si>
    <t>05.3.415</t>
  </si>
  <si>
    <t>badkamer</t>
  </si>
  <si>
    <t>05.3.416</t>
  </si>
  <si>
    <t>05.3.417</t>
  </si>
  <si>
    <t>05.3.418</t>
  </si>
  <si>
    <t xml:space="preserve">4de </t>
  </si>
  <si>
    <t>05.4.501</t>
  </si>
  <si>
    <t>05.4.502</t>
  </si>
  <si>
    <t>05.4.503</t>
  </si>
  <si>
    <t>05.4.504</t>
  </si>
  <si>
    <t>05.4.505</t>
  </si>
  <si>
    <t>05.4.506</t>
  </si>
  <si>
    <t>05.4.507</t>
  </si>
  <si>
    <t>05.4.508</t>
  </si>
  <si>
    <t>05.4.509</t>
  </si>
  <si>
    <t>05.4.510</t>
  </si>
  <si>
    <t>05.4.511</t>
  </si>
  <si>
    <t>05.4.512</t>
  </si>
  <si>
    <t>05.4.513</t>
  </si>
  <si>
    <t>05.4.514</t>
  </si>
  <si>
    <t>05.4.515</t>
  </si>
  <si>
    <t>05.4.516</t>
  </si>
  <si>
    <t>05.4.517</t>
  </si>
  <si>
    <t>05.4.518</t>
  </si>
  <si>
    <t>05.4.519</t>
  </si>
  <si>
    <t>05.4.521</t>
  </si>
  <si>
    <t xml:space="preserve"> afroep m2</t>
  </si>
  <si>
    <t>kelder</t>
  </si>
  <si>
    <t>ruimte  niet toegankelijk</t>
  </si>
  <si>
    <t>gang niet toegankelijk</t>
  </si>
  <si>
    <t>wachtruimte / verkeersruimte nabij Hoofdentree</t>
  </si>
  <si>
    <t>Hoofd receptie/beveiliging  kantoor</t>
  </si>
  <si>
    <t>Hoofd entree hal / verkeersruimte</t>
  </si>
  <si>
    <t xml:space="preserve"> 0.01</t>
  </si>
  <si>
    <t>0.04</t>
  </si>
  <si>
    <t>0.08</t>
  </si>
  <si>
    <t>was- droogruimte</t>
  </si>
  <si>
    <t xml:space="preserve">gang / verkeerruimte (nabij 0.08-0.27) </t>
  </si>
  <si>
    <t>gang / verkeerruimte (nabij 0.17)</t>
  </si>
  <si>
    <t xml:space="preserve">gang / verkeerruimte (nabij 0.10-0.16) </t>
  </si>
  <si>
    <t>Pantry/verblijfruimte</t>
  </si>
  <si>
    <t>kantoor CdT</t>
  </si>
  <si>
    <t>toilet ruimte</t>
  </si>
  <si>
    <t>0.11-a</t>
  </si>
  <si>
    <t>0.11-b</t>
  </si>
  <si>
    <t>0.11-c</t>
  </si>
  <si>
    <t>urinoir</t>
  </si>
  <si>
    <t>Entree/verkeerruimte</t>
  </si>
  <si>
    <t>Kantoor beheerder</t>
  </si>
  <si>
    <t>gang / verkeersruimte(nabij 0.19-0.22)</t>
  </si>
  <si>
    <t>kantoor</t>
  </si>
  <si>
    <t>computerruimte</t>
  </si>
  <si>
    <t>studieplek (slaapruimte)</t>
  </si>
  <si>
    <t>0.26</t>
  </si>
  <si>
    <t>woonkamer</t>
  </si>
  <si>
    <t>keuken/eetzaal</t>
  </si>
  <si>
    <t>spoelkeuken</t>
  </si>
  <si>
    <t>gang / verkeersruimte(nabij 0.28-0.29)</t>
  </si>
  <si>
    <t>toilet(nabij 0.28-0.29)</t>
  </si>
  <si>
    <t>gang / verkeersruimte (rechtdoor voor 0.33)</t>
  </si>
  <si>
    <t>gang / verkeersruimte (nabij 0.34-0.41)</t>
  </si>
  <si>
    <t>0.38-a</t>
  </si>
  <si>
    <t>0.40</t>
  </si>
  <si>
    <t>0.40-a</t>
  </si>
  <si>
    <t>0.42</t>
  </si>
  <si>
    <t>liftmachine kamer</t>
  </si>
  <si>
    <t>gang / verkeersruimte (nabij 0.42-0.52)</t>
  </si>
  <si>
    <t>techniek</t>
  </si>
  <si>
    <t>0.44</t>
  </si>
  <si>
    <t xml:space="preserve">toilettenvooruimte </t>
  </si>
  <si>
    <t>0,44-a</t>
  </si>
  <si>
    <t>0.44-b</t>
  </si>
  <si>
    <t>0.45</t>
  </si>
  <si>
    <t>0.46</t>
  </si>
  <si>
    <t>inpandige containerruimte</t>
  </si>
  <si>
    <t>0.47</t>
  </si>
  <si>
    <t>0.48</t>
  </si>
  <si>
    <t>0.49</t>
  </si>
  <si>
    <t>opslag / schoonmaak</t>
  </si>
  <si>
    <t>0.50</t>
  </si>
  <si>
    <t>0.50-a</t>
  </si>
  <si>
    <t>0.51</t>
  </si>
  <si>
    <t>0.52</t>
  </si>
  <si>
    <t>gang / verkeersruimte (nabij 0.53-0.59)</t>
  </si>
  <si>
    <t>0.53</t>
  </si>
  <si>
    <t>0.54</t>
  </si>
  <si>
    <t>0.55</t>
  </si>
  <si>
    <t>0.56</t>
  </si>
  <si>
    <t>0.57</t>
  </si>
  <si>
    <t>0.58</t>
  </si>
  <si>
    <t>0.59</t>
  </si>
  <si>
    <t>gang / verkeersruimte (nabij 0.60-0.65)</t>
  </si>
  <si>
    <t>0.60</t>
  </si>
  <si>
    <t>0.61</t>
  </si>
  <si>
    <t>0.62</t>
  </si>
  <si>
    <t>0.63</t>
  </si>
  <si>
    <t>0.64</t>
  </si>
  <si>
    <t>0.65</t>
  </si>
  <si>
    <t>0.66</t>
  </si>
  <si>
    <t>reserve washok</t>
  </si>
  <si>
    <t>0.67</t>
  </si>
  <si>
    <t>MIVA</t>
  </si>
  <si>
    <t>gang / verkeersruimte (nabij 0.67-0.70)</t>
  </si>
  <si>
    <t>toiletruimte</t>
  </si>
  <si>
    <t>0.68</t>
  </si>
  <si>
    <t>kast/bergruimte</t>
  </si>
  <si>
    <t>hal/ verkeersruimte</t>
  </si>
  <si>
    <t>0.69</t>
  </si>
  <si>
    <t>speellokaal kinderen</t>
  </si>
  <si>
    <t>0.70</t>
  </si>
  <si>
    <t>MIVA(nabij 0.58)</t>
  </si>
  <si>
    <t>0.71</t>
  </si>
  <si>
    <t>Douches</t>
  </si>
  <si>
    <t>0,71-a</t>
  </si>
  <si>
    <t>0.72</t>
  </si>
  <si>
    <t>0.72-a</t>
  </si>
  <si>
    <t>0.73</t>
  </si>
  <si>
    <t>Boilerruimte (technische ruimte)</t>
  </si>
  <si>
    <t>0.74</t>
  </si>
  <si>
    <t>0.74-a</t>
  </si>
  <si>
    <t>0.74-b</t>
  </si>
  <si>
    <t>0.74-c</t>
  </si>
  <si>
    <t>1.00</t>
  </si>
  <si>
    <t>toilet voorruimte</t>
  </si>
  <si>
    <t>1.00-a</t>
  </si>
  <si>
    <t>1.00-b</t>
  </si>
  <si>
    <t>gang/verkeersruimte(nabij 1.03 t/m 1.09)</t>
  </si>
  <si>
    <t>1.03</t>
  </si>
  <si>
    <t>gang/verkeersruimte(nabij 1.02 t/m 1.10)</t>
  </si>
  <si>
    <t>gang/verkeersruimte(nabij1.17-1.68)</t>
  </si>
  <si>
    <t>trap / verkeersruimte</t>
  </si>
  <si>
    <t>garderobe/verkeersruimte</t>
  </si>
  <si>
    <t>gang 16/verkeersruimte</t>
  </si>
  <si>
    <t>machinekamer lift</t>
  </si>
  <si>
    <t>gang/verkeersruimte(nabij1.25-1.59)</t>
  </si>
  <si>
    <t>1.28</t>
  </si>
  <si>
    <t>1.29</t>
  </si>
  <si>
    <t xml:space="preserve"> 1.30</t>
  </si>
  <si>
    <t>gang/verkeersruimte(nabij1.33)</t>
  </si>
  <si>
    <t>1.33</t>
  </si>
  <si>
    <t>1.33-a</t>
  </si>
  <si>
    <t>1.33-b</t>
  </si>
  <si>
    <t>1.34</t>
  </si>
  <si>
    <t>1.35</t>
  </si>
  <si>
    <t>openruimte</t>
  </si>
  <si>
    <t>1.36</t>
  </si>
  <si>
    <t>Yoga/meditatie</t>
  </si>
  <si>
    <t>1.37</t>
  </si>
  <si>
    <t>Babykamer</t>
  </si>
  <si>
    <t xml:space="preserve"> 1.38</t>
  </si>
  <si>
    <t>1.39</t>
  </si>
  <si>
    <t>1.40</t>
  </si>
  <si>
    <t>gang 19/verkeersruimte</t>
  </si>
  <si>
    <t>gang/verkeersruimte(nabij 1.41-1.49)</t>
  </si>
  <si>
    <t>1.41</t>
  </si>
  <si>
    <t>studeerruimte</t>
  </si>
  <si>
    <t>1.42</t>
  </si>
  <si>
    <t>1.43</t>
  </si>
  <si>
    <t>1.44</t>
  </si>
  <si>
    <t>1.45</t>
  </si>
  <si>
    <t>1.46</t>
  </si>
  <si>
    <t>1.47</t>
  </si>
  <si>
    <t>1.48</t>
  </si>
  <si>
    <t>1.49</t>
  </si>
  <si>
    <t>1.50</t>
  </si>
  <si>
    <t>1.51</t>
  </si>
  <si>
    <t>1.52</t>
  </si>
  <si>
    <t>1.53</t>
  </si>
  <si>
    <t>1.54</t>
  </si>
  <si>
    <t>1.55</t>
  </si>
  <si>
    <t>1.56</t>
  </si>
  <si>
    <t>1.57</t>
  </si>
  <si>
    <t>1.58</t>
  </si>
  <si>
    <t>1.59</t>
  </si>
  <si>
    <t>1.62</t>
  </si>
  <si>
    <t>1.62-a</t>
  </si>
  <si>
    <t>1.62-b</t>
  </si>
  <si>
    <t>1.63</t>
  </si>
  <si>
    <t>1.64</t>
  </si>
  <si>
    <t>1.65</t>
  </si>
  <si>
    <t>1.66</t>
  </si>
  <si>
    <t>1.67</t>
  </si>
  <si>
    <t>1.68</t>
  </si>
  <si>
    <t>gang/verkeersruimte(nabij 2.00-2.10)</t>
  </si>
  <si>
    <t>2.00</t>
  </si>
  <si>
    <t>2.00-a</t>
  </si>
  <si>
    <t xml:space="preserve">toilet </t>
  </si>
  <si>
    <t>2.00-b</t>
  </si>
  <si>
    <t>gang/verkeersruimte(nabij 2.01-a)</t>
  </si>
  <si>
    <t>2.01-a</t>
  </si>
  <si>
    <t>gang/verkeersruimte(nabij 2.03-2.09)</t>
  </si>
  <si>
    <t>2.03</t>
  </si>
  <si>
    <t>meterkast</t>
  </si>
  <si>
    <t>2.07-a</t>
  </si>
  <si>
    <t>2.14</t>
  </si>
  <si>
    <t>schans</t>
  </si>
  <si>
    <t xml:space="preserve">Entree </t>
  </si>
  <si>
    <t xml:space="preserve">Hal </t>
  </si>
  <si>
    <t>Kast</t>
  </si>
  <si>
    <t>Lift</t>
  </si>
  <si>
    <t>Beheerdersruimte</t>
  </si>
  <si>
    <t xml:space="preserve">Kast </t>
  </si>
  <si>
    <t xml:space="preserve">Gang </t>
  </si>
  <si>
    <t>Centrale woonkamer</t>
  </si>
  <si>
    <t xml:space="preserve">Toiletten </t>
  </si>
  <si>
    <t>wasruimte</t>
  </si>
  <si>
    <t>Toilet</t>
  </si>
  <si>
    <t>Trap</t>
  </si>
  <si>
    <t>Toilet (MIVA) ligt in kamer 0.24</t>
  </si>
  <si>
    <t>Technische ruimte</t>
  </si>
  <si>
    <t>Hal</t>
  </si>
  <si>
    <t>Entree/gang</t>
  </si>
  <si>
    <t>Toilet Miva</t>
  </si>
  <si>
    <t>Babyruimte</t>
  </si>
  <si>
    <t>toilet MIVA</t>
  </si>
  <si>
    <t>Toilet voorruimte</t>
  </si>
  <si>
    <t>0.43 A</t>
  </si>
  <si>
    <t xml:space="preserve">Keuken / eetkamer </t>
  </si>
  <si>
    <t xml:space="preserve">Lift </t>
  </si>
  <si>
    <t xml:space="preserve">Speel / Centrale woonkamer </t>
  </si>
  <si>
    <t>Opslag</t>
  </si>
  <si>
    <t>Toiletten</t>
  </si>
  <si>
    <t>Voorportaal MIVA toilet
ligt in ruimte 1.16</t>
  </si>
  <si>
    <t>MIVA toilet
ligt in ruimte 1.16</t>
  </si>
  <si>
    <t>2.01-A</t>
  </si>
  <si>
    <t>Technische ruimte/berging</t>
  </si>
  <si>
    <t>Voorportaal Douches/toiletruimtes</t>
  </si>
  <si>
    <t>Toilet ligt in ruimte 2.07</t>
  </si>
  <si>
    <t>2.10a</t>
  </si>
  <si>
    <t>Douche</t>
  </si>
  <si>
    <t>2.25-A</t>
  </si>
  <si>
    <t>2.17</t>
  </si>
  <si>
    <t>Berging</t>
  </si>
  <si>
    <t>gierkerkstraat</t>
  </si>
  <si>
    <t>H 02 n</t>
  </si>
  <si>
    <t>H 03 n</t>
  </si>
  <si>
    <t>H 04 n</t>
  </si>
  <si>
    <t>H 05 n</t>
  </si>
  <si>
    <t>H 06 n</t>
  </si>
  <si>
    <t>H 07 n</t>
  </si>
  <si>
    <t>H 08 n</t>
  </si>
  <si>
    <t>H 09 n</t>
  </si>
  <si>
    <t>H 10 n</t>
  </si>
  <si>
    <t>H 11 n</t>
  </si>
  <si>
    <t>H 12 n</t>
  </si>
  <si>
    <t>H 13 n</t>
  </si>
  <si>
    <t>H 14 n</t>
  </si>
  <si>
    <t>H 15 n</t>
  </si>
  <si>
    <t>H 16 n</t>
  </si>
  <si>
    <t>H 17 n</t>
  </si>
  <si>
    <t>toiletruimte MIVA</t>
  </si>
  <si>
    <t>H 18 n</t>
  </si>
  <si>
    <t>H 19 n</t>
  </si>
  <si>
    <t>Centrale woonruimte</t>
  </si>
  <si>
    <t>H 20 n</t>
  </si>
  <si>
    <t>Opslag/spreekruimte</t>
  </si>
  <si>
    <t>H 22 n</t>
  </si>
  <si>
    <t>Keuken</t>
  </si>
  <si>
    <t>H 24 n</t>
  </si>
  <si>
    <t>H 24a n</t>
  </si>
  <si>
    <t>H  25 n</t>
  </si>
  <si>
    <t>H 26 n</t>
  </si>
  <si>
    <t>H 26a n</t>
  </si>
  <si>
    <t>H 27 n</t>
  </si>
  <si>
    <t>H 28 n</t>
  </si>
  <si>
    <t>H 31 n</t>
  </si>
  <si>
    <t>H 32  n</t>
  </si>
  <si>
    <t>H 33 n</t>
  </si>
  <si>
    <t>Opslag/Techniek</t>
  </si>
  <si>
    <t>H 34 n</t>
  </si>
  <si>
    <t>H 35 n</t>
  </si>
  <si>
    <t>H 35a n</t>
  </si>
  <si>
    <t>Was en strijkruimte</t>
  </si>
  <si>
    <t>H 37 n</t>
  </si>
  <si>
    <t>Gymzaal verblijfruimte</t>
  </si>
  <si>
    <t>linoleum</t>
  </si>
  <si>
    <t>H 38 n</t>
  </si>
  <si>
    <t>opslag / technische ruimte</t>
  </si>
  <si>
    <t>H 39 n</t>
  </si>
  <si>
    <t>H 40 n</t>
  </si>
  <si>
    <t>H 51 n</t>
  </si>
  <si>
    <t>Entree / gang</t>
  </si>
  <si>
    <t>H 52 n</t>
  </si>
  <si>
    <t>H 53 n</t>
  </si>
  <si>
    <t>H 54 n</t>
  </si>
  <si>
    <t>H 55 n</t>
  </si>
  <si>
    <t>15.9</t>
  </si>
  <si>
    <t>H 56 n</t>
  </si>
  <si>
    <t>H 57 n</t>
  </si>
  <si>
    <t>H 58 n</t>
  </si>
  <si>
    <t>H 59 n</t>
  </si>
  <si>
    <t xml:space="preserve"> opslag</t>
  </si>
  <si>
    <t>H60 n</t>
  </si>
  <si>
    <t>H61 n</t>
  </si>
  <si>
    <t>H62 n</t>
  </si>
  <si>
    <t>H63 n</t>
  </si>
  <si>
    <t>H64 n</t>
  </si>
  <si>
    <t>H65 n</t>
  </si>
  <si>
    <t>H66 n</t>
  </si>
  <si>
    <t>H67 n</t>
  </si>
  <si>
    <t>MIVA ruimte toiletbadruimte</t>
  </si>
  <si>
    <t>H68 n</t>
  </si>
  <si>
    <t>Opslagruimte schoonmaak</t>
  </si>
  <si>
    <t>H69 n</t>
  </si>
  <si>
    <t>opslag/ technische ruimte</t>
  </si>
  <si>
    <t>H70 n</t>
  </si>
  <si>
    <t>H71 n</t>
  </si>
  <si>
    <t>H72 n</t>
  </si>
  <si>
    <t>H73 n</t>
  </si>
  <si>
    <t>H74 n</t>
  </si>
  <si>
    <t>H75 n</t>
  </si>
  <si>
    <t>H76 n</t>
  </si>
  <si>
    <t>H77 n</t>
  </si>
  <si>
    <t>H78 n</t>
  </si>
  <si>
    <t>H79 n</t>
  </si>
  <si>
    <t>H80 n</t>
  </si>
  <si>
    <t>H81 n</t>
  </si>
  <si>
    <t>opslag tuin</t>
  </si>
  <si>
    <t>tuintegels</t>
  </si>
  <si>
    <t>H82 n</t>
  </si>
  <si>
    <t>Mariahof</t>
  </si>
  <si>
    <t>KO1</t>
  </si>
  <si>
    <t>mariahof</t>
  </si>
  <si>
    <t>KO2</t>
  </si>
  <si>
    <t>invalide toilet-niet in gebruik</t>
  </si>
  <si>
    <t>KO3</t>
  </si>
  <si>
    <t>speelkamer/centraal opslag</t>
  </si>
  <si>
    <t>KO4</t>
  </si>
  <si>
    <t>KO4a</t>
  </si>
  <si>
    <t>KO5</t>
  </si>
  <si>
    <t>beton</t>
  </si>
  <si>
    <t>KO6</t>
  </si>
  <si>
    <t>opslag fietsen</t>
  </si>
  <si>
    <t>KO7</t>
  </si>
  <si>
    <t>K08</t>
  </si>
  <si>
    <t>K09</t>
  </si>
  <si>
    <t>K10</t>
  </si>
  <si>
    <t>kinderspeelkamer</t>
  </si>
  <si>
    <t>voorportaal toiletgroep</t>
  </si>
  <si>
    <t>0.02a</t>
  </si>
  <si>
    <t>0.02b</t>
  </si>
  <si>
    <t>ruimte niet in gebruik</t>
  </si>
  <si>
    <t>0.02c</t>
  </si>
  <si>
    <t>spreekkamer/voorraadruimte</t>
  </si>
  <si>
    <t>woon/eetkamer</t>
  </si>
  <si>
    <t>was en strijkruimte</t>
  </si>
  <si>
    <t>0.07a</t>
  </si>
  <si>
    <t>opslagruimte</t>
  </si>
  <si>
    <t>kantoor/spreekkamer</t>
  </si>
  <si>
    <t>kantoor beheerder</t>
  </si>
  <si>
    <t>0.19/020</t>
  </si>
  <si>
    <t>0.20a</t>
  </si>
  <si>
    <t>0.21a</t>
  </si>
  <si>
    <t>0.22a</t>
  </si>
  <si>
    <t>gangkast</t>
  </si>
  <si>
    <t>0.23/0.23a</t>
  </si>
  <si>
    <t>toilet voorportaal</t>
  </si>
  <si>
    <t>0.25/026</t>
  </si>
  <si>
    <t>laminaat</t>
  </si>
  <si>
    <t>0.25a</t>
  </si>
  <si>
    <t>douche en toilet</t>
  </si>
  <si>
    <t>0.08a</t>
  </si>
  <si>
    <t>voorportaal bij leef/slaapkamer 26</t>
  </si>
  <si>
    <t>0.08b</t>
  </si>
  <si>
    <t>toilet bij leef/slaapkamer</t>
  </si>
  <si>
    <t>0.08c</t>
  </si>
  <si>
    <t>kast leef/slaapkamer</t>
  </si>
  <si>
    <t>0.27a</t>
  </si>
  <si>
    <t>0.28a</t>
  </si>
  <si>
    <t>0.29/30</t>
  </si>
  <si>
    <t>40.6</t>
  </si>
  <si>
    <t>0.30a</t>
  </si>
  <si>
    <t>0.31/0.32</t>
  </si>
  <si>
    <t>0.32a</t>
  </si>
  <si>
    <t>lift machiunekamer</t>
  </si>
  <si>
    <t>lift niet in gebruik</t>
  </si>
  <si>
    <t>kapel</t>
  </si>
  <si>
    <t>0.47a</t>
  </si>
  <si>
    <t>kast kapel</t>
  </si>
  <si>
    <t>0.47b</t>
  </si>
  <si>
    <t>omkleedruimte pastoor</t>
  </si>
  <si>
    <t>0.48a</t>
  </si>
  <si>
    <t>0.48b</t>
  </si>
  <si>
    <t>0.48c</t>
  </si>
  <si>
    <t>entree kapel</t>
  </si>
  <si>
    <t>nis kapel</t>
  </si>
  <si>
    <t>entree Mariahof</t>
  </si>
  <si>
    <t>0.62a</t>
  </si>
  <si>
    <t>portaal naar terras</t>
  </si>
  <si>
    <t>stookruimte kelder</t>
  </si>
  <si>
    <t>fietsenstalling buiten</t>
  </si>
  <si>
    <t>1.04a</t>
  </si>
  <si>
    <t>douche/toilet</t>
  </si>
  <si>
    <t>1.05a</t>
  </si>
  <si>
    <t>1.06a</t>
  </si>
  <si>
    <t>1.07a</t>
  </si>
  <si>
    <t>1.08a</t>
  </si>
  <si>
    <t>1.09a</t>
  </si>
  <si>
    <t>1.10a</t>
  </si>
  <si>
    <t>1.11a</t>
  </si>
  <si>
    <t>1.11b</t>
  </si>
  <si>
    <t>woon/eetkamer/keuken</t>
  </si>
  <si>
    <t>gemeenschappelijk toilet</t>
  </si>
  <si>
    <t>1.17a</t>
  </si>
  <si>
    <t>gemeenschappelijk douche/toilet</t>
  </si>
  <si>
    <t>1.19a</t>
  </si>
  <si>
    <t>1.20a</t>
  </si>
  <si>
    <t>gemeenschappelijke toiletten</t>
  </si>
  <si>
    <t>1.22a</t>
  </si>
  <si>
    <t>1.23a</t>
  </si>
  <si>
    <t>1.24a</t>
  </si>
  <si>
    <t>1.25a</t>
  </si>
  <si>
    <t>gemeenschappelijke toilet</t>
  </si>
  <si>
    <t>1.26a</t>
  </si>
  <si>
    <t>1.27a</t>
  </si>
  <si>
    <t>1.29a</t>
  </si>
  <si>
    <t>1.30a</t>
  </si>
  <si>
    <t>1.31</t>
  </si>
  <si>
    <t>1.31a</t>
  </si>
  <si>
    <t>1.32</t>
  </si>
  <si>
    <t>Keuken/ eetkamer</t>
  </si>
  <si>
    <t>1.34a</t>
  </si>
  <si>
    <t>onbereikbare ruimte</t>
  </si>
  <si>
    <t>1.38</t>
  </si>
  <si>
    <t>traphal</t>
  </si>
  <si>
    <t>2.01a</t>
  </si>
  <si>
    <t>2.02a</t>
  </si>
  <si>
    <t>2.04a</t>
  </si>
  <si>
    <t>2.05a</t>
  </si>
  <si>
    <t>2.06a</t>
  </si>
  <si>
    <t>2.07/2.08/208a</t>
  </si>
  <si>
    <t xml:space="preserve"> ruimte  niet toegankelijk</t>
  </si>
  <si>
    <t>2.15/2.15b</t>
  </si>
  <si>
    <t>2.15a</t>
  </si>
  <si>
    <t>trap</t>
  </si>
  <si>
    <t>2.18</t>
  </si>
  <si>
    <t>2.19</t>
  </si>
  <si>
    <t>2.20</t>
  </si>
  <si>
    <t>trap naar zolder niet teogankelijk</t>
  </si>
  <si>
    <t>2.21</t>
  </si>
  <si>
    <t>2.22</t>
  </si>
  <si>
    <t>lift niet toegankelijk</t>
  </si>
  <si>
    <t>sportweg</t>
  </si>
  <si>
    <t>0.00/Lift</t>
  </si>
  <si>
    <t>woon en eetkamer</t>
  </si>
  <si>
    <t>toilet/technische ruimte</t>
  </si>
  <si>
    <t>rubber</t>
  </si>
  <si>
    <t>Pantry/UGS</t>
  </si>
  <si>
    <t>kast/technische ruimte</t>
  </si>
  <si>
    <t>1.12/1.13</t>
  </si>
  <si>
    <t>pantry/keuken</t>
  </si>
  <si>
    <t>2.23</t>
  </si>
  <si>
    <t>2.24</t>
  </si>
  <si>
    <t>TOTAAL 45</t>
  </si>
  <si>
    <t>TOTAAL OVERALL 99</t>
  </si>
  <si>
    <t>Locatie glasbewassing</t>
  </si>
  <si>
    <t>buitenglas m2</t>
  </si>
  <si>
    <t>seperatieglas m2</t>
  </si>
  <si>
    <t>Binnenzijde m2</t>
  </si>
  <si>
    <t>Totaal m2</t>
  </si>
  <si>
    <t>Ringbaan-West 227</t>
  </si>
  <si>
    <t>De Schans 123</t>
  </si>
  <si>
    <t>Giekerkstraat 57</t>
  </si>
  <si>
    <t>Bredaseweg 568</t>
  </si>
  <si>
    <t>Sint Oloflaan 1C</t>
  </si>
  <si>
    <t>Sportweg 14</t>
  </si>
  <si>
    <t>Alleenhouderstraat 25</t>
  </si>
  <si>
    <t>Het is evenmin toegestaan om tarieven aan te bieden die hoger zijn dan het aangegeven maximum. Zie ook paragraaf 4.3.2 uit het Aanbestedingsdocument.</t>
  </si>
  <si>
    <r>
      <rPr>
        <b/>
        <sz val="10"/>
        <rFont val="Calibri"/>
        <family val="2"/>
      </rPr>
      <t>2.</t>
    </r>
    <r>
      <rPr>
        <sz val="10"/>
        <rFont val="Calibri"/>
        <family val="2"/>
      </rPr>
      <t xml:space="preserve"> De tabbladen 'Beheer', Catering' en 'Overzicht Schoonmaak' bevatten in te vullen cellen. U dient alle groene cellen in te vullen met de te offreren tarieven. In het tabblad 'Prijzenblad totaal' leest u de optelsom en doorberekening van de verschillende prijsonderdelen. De inschrijver draagt er zorg voor dat de totstandkoming van de totale inschrijfprijs overeenkomt met de onderliggende tabbladen. Indien dit niet het geval is wordt de inschrijving ongeldig verklaard.</t>
    </r>
  </si>
  <si>
    <r>
      <rPr>
        <b/>
        <sz val="10"/>
        <color theme="1"/>
        <rFont val="Calibri"/>
        <family val="2"/>
      </rPr>
      <t>5.</t>
    </r>
    <r>
      <rPr>
        <sz val="10"/>
        <color theme="1"/>
        <rFont val="Calibri"/>
        <family val="2"/>
      </rPr>
      <t xml:space="preserve"> Inschrijver dient reele marktconforme prijzen te offreren.  De Aanbestedende dienst behoudt zich de mogelijkheid voor om conform artikel 2.116 Aw 2012 verificatie </t>
    </r>
  </si>
  <si>
    <r>
      <rPr>
        <b/>
        <sz val="10"/>
        <color theme="1"/>
        <rFont val="Calibri"/>
        <family val="2"/>
      </rPr>
      <t xml:space="preserve">6. </t>
    </r>
    <r>
      <rPr>
        <sz val="10"/>
        <color theme="1"/>
        <rFont val="Calibri"/>
        <family val="2"/>
      </rPr>
      <t xml:space="preserve">Het is niet toegestaan om op de afzonderlijke posten, dan wel voor het integrale indicatieve tarief een negatief bedrag, of nul aan te bieden. </t>
    </r>
    <r>
      <rPr>
        <b/>
        <sz val="10"/>
        <color theme="1"/>
        <rFont val="Calibri"/>
        <family val="2"/>
      </rPr>
      <t xml:space="preserve">
</t>
    </r>
  </si>
  <si>
    <r>
      <rPr>
        <b/>
        <sz val="10"/>
        <color rgb="FF000000"/>
        <rFont val="Calibri"/>
        <family val="2"/>
      </rPr>
      <t>3</t>
    </r>
    <r>
      <rPr>
        <sz val="10"/>
        <color rgb="FF000000"/>
        <rFont val="Calibri"/>
        <family val="2"/>
      </rPr>
      <t>. De ruimtestaat</t>
    </r>
    <r>
      <rPr>
        <sz val="10"/>
        <rFont val="Calibri"/>
        <family val="2"/>
      </rPr>
      <t xml:space="preserve"> schoonmaak voor de verschillende opvanglocaties </t>
    </r>
    <r>
      <rPr>
        <sz val="10"/>
        <color rgb="FF000000"/>
        <rFont val="Calibri"/>
        <family val="2"/>
      </rPr>
      <t>is met een zo groot mogelijke zorgvuldigheid samengesteld. Desondanks kunnen zich verschillen met de werkelijkheid voordoen door verbouwingen en verhuizingen in de gebouwen.</t>
    </r>
  </si>
  <si>
    <r>
      <rPr>
        <b/>
        <sz val="10"/>
        <color rgb="FF000000"/>
        <rFont val="Calibri"/>
        <family val="2"/>
      </rPr>
      <t>4</t>
    </r>
    <r>
      <rPr>
        <sz val="10"/>
        <color rgb="FF000000"/>
        <rFont val="Calibri"/>
        <family val="2"/>
      </rPr>
      <t>. De uitgangspunten in het prijzenblad vormen de basis voor de calculatie van de inschrijver. Indien noodzakelijk worden eventuele wijzigingen in de ruimtestaat na gunning in de calculatie doorgevoerd en verrekend met de in het prijzenblad opgenomen normeringen en tarieven van de inschrijver.</t>
    </r>
  </si>
  <si>
    <t>Fictieve inschrijfprijs per maand (30 personen)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</si>
</sst>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4" formatCode="_ &quot;€&quot;\ * #,##0.00_ ;_ &quot;€&quot;\ * \-#,##0.00_ ;_ &quot;€&quot;\ * &quot;-&quot;??_ ;_ @_ "/>
    <numFmt numFmtId="164" formatCode="_-[$€]\ * #,##0.00_-;_-[$€]\ * #,##0.00\-;_-[$€]\ * &quot;-&quot;??_-;_-@_-"/>
    <numFmt numFmtId="165" formatCode="&quot;€&quot;\ #,##0.00"/>
    <numFmt numFmtId="166" formatCode="0.0"/>
    <numFmt numFmtId="167" formatCode="_ [$€-413]\ * #,##0.00_ ;_ [$€-413]\ * \-#,##0.00_ ;_ [$€-413]\ * &quot;-&quot;??_ ;_ @_ "/>
    <numFmt numFmtId="168" formatCode="&quot;€&quot;\ #,##0"/>
  </numFmts>
  <fonts count="33" x14ac:knownFonts="1">
    <font>
      <sz val="10"/>
      <name val="Arial"/>
    </font>
    <font>
      <sz val="10"/>
      <name val="Arial"/>
    </font>
    <font>
      <sz val="8"/>
      <name val="Arial"/>
    </font>
    <font>
      <b/>
      <sz val="10"/>
      <name val="Arial"/>
      <family val="2"/>
    </font>
    <font>
      <sz val="9"/>
      <color indexed="8"/>
      <name val="Calibri"/>
      <family val="2"/>
    </font>
    <font>
      <sz val="9"/>
      <color indexed="9"/>
      <name val="Calibri"/>
      <family val="2"/>
    </font>
    <font>
      <sz val="10"/>
      <name val="Courier"/>
    </font>
    <font>
      <sz val="10"/>
      <name val="Arial"/>
      <family val="2"/>
    </font>
    <font>
      <sz val="10"/>
      <color indexed="8"/>
      <name val="Arial"/>
    </font>
    <font>
      <sz val="10"/>
      <color indexed="8"/>
      <name val="Arial"/>
      <family val="2"/>
    </font>
    <font>
      <sz val="11"/>
      <color rgb="FF000000"/>
      <name val="Calibri"/>
      <family val="2"/>
    </font>
    <font>
      <b/>
      <sz val="11"/>
      <color rgb="FF000000"/>
      <name val="Calibri"/>
      <family val="2"/>
    </font>
    <font>
      <b/>
      <sz val="10"/>
      <color theme="0"/>
      <name val="Calibri"/>
      <family val="2"/>
      <scheme val="minor"/>
    </font>
    <font>
      <b/>
      <sz val="10"/>
      <color theme="1"/>
      <name val="Calibri"/>
      <family val="2"/>
      <scheme val="minor"/>
    </font>
    <font>
      <b/>
      <sz val="10"/>
      <color theme="1"/>
      <name val="Calibri"/>
      <family val="2"/>
    </font>
    <font>
      <b/>
      <sz val="10"/>
      <color rgb="FFFF0000"/>
      <name val="Calibri"/>
      <family val="2"/>
    </font>
    <font>
      <sz val="11"/>
      <color theme="1"/>
      <name val="Calibri"/>
      <family val="2"/>
    </font>
    <font>
      <sz val="10"/>
      <name val="Calibri"/>
      <family val="2"/>
    </font>
    <font>
      <sz val="10"/>
      <color theme="1"/>
      <name val="Calibri"/>
      <family val="2"/>
    </font>
    <font>
      <b/>
      <sz val="10"/>
      <name val="Calibri"/>
      <family val="2"/>
    </font>
    <font>
      <sz val="10"/>
      <color rgb="FF000000"/>
      <name val="Calibri"/>
      <family val="2"/>
    </font>
    <font>
      <b/>
      <sz val="10"/>
      <color rgb="FF000000"/>
      <name val="Calibri"/>
      <family val="2"/>
    </font>
    <font>
      <sz val="10"/>
      <color rgb="FFFF0000"/>
      <name val="Calibri"/>
      <family val="2"/>
    </font>
    <font>
      <b/>
      <sz val="10"/>
      <color theme="0"/>
      <name val="Calibri"/>
      <family val="2"/>
    </font>
    <font>
      <sz val="10"/>
      <color rgb="FF1F497D"/>
      <name val="Calibri"/>
      <family val="2"/>
    </font>
    <font>
      <i/>
      <sz val="10"/>
      <name val="Arial"/>
      <family val="2"/>
    </font>
    <font>
      <b/>
      <sz val="10"/>
      <color rgb="FFFFFFFF"/>
      <name val="Calibri"/>
      <family val="2"/>
    </font>
    <font>
      <sz val="10"/>
      <color indexed="8"/>
      <name val="Calibri"/>
      <family val="2"/>
    </font>
    <font>
      <b/>
      <sz val="14"/>
      <name val="Calibri"/>
      <family val="2"/>
    </font>
    <font>
      <b/>
      <sz val="10"/>
      <color indexed="8"/>
      <name val="Calibri"/>
      <family val="2"/>
    </font>
    <font>
      <sz val="10"/>
      <color rgb="FF000000"/>
      <name val="Arial"/>
    </font>
    <font>
      <b/>
      <sz val="10"/>
      <color rgb="FF000000"/>
      <name val="Arial"/>
    </font>
    <font>
      <sz val="10"/>
      <color rgb="FFFF0000"/>
      <name val="Arial"/>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0"/>
        <bgColor indexed="64"/>
      </patternFill>
    </fill>
    <fill>
      <patternFill patternType="solid">
        <fgColor theme="0" tint="-0.14999847407452621"/>
        <bgColor indexed="64"/>
      </patternFill>
    </fill>
    <fill>
      <patternFill patternType="solid">
        <fgColor theme="8"/>
        <bgColor theme="8"/>
      </patternFill>
    </fill>
    <fill>
      <patternFill patternType="solid">
        <fgColor theme="8" tint="0.79998168889431442"/>
        <bgColor theme="8" tint="0.79998168889431442"/>
      </patternFill>
    </fill>
    <fill>
      <patternFill patternType="solid">
        <fgColor rgb="FFFF0000"/>
        <bgColor indexed="64"/>
      </patternFill>
    </fill>
    <fill>
      <patternFill patternType="solid">
        <fgColor rgb="FF9BC2E6"/>
        <bgColor indexed="64"/>
      </patternFill>
    </fill>
    <fill>
      <patternFill patternType="solid">
        <fgColor rgb="FFD9D9D9"/>
        <bgColor indexed="64"/>
      </patternFill>
    </fill>
    <fill>
      <patternFill patternType="solid">
        <fgColor rgb="FFF2F2F2"/>
        <bgColor indexed="64"/>
      </patternFill>
    </fill>
    <fill>
      <patternFill patternType="solid">
        <fgColor rgb="FF4BACC6"/>
        <bgColor rgb="FF4BACC6"/>
      </patternFill>
    </fill>
    <fill>
      <patternFill patternType="solid">
        <fgColor rgb="FFB7DEE8"/>
        <bgColor rgb="FF000000"/>
      </patternFill>
    </fill>
    <fill>
      <patternFill patternType="solid">
        <fgColor rgb="FFBFBFBF"/>
        <bgColor indexed="64"/>
      </patternFill>
    </fill>
    <fill>
      <patternFill patternType="solid">
        <fgColor rgb="FFFF0000"/>
        <bgColor rgb="FF4BACC6"/>
      </patternFill>
    </fill>
    <fill>
      <patternFill patternType="solid">
        <fgColor rgb="FFE2EFDA"/>
        <bgColor indexed="64"/>
      </patternFill>
    </fill>
    <fill>
      <patternFill patternType="solid">
        <fgColor rgb="FFDDEBF7"/>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8" tint="0.59999389629810485"/>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thin">
        <color rgb="FF000000"/>
      </left>
      <right style="thin">
        <color rgb="FF000000"/>
      </right>
      <top style="thin">
        <color rgb="FF000000"/>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thin">
        <color rgb="FFFFFFFF"/>
      </left>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style="thin">
        <color indexed="64"/>
      </left>
      <right style="medium">
        <color rgb="FF000000"/>
      </right>
      <top style="thin">
        <color indexed="64"/>
      </top>
      <bottom style="medium">
        <color rgb="FF000000"/>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medium">
        <color rgb="FF000000"/>
      </right>
      <top style="medium">
        <color rgb="FF000000"/>
      </top>
      <bottom style="thin">
        <color indexed="64"/>
      </bottom>
      <diagonal/>
    </border>
    <border>
      <left style="thin">
        <color indexed="64"/>
      </left>
      <right style="medium">
        <color rgb="FF000000"/>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style="thin">
        <color indexed="64"/>
      </bottom>
      <diagonal/>
    </border>
    <border>
      <left style="medium">
        <color rgb="FF000000"/>
      </left>
      <right style="medium">
        <color rgb="FF000000"/>
      </right>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style="medium">
        <color rgb="FF000000"/>
      </left>
      <right style="thin">
        <color indexed="64"/>
      </right>
      <top style="medium">
        <color rgb="FF000000"/>
      </top>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style="thin">
        <color rgb="FF000000"/>
      </bottom>
      <diagonal/>
    </border>
    <border>
      <left style="medium">
        <color indexed="64"/>
      </left>
      <right style="thin">
        <color indexed="64"/>
      </right>
      <top/>
      <bottom/>
      <diagonal/>
    </border>
    <border>
      <left/>
      <right style="thin">
        <color indexed="64"/>
      </right>
      <top/>
      <bottom style="medium">
        <color rgb="FF000000"/>
      </bottom>
      <diagonal/>
    </border>
    <border>
      <left/>
      <right style="medium">
        <color indexed="64"/>
      </right>
      <top/>
      <bottom style="medium">
        <color rgb="FF000000"/>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style="medium">
        <color rgb="FF000000"/>
      </right>
      <top/>
      <bottom style="medium">
        <color rgb="FF000000"/>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style="medium">
        <color rgb="FF000000"/>
      </left>
      <right style="medium">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rgb="FF000000"/>
      </left>
      <right style="medium">
        <color rgb="FF000000"/>
      </right>
      <top/>
      <bottom style="medium">
        <color indexed="64"/>
      </bottom>
      <diagonal/>
    </border>
    <border>
      <left style="thin">
        <color rgb="FF000000"/>
      </left>
      <right style="medium">
        <color rgb="FF000000"/>
      </right>
      <top style="thin">
        <color rgb="FF000000"/>
      </top>
      <bottom/>
      <diagonal/>
    </border>
    <border>
      <left style="thin">
        <color rgb="FF000000"/>
      </left>
      <right style="medium">
        <color indexed="64"/>
      </right>
      <top style="medium">
        <color indexed="64"/>
      </top>
      <bottom style="medium">
        <color indexed="64"/>
      </bottom>
      <diagonal/>
    </border>
  </borders>
  <cellStyleXfs count="31">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164" fontId="1" fillId="0" borderId="0" applyFont="0" applyFill="0" applyBorder="0" applyAlignment="0" applyProtection="0"/>
    <xf numFmtId="0" fontId="6" fillId="0" borderId="0"/>
    <xf numFmtId="0" fontId="8" fillId="0" borderId="0"/>
    <xf numFmtId="0" fontId="9" fillId="0" borderId="0"/>
    <xf numFmtId="44" fontId="1" fillId="0" borderId="0" applyFont="0" applyFill="0" applyBorder="0" applyAlignment="0" applyProtection="0"/>
    <xf numFmtId="0" fontId="7" fillId="0" borderId="0"/>
  </cellStyleXfs>
  <cellXfs count="509">
    <xf numFmtId="0" fontId="0" fillId="0" borderId="0" xfId="0"/>
    <xf numFmtId="0" fontId="10" fillId="33" borderId="79" xfId="0" applyFont="1" applyFill="1" applyBorder="1" applyAlignment="1">
      <alignment vertical="center"/>
    </xf>
    <xf numFmtId="0" fontId="10" fillId="33" borderId="77" xfId="0" applyFont="1" applyFill="1" applyBorder="1" applyAlignment="1">
      <alignment horizontal="right" vertical="center"/>
    </xf>
    <xf numFmtId="0" fontId="10" fillId="33" borderId="18" xfId="0" applyFont="1" applyFill="1" applyBorder="1" applyAlignment="1">
      <alignment horizontal="right" vertical="center"/>
    </xf>
    <xf numFmtId="0" fontId="10" fillId="33" borderId="49" xfId="0" applyFont="1" applyFill="1" applyBorder="1" applyAlignment="1">
      <alignment horizontal="right" vertical="center"/>
    </xf>
    <xf numFmtId="0" fontId="11" fillId="33" borderId="36" xfId="0" applyFont="1" applyFill="1" applyBorder="1" applyAlignment="1">
      <alignment horizontal="right" vertical="center"/>
    </xf>
    <xf numFmtId="0" fontId="10" fillId="33" borderId="78" xfId="0" applyFont="1" applyFill="1" applyBorder="1" applyAlignment="1">
      <alignment horizontal="right" vertical="center"/>
    </xf>
    <xf numFmtId="0" fontId="10" fillId="33" borderId="28" xfId="0" applyFont="1" applyFill="1" applyBorder="1" applyAlignment="1">
      <alignment horizontal="right" vertical="center"/>
    </xf>
    <xf numFmtId="0" fontId="17" fillId="0" borderId="0" xfId="0" applyFont="1"/>
    <xf numFmtId="0" fontId="14" fillId="0" borderId="0" xfId="0" applyFont="1"/>
    <xf numFmtId="0" fontId="21" fillId="32" borderId="1" xfId="0" applyFont="1" applyFill="1" applyBorder="1"/>
    <xf numFmtId="0" fontId="19" fillId="25" borderId="52" xfId="0" applyFont="1" applyFill="1" applyBorder="1"/>
    <xf numFmtId="0" fontId="19" fillId="0" borderId="0" xfId="0" applyFont="1" applyAlignment="1">
      <alignment horizontal="center"/>
    </xf>
    <xf numFmtId="44" fontId="17" fillId="0" borderId="0" xfId="0" applyNumberFormat="1" applyFont="1"/>
    <xf numFmtId="44" fontId="19" fillId="0" borderId="0" xfId="0" applyNumberFormat="1" applyFont="1"/>
    <xf numFmtId="0" fontId="19" fillId="25" borderId="53" xfId="0" applyFont="1" applyFill="1" applyBorder="1"/>
    <xf numFmtId="0" fontId="19" fillId="25" borderId="54" xfId="0" applyFont="1" applyFill="1" applyBorder="1"/>
    <xf numFmtId="0" fontId="19" fillId="25" borderId="81" xfId="0" applyFont="1" applyFill="1" applyBorder="1" applyAlignment="1">
      <alignment horizontal="center"/>
    </xf>
    <xf numFmtId="0" fontId="19" fillId="25" borderId="82" xfId="0" applyFont="1" applyFill="1" applyBorder="1" applyAlignment="1">
      <alignment horizontal="center"/>
    </xf>
    <xf numFmtId="44" fontId="17" fillId="25" borderId="83" xfId="0" applyNumberFormat="1" applyFont="1" applyFill="1" applyBorder="1"/>
    <xf numFmtId="44" fontId="17" fillId="25" borderId="84" xfId="0" applyNumberFormat="1" applyFont="1" applyFill="1" applyBorder="1"/>
    <xf numFmtId="0" fontId="17" fillId="25" borderId="53" xfId="0" applyFont="1" applyFill="1" applyBorder="1"/>
    <xf numFmtId="0" fontId="17" fillId="25" borderId="36" xfId="0" applyFont="1" applyFill="1" applyBorder="1"/>
    <xf numFmtId="44" fontId="17" fillId="25" borderId="53" xfId="0" applyNumberFormat="1" applyFont="1" applyFill="1" applyBorder="1"/>
    <xf numFmtId="44" fontId="17" fillId="25" borderId="36" xfId="0" applyNumberFormat="1" applyFont="1" applyFill="1" applyBorder="1"/>
    <xf numFmtId="44" fontId="19" fillId="25" borderId="54" xfId="0" applyNumberFormat="1" applyFont="1" applyFill="1" applyBorder="1"/>
    <xf numFmtId="44" fontId="19" fillId="25" borderId="57" xfId="0" applyNumberFormat="1" applyFont="1" applyFill="1" applyBorder="1"/>
    <xf numFmtId="0" fontId="19" fillId="25" borderId="39" xfId="0" applyFont="1" applyFill="1" applyBorder="1"/>
    <xf numFmtId="0" fontId="19" fillId="25" borderId="59" xfId="0" applyFont="1" applyFill="1" applyBorder="1"/>
    <xf numFmtId="0" fontId="19" fillId="25" borderId="60" xfId="0" applyFont="1" applyFill="1" applyBorder="1"/>
    <xf numFmtId="0" fontId="14" fillId="25" borderId="60" xfId="0" applyFont="1" applyFill="1" applyBorder="1"/>
    <xf numFmtId="0" fontId="19" fillId="25" borderId="40" xfId="0" applyFont="1" applyFill="1" applyBorder="1"/>
    <xf numFmtId="0" fontId="15" fillId="25" borderId="40" xfId="0" applyFont="1" applyFill="1" applyBorder="1"/>
    <xf numFmtId="0" fontId="19" fillId="25" borderId="41" xfId="0" applyFont="1" applyFill="1" applyBorder="1"/>
    <xf numFmtId="0" fontId="17" fillId="25" borderId="39" xfId="0" applyFont="1" applyFill="1" applyBorder="1"/>
    <xf numFmtId="0" fontId="19" fillId="25" borderId="61" xfId="0" applyFont="1" applyFill="1" applyBorder="1"/>
    <xf numFmtId="0" fontId="19" fillId="25" borderId="62" xfId="0" applyFont="1" applyFill="1" applyBorder="1"/>
    <xf numFmtId="0" fontId="19" fillId="25" borderId="67" xfId="0" applyFont="1" applyFill="1" applyBorder="1"/>
    <xf numFmtId="0" fontId="17" fillId="25" borderId="42" xfId="0" applyFont="1" applyFill="1" applyBorder="1"/>
    <xf numFmtId="0" fontId="19" fillId="25" borderId="3" xfId="0" applyFont="1" applyFill="1" applyBorder="1"/>
    <xf numFmtId="0" fontId="19" fillId="25" borderId="68" xfId="0" applyFont="1" applyFill="1" applyBorder="1"/>
    <xf numFmtId="0" fontId="17" fillId="0" borderId="70" xfId="0" applyFont="1" applyBorder="1"/>
    <xf numFmtId="0" fontId="17" fillId="33" borderId="65" xfId="0" applyFont="1" applyFill="1" applyBorder="1"/>
    <xf numFmtId="165" fontId="17" fillId="33" borderId="66" xfId="0" applyNumberFormat="1" applyFont="1" applyFill="1" applyBorder="1"/>
    <xf numFmtId="165" fontId="17" fillId="32" borderId="66" xfId="0" applyNumberFormat="1" applyFont="1" applyFill="1" applyBorder="1" applyProtection="1">
      <protection locked="0"/>
    </xf>
    <xf numFmtId="166" fontId="19" fillId="33" borderId="63" xfId="0" applyNumberFormat="1" applyFont="1" applyFill="1" applyBorder="1"/>
    <xf numFmtId="165" fontId="17" fillId="33" borderId="74" xfId="0" applyNumberFormat="1" applyFont="1" applyFill="1" applyBorder="1"/>
    <xf numFmtId="0" fontId="17" fillId="0" borderId="73" xfId="0" applyFont="1" applyBorder="1"/>
    <xf numFmtId="0" fontId="19" fillId="25" borderId="8" xfId="0" applyFont="1" applyFill="1" applyBorder="1"/>
    <xf numFmtId="166" fontId="17" fillId="33" borderId="66" xfId="0" applyNumberFormat="1" applyFont="1" applyFill="1" applyBorder="1"/>
    <xf numFmtId="165" fontId="17" fillId="0" borderId="0" xfId="0" applyNumberFormat="1" applyFont="1"/>
    <xf numFmtId="166" fontId="17" fillId="0" borderId="0" xfId="0" applyNumberFormat="1" applyFont="1"/>
    <xf numFmtId="1" fontId="17" fillId="0" borderId="0" xfId="0" applyNumberFormat="1" applyFont="1"/>
    <xf numFmtId="0" fontId="19" fillId="0" borderId="0" xfId="0" applyFont="1"/>
    <xf numFmtId="165" fontId="17" fillId="33" borderId="75" xfId="0" applyNumberFormat="1" applyFont="1" applyFill="1" applyBorder="1"/>
    <xf numFmtId="0" fontId="20" fillId="0" borderId="0" xfId="0" applyFont="1" applyAlignment="1">
      <alignment vertical="center"/>
    </xf>
    <xf numFmtId="10" fontId="17" fillId="0" borderId="0" xfId="0" applyNumberFormat="1" applyFont="1"/>
    <xf numFmtId="0" fontId="24" fillId="0" borderId="0" xfId="0" applyFont="1" applyAlignment="1">
      <alignment vertical="center"/>
    </xf>
    <xf numFmtId="44" fontId="13" fillId="32" borderId="85" xfId="29" applyFont="1" applyFill="1" applyBorder="1" applyAlignment="1" applyProtection="1">
      <alignment horizontal="center"/>
      <protection locked="0"/>
    </xf>
    <xf numFmtId="0" fontId="20" fillId="29" borderId="23" xfId="0" applyFont="1" applyFill="1" applyBorder="1" applyAlignment="1">
      <alignment wrapText="1"/>
    </xf>
    <xf numFmtId="1" fontId="20" fillId="29" borderId="13" xfId="0" applyNumberFormat="1" applyFont="1" applyFill="1" applyBorder="1" applyAlignment="1">
      <alignment wrapText="1"/>
    </xf>
    <xf numFmtId="0" fontId="17" fillId="23" borderId="29" xfId="0" applyFont="1" applyFill="1" applyBorder="1" applyAlignment="1">
      <alignment wrapText="1"/>
    </xf>
    <xf numFmtId="0" fontId="17" fillId="23" borderId="53" xfId="0" applyFont="1" applyFill="1" applyBorder="1" applyAlignment="1">
      <alignment wrapText="1"/>
    </xf>
    <xf numFmtId="0" fontId="17" fillId="23" borderId="33" xfId="0" applyFont="1" applyFill="1" applyBorder="1" applyAlignment="1">
      <alignment wrapText="1"/>
    </xf>
    <xf numFmtId="0" fontId="17" fillId="23" borderId="24" xfId="0" applyFont="1" applyFill="1" applyBorder="1" applyAlignment="1">
      <alignment wrapText="1"/>
    </xf>
    <xf numFmtId="0" fontId="19" fillId="0" borderId="0" xfId="0" applyFont="1" applyAlignment="1">
      <alignment wrapText="1"/>
    </xf>
    <xf numFmtId="0" fontId="17" fillId="23" borderId="54" xfId="0" applyFont="1" applyFill="1" applyBorder="1" applyAlignment="1">
      <alignment wrapText="1"/>
    </xf>
    <xf numFmtId="0" fontId="17" fillId="23" borderId="37" xfId="0" applyFont="1" applyFill="1" applyBorder="1" applyAlignment="1">
      <alignment wrapText="1"/>
    </xf>
    <xf numFmtId="0" fontId="20" fillId="29" borderId="26" xfId="0" applyFont="1" applyFill="1" applyBorder="1" applyAlignment="1">
      <alignment wrapText="1"/>
    </xf>
    <xf numFmtId="0" fontId="26" fillId="28" borderId="19" xfId="0" applyFont="1" applyFill="1" applyBorder="1" applyAlignment="1">
      <alignment wrapText="1"/>
    </xf>
    <xf numFmtId="0" fontId="26" fillId="28" borderId="20" xfId="0" applyFont="1" applyFill="1" applyBorder="1" applyAlignment="1">
      <alignment wrapText="1"/>
    </xf>
    <xf numFmtId="0" fontId="26" fillId="28" borderId="18" xfId="0" applyFont="1" applyFill="1" applyBorder="1" applyAlignment="1">
      <alignment wrapText="1"/>
    </xf>
    <xf numFmtId="0" fontId="23" fillId="22" borderId="52" xfId="0" applyFont="1" applyFill="1" applyBorder="1" applyAlignment="1">
      <alignment horizontal="left" vertical="center" wrapText="1"/>
    </xf>
    <xf numFmtId="0" fontId="23" fillId="22" borderId="55" xfId="0" applyFont="1" applyFill="1" applyBorder="1" applyAlignment="1">
      <alignment horizontal="left" vertical="center" wrapText="1"/>
    </xf>
    <xf numFmtId="0" fontId="23" fillId="22" borderId="56" xfId="0" applyFont="1" applyFill="1" applyBorder="1" applyAlignment="1">
      <alignment horizontal="left" vertical="center" wrapText="1"/>
    </xf>
    <xf numFmtId="0" fontId="26" fillId="28" borderId="27" xfId="0" applyFont="1" applyFill="1" applyBorder="1" applyAlignment="1">
      <alignment wrapText="1"/>
    </xf>
    <xf numFmtId="0" fontId="26" fillId="28" borderId="28" xfId="0" applyFont="1" applyFill="1" applyBorder="1" applyAlignment="1">
      <alignment wrapText="1"/>
    </xf>
    <xf numFmtId="0" fontId="26" fillId="28" borderId="21" xfId="0" applyFont="1" applyFill="1" applyBorder="1" applyAlignment="1">
      <alignment wrapText="1"/>
    </xf>
    <xf numFmtId="0" fontId="26" fillId="28" borderId="17" xfId="0" applyFont="1" applyFill="1" applyBorder="1" applyAlignment="1">
      <alignment wrapText="1"/>
    </xf>
    <xf numFmtId="0" fontId="26" fillId="28" borderId="30" xfId="0" applyFont="1" applyFill="1" applyBorder="1" applyAlignment="1">
      <alignment wrapText="1"/>
    </xf>
    <xf numFmtId="0" fontId="26" fillId="28" borderId="31" xfId="0" applyFont="1" applyFill="1" applyBorder="1" applyAlignment="1">
      <alignment wrapText="1"/>
    </xf>
    <xf numFmtId="0" fontId="26" fillId="28" borderId="46" xfId="0" applyFont="1" applyFill="1" applyBorder="1" applyAlignment="1">
      <alignment wrapText="1"/>
    </xf>
    <xf numFmtId="0" fontId="26" fillId="28" borderId="16" xfId="0" applyFont="1" applyFill="1" applyBorder="1" applyAlignment="1">
      <alignment wrapText="1"/>
    </xf>
    <xf numFmtId="0" fontId="20" fillId="0" borderId="23" xfId="0" applyFont="1" applyBorder="1"/>
    <xf numFmtId="0" fontId="20" fillId="0" borderId="47" xfId="0" applyFont="1" applyBorder="1"/>
    <xf numFmtId="44" fontId="26" fillId="28" borderId="20" xfId="0" applyNumberFormat="1" applyFont="1" applyFill="1" applyBorder="1" applyAlignment="1">
      <alignment wrapText="1"/>
    </xf>
    <xf numFmtId="0" fontId="20" fillId="0" borderId="0" xfId="0" applyFont="1"/>
    <xf numFmtId="0" fontId="26" fillId="28" borderId="49" xfId="0" applyFont="1" applyFill="1" applyBorder="1" applyAlignment="1">
      <alignment wrapText="1"/>
    </xf>
    <xf numFmtId="0" fontId="26" fillId="28" borderId="32" xfId="0" applyFont="1" applyFill="1" applyBorder="1" applyAlignment="1">
      <alignment wrapText="1"/>
    </xf>
    <xf numFmtId="0" fontId="20" fillId="0" borderId="89" xfId="0" applyFont="1" applyBorder="1"/>
    <xf numFmtId="0" fontId="20" fillId="0" borderId="91" xfId="0" applyFont="1" applyBorder="1"/>
    <xf numFmtId="0" fontId="26" fillId="28" borderId="85" xfId="0" applyFont="1" applyFill="1" applyBorder="1" applyAlignment="1">
      <alignment wrapText="1"/>
    </xf>
    <xf numFmtId="168" fontId="26" fillId="28" borderId="20" xfId="0" applyNumberFormat="1" applyFont="1" applyFill="1" applyBorder="1" applyAlignment="1">
      <alignment wrapText="1"/>
    </xf>
    <xf numFmtId="0" fontId="26" fillId="28" borderId="48" xfId="0" applyFont="1" applyFill="1" applyBorder="1" applyAlignment="1">
      <alignment wrapText="1"/>
    </xf>
    <xf numFmtId="0" fontId="19" fillId="25" borderId="1" xfId="0" applyFont="1" applyFill="1" applyBorder="1" applyAlignment="1">
      <alignment wrapText="1"/>
    </xf>
    <xf numFmtId="0" fontId="19" fillId="25" borderId="1" xfId="0" applyFont="1" applyFill="1" applyBorder="1" applyAlignment="1">
      <alignment horizontal="right" wrapText="1"/>
    </xf>
    <xf numFmtId="0" fontId="19" fillId="25" borderId="10" xfId="0" applyFont="1" applyFill="1" applyBorder="1" applyAlignment="1">
      <alignment wrapText="1"/>
    </xf>
    <xf numFmtId="0" fontId="17" fillId="0" borderId="1" xfId="0" applyFont="1" applyBorder="1" applyAlignment="1">
      <alignment horizontal="center" vertical="center"/>
    </xf>
    <xf numFmtId="0" fontId="27" fillId="0" borderId="1" xfId="27" applyFont="1" applyBorder="1" applyAlignment="1">
      <alignment vertical="top" wrapText="1"/>
    </xf>
    <xf numFmtId="0" fontId="17" fillId="0" borderId="1" xfId="0" applyFont="1" applyBorder="1"/>
    <xf numFmtId="0" fontId="17" fillId="0" borderId="6" xfId="0" applyFont="1" applyBorder="1" applyAlignment="1">
      <alignment horizontal="center"/>
    </xf>
    <xf numFmtId="0" fontId="17" fillId="0" borderId="35" xfId="0" applyFont="1" applyBorder="1" applyAlignment="1">
      <alignment horizontal="center" vertical="center"/>
    </xf>
    <xf numFmtId="0" fontId="17" fillId="0" borderId="33" xfId="0" applyFont="1" applyBorder="1" applyAlignment="1">
      <alignment horizontal="center" vertical="center"/>
    </xf>
    <xf numFmtId="44" fontId="17" fillId="0" borderId="33" xfId="0" applyNumberFormat="1" applyFont="1" applyBorder="1"/>
    <xf numFmtId="0" fontId="17" fillId="0" borderId="26" xfId="0" applyFont="1" applyBorder="1" applyAlignment="1">
      <alignment horizontal="center" vertical="center"/>
    </xf>
    <xf numFmtId="0" fontId="17" fillId="0" borderId="5" xfId="0" applyFont="1" applyBorder="1" applyAlignment="1">
      <alignment horizontal="center" vertical="center"/>
    </xf>
    <xf numFmtId="0" fontId="17" fillId="30" borderId="1" xfId="0" applyFont="1" applyFill="1" applyBorder="1" applyAlignment="1">
      <alignment horizontal="center" vertical="center"/>
    </xf>
    <xf numFmtId="0" fontId="27" fillId="30" borderId="1" xfId="27" applyFont="1" applyFill="1" applyBorder="1" applyAlignment="1">
      <alignment vertical="top" wrapText="1"/>
    </xf>
    <xf numFmtId="0" fontId="17" fillId="30" borderId="1" xfId="0" applyFont="1" applyFill="1" applyBorder="1"/>
    <xf numFmtId="0" fontId="17" fillId="30" borderId="6" xfId="0" applyFont="1" applyFill="1" applyBorder="1" applyAlignment="1">
      <alignment horizontal="center"/>
    </xf>
    <xf numFmtId="0" fontId="17" fillId="30" borderId="33" xfId="0" applyFont="1" applyFill="1" applyBorder="1" applyAlignment="1">
      <alignment horizontal="center" vertical="center"/>
    </xf>
    <xf numFmtId="0" fontId="17" fillId="30" borderId="5" xfId="0" applyFont="1" applyFill="1" applyBorder="1" applyAlignment="1">
      <alignment horizontal="center" vertical="center"/>
    </xf>
    <xf numFmtId="44" fontId="17" fillId="30" borderId="33" xfId="0" applyNumberFormat="1" applyFont="1" applyFill="1" applyBorder="1"/>
    <xf numFmtId="0" fontId="17" fillId="30" borderId="33" xfId="0" applyFont="1" applyFill="1" applyBorder="1"/>
    <xf numFmtId="0" fontId="17" fillId="33" borderId="1" xfId="0" applyFont="1" applyFill="1" applyBorder="1" applyAlignment="1">
      <alignment horizontal="center" vertical="center"/>
    </xf>
    <xf numFmtId="0" fontId="27" fillId="33" borderId="1" xfId="27" applyFont="1" applyFill="1" applyBorder="1" applyAlignment="1">
      <alignment vertical="top" wrapText="1"/>
    </xf>
    <xf numFmtId="0" fontId="17" fillId="33" borderId="1" xfId="0" applyFont="1" applyFill="1" applyBorder="1"/>
    <xf numFmtId="0" fontId="17" fillId="33" borderId="6" xfId="0" applyFont="1" applyFill="1" applyBorder="1" applyAlignment="1">
      <alignment horizontal="center"/>
    </xf>
    <xf numFmtId="0" fontId="17" fillId="33" borderId="33" xfId="0" applyFont="1" applyFill="1" applyBorder="1"/>
    <xf numFmtId="0" fontId="17" fillId="33" borderId="5" xfId="0" applyFont="1" applyFill="1" applyBorder="1" applyAlignment="1">
      <alignment horizontal="center" vertical="center"/>
    </xf>
    <xf numFmtId="0" fontId="17" fillId="30" borderId="1" xfId="0" applyFont="1" applyFill="1" applyBorder="1" applyAlignment="1">
      <alignment horizontal="center"/>
    </xf>
    <xf numFmtId="0" fontId="17" fillId="30" borderId="4" xfId="0" applyFont="1" applyFill="1" applyBorder="1" applyAlignment="1">
      <alignment horizontal="center" vertical="center"/>
    </xf>
    <xf numFmtId="0" fontId="17" fillId="30" borderId="6" xfId="0" applyFont="1" applyFill="1" applyBorder="1" applyAlignment="1">
      <alignment horizontal="center" vertical="center"/>
    </xf>
    <xf numFmtId="0" fontId="17" fillId="0" borderId="1" xfId="0" applyFont="1" applyBorder="1" applyAlignment="1">
      <alignment horizontal="center"/>
    </xf>
    <xf numFmtId="0" fontId="17" fillId="0" borderId="3" xfId="0" applyFont="1" applyBorder="1" applyAlignment="1">
      <alignment horizontal="center" vertical="center"/>
    </xf>
    <xf numFmtId="0" fontId="17" fillId="0" borderId="6" xfId="0" applyFont="1" applyBorder="1" applyAlignment="1">
      <alignment horizontal="center" vertical="center"/>
    </xf>
    <xf numFmtId="0" fontId="27" fillId="0" borderId="1" xfId="28" applyFont="1" applyBorder="1" applyAlignment="1">
      <alignment wrapText="1"/>
    </xf>
    <xf numFmtId="2" fontId="17" fillId="0" borderId="1" xfId="0" applyNumberFormat="1" applyFont="1" applyBorder="1" applyAlignment="1">
      <alignment horizontal="left"/>
    </xf>
    <xf numFmtId="2" fontId="17" fillId="0" borderId="6" xfId="0" applyNumberFormat="1" applyFont="1" applyBorder="1" applyAlignment="1">
      <alignment horizontal="left"/>
    </xf>
    <xf numFmtId="0" fontId="17" fillId="0" borderId="33" xfId="0" applyFont="1" applyBorder="1"/>
    <xf numFmtId="0" fontId="17" fillId="25" borderId="1" xfId="0" applyFont="1" applyFill="1" applyBorder="1" applyAlignment="1">
      <alignment wrapText="1"/>
    </xf>
    <xf numFmtId="0" fontId="17" fillId="25" borderId="1" xfId="0" applyFont="1" applyFill="1" applyBorder="1" applyAlignment="1">
      <alignment horizontal="left" wrapText="1"/>
    </xf>
    <xf numFmtId="0" fontId="17" fillId="25" borderId="6" xfId="0" applyFont="1" applyFill="1" applyBorder="1" applyAlignment="1">
      <alignment wrapText="1"/>
    </xf>
    <xf numFmtId="0" fontId="17" fillId="25" borderId="33" xfId="0" applyFont="1" applyFill="1" applyBorder="1"/>
    <xf numFmtId="0" fontId="17" fillId="0" borderId="15" xfId="0" applyFont="1" applyBorder="1" applyAlignment="1">
      <alignment horizontal="center"/>
    </xf>
    <xf numFmtId="0" fontId="17" fillId="0" borderId="10" xfId="0" applyFont="1" applyBorder="1" applyAlignment="1">
      <alignment horizontal="center" vertical="center"/>
    </xf>
    <xf numFmtId="0" fontId="17" fillId="33" borderId="15" xfId="0" applyFont="1" applyFill="1" applyBorder="1" applyAlignment="1">
      <alignment horizontal="center"/>
    </xf>
    <xf numFmtId="0" fontId="17" fillId="30" borderId="15" xfId="0" applyFont="1" applyFill="1" applyBorder="1" applyAlignment="1">
      <alignment horizontal="center"/>
    </xf>
    <xf numFmtId="0" fontId="17" fillId="30" borderId="10" xfId="0" applyFont="1" applyFill="1" applyBorder="1" applyAlignment="1">
      <alignment horizontal="center" vertical="center"/>
    </xf>
    <xf numFmtId="0" fontId="17" fillId="0" borderId="16" xfId="0" applyFont="1" applyBorder="1" applyAlignment="1">
      <alignment horizontal="center"/>
    </xf>
    <xf numFmtId="2" fontId="17" fillId="0" borderId="5" xfId="0" applyNumberFormat="1" applyFont="1" applyBorder="1" applyAlignment="1">
      <alignment horizontal="left"/>
    </xf>
    <xf numFmtId="0" fontId="17" fillId="25" borderId="1" xfId="0" applyFont="1" applyFill="1" applyBorder="1" applyAlignment="1">
      <alignment horizontal="right" wrapText="1"/>
    </xf>
    <xf numFmtId="0" fontId="17" fillId="0" borderId="10" xfId="0" applyFont="1" applyBorder="1" applyAlignment="1">
      <alignment horizontal="center"/>
    </xf>
    <xf numFmtId="0" fontId="17" fillId="33" borderId="1" xfId="0" applyFont="1" applyFill="1" applyBorder="1" applyAlignment="1">
      <alignment horizontal="center"/>
    </xf>
    <xf numFmtId="0" fontId="17" fillId="33" borderId="5" xfId="0" applyFont="1" applyFill="1" applyBorder="1" applyAlignment="1">
      <alignment horizontal="center"/>
    </xf>
    <xf numFmtId="0" fontId="17" fillId="0" borderId="3" xfId="0" applyFont="1" applyBorder="1" applyAlignment="1">
      <alignment horizontal="center"/>
    </xf>
    <xf numFmtId="0" fontId="17" fillId="30" borderId="10" xfId="0" applyFont="1" applyFill="1" applyBorder="1" applyAlignment="1">
      <alignment horizontal="center"/>
    </xf>
    <xf numFmtId="0" fontId="17" fillId="33" borderId="0" xfId="0" applyFont="1" applyFill="1"/>
    <xf numFmtId="2" fontId="17" fillId="0" borderId="3" xfId="0" applyNumberFormat="1" applyFont="1" applyBorder="1" applyAlignment="1">
      <alignment horizontal="left"/>
    </xf>
    <xf numFmtId="0" fontId="17" fillId="0" borderId="4" xfId="0" applyFont="1" applyBorder="1" applyAlignment="1">
      <alignment horizontal="center"/>
    </xf>
    <xf numFmtId="0" fontId="17" fillId="33" borderId="10" xfId="0" applyFont="1" applyFill="1" applyBorder="1"/>
    <xf numFmtId="0" fontId="17" fillId="33" borderId="10" xfId="0" applyFont="1" applyFill="1" applyBorder="1" applyAlignment="1">
      <alignment horizontal="center" vertical="center"/>
    </xf>
    <xf numFmtId="0" fontId="27" fillId="33" borderId="10" xfId="27" applyFont="1" applyFill="1" applyBorder="1" applyAlignment="1">
      <alignment vertical="top" wrapText="1"/>
    </xf>
    <xf numFmtId="0" fontId="17" fillId="33" borderId="11" xfId="0" applyFont="1" applyFill="1" applyBorder="1" applyAlignment="1">
      <alignment horizontal="center"/>
    </xf>
    <xf numFmtId="0" fontId="17" fillId="33" borderId="22" xfId="0" applyFont="1" applyFill="1" applyBorder="1"/>
    <xf numFmtId="0" fontId="17" fillId="33" borderId="25" xfId="0" applyFont="1" applyFill="1" applyBorder="1" applyAlignment="1">
      <alignment horizontal="center"/>
    </xf>
    <xf numFmtId="0" fontId="17" fillId="33" borderId="33" xfId="0" applyFont="1" applyFill="1" applyBorder="1" applyAlignment="1">
      <alignment horizontal="center" vertical="center"/>
    </xf>
    <xf numFmtId="0" fontId="27" fillId="33" borderId="33" xfId="27" applyFont="1" applyFill="1" applyBorder="1" applyAlignment="1">
      <alignment vertical="top" wrapText="1"/>
    </xf>
    <xf numFmtId="0" fontId="17" fillId="33" borderId="33" xfId="0" applyFont="1" applyFill="1" applyBorder="1" applyAlignment="1">
      <alignment horizontal="center"/>
    </xf>
    <xf numFmtId="0" fontId="19" fillId="25" borderId="33" xfId="0" applyFont="1" applyFill="1" applyBorder="1"/>
    <xf numFmtId="2" fontId="19" fillId="25" borderId="33" xfId="0" applyNumberFormat="1" applyFont="1" applyFill="1" applyBorder="1" applyAlignment="1">
      <alignment horizontal="left"/>
    </xf>
    <xf numFmtId="2" fontId="19" fillId="25" borderId="35" xfId="0" applyNumberFormat="1" applyFont="1" applyFill="1" applyBorder="1" applyAlignment="1">
      <alignment horizontal="left"/>
    </xf>
    <xf numFmtId="44" fontId="19" fillId="25" borderId="33" xfId="0" applyNumberFormat="1" applyFont="1" applyFill="1" applyBorder="1"/>
    <xf numFmtId="0" fontId="19" fillId="25" borderId="11" xfId="0" applyFont="1" applyFill="1" applyBorder="1" applyAlignment="1">
      <alignment wrapText="1"/>
    </xf>
    <xf numFmtId="0" fontId="19" fillId="25" borderId="33" xfId="0" applyFont="1" applyFill="1" applyBorder="1" applyAlignment="1">
      <alignment wrapText="1"/>
    </xf>
    <xf numFmtId="0" fontId="17" fillId="0" borderId="7" xfId="0" applyFont="1" applyBorder="1"/>
    <xf numFmtId="0" fontId="27" fillId="0" borderId="3" xfId="28" applyFont="1" applyBorder="1" applyAlignment="1">
      <alignment wrapText="1"/>
    </xf>
    <xf numFmtId="0" fontId="27" fillId="0" borderId="3" xfId="27" applyFont="1" applyBorder="1" applyAlignment="1">
      <alignment vertical="top" wrapText="1"/>
    </xf>
    <xf numFmtId="0" fontId="17" fillId="0" borderId="3" xfId="0" applyFont="1" applyBorder="1"/>
    <xf numFmtId="2" fontId="17" fillId="0" borderId="8" xfId="0" applyNumberFormat="1" applyFont="1" applyBorder="1" applyAlignment="1">
      <alignment horizontal="left"/>
    </xf>
    <xf numFmtId="0" fontId="17" fillId="0" borderId="2" xfId="0" applyFont="1" applyBorder="1"/>
    <xf numFmtId="0" fontId="17" fillId="26" borderId="2" xfId="0" applyFont="1" applyFill="1" applyBorder="1"/>
    <xf numFmtId="0" fontId="27" fillId="26" borderId="3" xfId="28" applyFont="1" applyFill="1" applyBorder="1" applyAlignment="1">
      <alignment wrapText="1"/>
    </xf>
    <xf numFmtId="0" fontId="27" fillId="26" borderId="1" xfId="27" applyFont="1" applyFill="1" applyBorder="1" applyAlignment="1">
      <alignment vertical="top" wrapText="1"/>
    </xf>
    <xf numFmtId="0" fontId="17" fillId="26" borderId="1" xfId="0" applyFont="1" applyFill="1" applyBorder="1"/>
    <xf numFmtId="0" fontId="17" fillId="26" borderId="1" xfId="0" applyFont="1" applyFill="1" applyBorder="1" applyAlignment="1">
      <alignment horizontal="center"/>
    </xf>
    <xf numFmtId="2" fontId="17" fillId="26" borderId="1" xfId="0" applyNumberFormat="1" applyFont="1" applyFill="1" applyBorder="1" applyAlignment="1">
      <alignment horizontal="left"/>
    </xf>
    <xf numFmtId="2" fontId="17" fillId="26" borderId="6" xfId="0" applyNumberFormat="1" applyFont="1" applyFill="1" applyBorder="1" applyAlignment="1">
      <alignment horizontal="left"/>
    </xf>
    <xf numFmtId="0" fontId="17" fillId="26" borderId="33" xfId="0" applyFont="1" applyFill="1" applyBorder="1"/>
    <xf numFmtId="0" fontId="17" fillId="25" borderId="10" xfId="0" applyFont="1" applyFill="1" applyBorder="1" applyAlignment="1">
      <alignment wrapText="1"/>
    </xf>
    <xf numFmtId="0" fontId="27" fillId="33" borderId="1" xfId="28" applyFont="1" applyFill="1" applyBorder="1" applyAlignment="1">
      <alignment wrapText="1"/>
    </xf>
    <xf numFmtId="4" fontId="17" fillId="33" borderId="33" xfId="0" applyNumberFormat="1" applyFont="1" applyFill="1" applyBorder="1"/>
    <xf numFmtId="2" fontId="17" fillId="33" borderId="5" xfId="0" applyNumberFormat="1" applyFont="1" applyFill="1" applyBorder="1" applyAlignment="1">
      <alignment horizontal="left"/>
    </xf>
    <xf numFmtId="0" fontId="27" fillId="26" borderId="1" xfId="28" applyFont="1" applyFill="1" applyBorder="1" applyAlignment="1">
      <alignment wrapText="1"/>
    </xf>
    <xf numFmtId="3" fontId="27" fillId="0" borderId="1" xfId="28" applyNumberFormat="1" applyFont="1" applyBorder="1" applyAlignment="1">
      <alignment wrapText="1"/>
    </xf>
    <xf numFmtId="0" fontId="28" fillId="0" borderId="0" xfId="0" applyFont="1"/>
    <xf numFmtId="0" fontId="17" fillId="26" borderId="10" xfId="0" applyFont="1" applyFill="1" applyBorder="1"/>
    <xf numFmtId="0" fontId="27" fillId="26" borderId="10" xfId="28" applyFont="1" applyFill="1" applyBorder="1" applyAlignment="1">
      <alignment wrapText="1"/>
    </xf>
    <xf numFmtId="0" fontId="27" fillId="26" borderId="10" xfId="27" applyFont="1" applyFill="1" applyBorder="1" applyAlignment="1">
      <alignment vertical="top" wrapText="1"/>
    </xf>
    <xf numFmtId="0" fontId="17" fillId="26" borderId="10" xfId="0" applyFont="1" applyFill="1" applyBorder="1" applyAlignment="1">
      <alignment horizontal="center"/>
    </xf>
    <xf numFmtId="2" fontId="17" fillId="26" borderId="10" xfId="0" applyNumberFormat="1" applyFont="1" applyFill="1" applyBorder="1" applyAlignment="1">
      <alignment horizontal="left"/>
    </xf>
    <xf numFmtId="2" fontId="17" fillId="26" borderId="11" xfId="0" applyNumberFormat="1" applyFont="1" applyFill="1" applyBorder="1" applyAlignment="1">
      <alignment horizontal="left"/>
    </xf>
    <xf numFmtId="4" fontId="17" fillId="25" borderId="33" xfId="0" applyNumberFormat="1" applyFont="1" applyFill="1" applyBorder="1"/>
    <xf numFmtId="4" fontId="17" fillId="25" borderId="35" xfId="0" applyNumberFormat="1" applyFont="1" applyFill="1" applyBorder="1"/>
    <xf numFmtId="4" fontId="17" fillId="0" borderId="0" xfId="0" applyNumberFormat="1" applyFont="1"/>
    <xf numFmtId="0" fontId="19" fillId="25" borderId="3" xfId="0" applyFont="1" applyFill="1" applyBorder="1" applyAlignment="1">
      <alignment wrapText="1"/>
    </xf>
    <xf numFmtId="0" fontId="19" fillId="25" borderId="4" xfId="0" applyFont="1" applyFill="1" applyBorder="1" applyAlignment="1">
      <alignment wrapText="1"/>
    </xf>
    <xf numFmtId="0" fontId="19" fillId="25" borderId="12" xfId="0" applyFont="1" applyFill="1" applyBorder="1" applyAlignment="1">
      <alignment wrapText="1"/>
    </xf>
    <xf numFmtId="0" fontId="19" fillId="25" borderId="58" xfId="0" applyFont="1" applyFill="1" applyBorder="1" applyAlignment="1">
      <alignment wrapText="1"/>
    </xf>
    <xf numFmtId="0" fontId="17" fillId="26" borderId="1" xfId="0" applyFont="1" applyFill="1" applyBorder="1" applyAlignment="1">
      <alignment wrapText="1"/>
    </xf>
    <xf numFmtId="0" fontId="17" fillId="26" borderId="6" xfId="0" applyFont="1" applyFill="1" applyBorder="1"/>
    <xf numFmtId="2" fontId="17" fillId="26" borderId="33" xfId="0" applyNumberFormat="1" applyFont="1" applyFill="1" applyBorder="1" applyAlignment="1">
      <alignment horizontal="left"/>
    </xf>
    <xf numFmtId="2" fontId="17" fillId="26" borderId="5" xfId="0" applyNumberFormat="1" applyFont="1" applyFill="1" applyBorder="1" applyAlignment="1">
      <alignment horizontal="left"/>
    </xf>
    <xf numFmtId="0" fontId="19" fillId="26" borderId="33" xfId="0" applyFont="1" applyFill="1" applyBorder="1" applyAlignment="1">
      <alignment wrapText="1"/>
    </xf>
    <xf numFmtId="0" fontId="17" fillId="25" borderId="6" xfId="0" applyFont="1" applyFill="1" applyBorder="1" applyAlignment="1">
      <alignment horizontal="right" wrapText="1"/>
    </xf>
    <xf numFmtId="0" fontId="17" fillId="25" borderId="33" xfId="0" applyFont="1" applyFill="1" applyBorder="1" applyAlignment="1">
      <alignment wrapText="1"/>
    </xf>
    <xf numFmtId="0" fontId="17" fillId="25" borderId="5" xfId="0" applyFont="1" applyFill="1" applyBorder="1" applyAlignment="1">
      <alignment wrapText="1"/>
    </xf>
    <xf numFmtId="0" fontId="17" fillId="0" borderId="1" xfId="0" applyFont="1" applyBorder="1" applyAlignment="1">
      <alignment wrapText="1"/>
    </xf>
    <xf numFmtId="0" fontId="17" fillId="0" borderId="6" xfId="0" applyFont="1" applyBorder="1" applyAlignment="1">
      <alignment horizontal="right" wrapText="1"/>
    </xf>
    <xf numFmtId="0" fontId="17" fillId="0" borderId="33" xfId="0" applyFont="1" applyBorder="1" applyAlignment="1">
      <alignment horizontal="right" vertical="top" wrapText="1"/>
    </xf>
    <xf numFmtId="0" fontId="17" fillId="0" borderId="5" xfId="0" applyFont="1" applyBorder="1" applyAlignment="1">
      <alignment horizontal="right" vertical="top" wrapText="1"/>
    </xf>
    <xf numFmtId="0" fontId="17" fillId="0" borderId="11" xfId="0" applyFont="1" applyBorder="1"/>
    <xf numFmtId="0" fontId="20" fillId="33" borderId="1" xfId="0" applyFont="1" applyFill="1" applyBorder="1" applyAlignment="1">
      <alignment vertical="center" wrapText="1"/>
    </xf>
    <xf numFmtId="2" fontId="17" fillId="33" borderId="5" xfId="0" applyNumberFormat="1" applyFont="1" applyFill="1" applyBorder="1" applyAlignment="1">
      <alignment horizontal="right" vertical="top"/>
    </xf>
    <xf numFmtId="0" fontId="20" fillId="0" borderId="1" xfId="0" applyFont="1" applyBorder="1" applyAlignment="1">
      <alignment vertical="center" wrapText="1"/>
    </xf>
    <xf numFmtId="0" fontId="17" fillId="0" borderId="6" xfId="0" applyFont="1" applyBorder="1"/>
    <xf numFmtId="2" fontId="17" fillId="0" borderId="34" xfId="0" applyNumberFormat="1" applyFont="1" applyBorder="1" applyAlignment="1">
      <alignment horizontal="right" vertical="top"/>
    </xf>
    <xf numFmtId="2" fontId="17" fillId="0" borderId="5" xfId="0" applyNumberFormat="1" applyFont="1" applyBorder="1" applyAlignment="1">
      <alignment horizontal="right" vertical="top"/>
    </xf>
    <xf numFmtId="2" fontId="17" fillId="0" borderId="33" xfId="0" applyNumberFormat="1" applyFont="1" applyBorder="1" applyAlignment="1">
      <alignment horizontal="right" vertical="top"/>
    </xf>
    <xf numFmtId="2" fontId="17" fillId="0" borderId="22" xfId="0" applyNumberFormat="1" applyFont="1" applyBorder="1" applyAlignment="1">
      <alignment horizontal="right" vertical="top"/>
    </xf>
    <xf numFmtId="0" fontId="17" fillId="33" borderId="5" xfId="0" applyFont="1" applyFill="1" applyBorder="1" applyAlignment="1">
      <alignment horizontal="right" vertical="top"/>
    </xf>
    <xf numFmtId="0" fontId="17" fillId="33" borderId="33" xfId="0" applyFont="1" applyFill="1" applyBorder="1" applyAlignment="1">
      <alignment horizontal="left"/>
    </xf>
    <xf numFmtId="0" fontId="20" fillId="30" borderId="1" xfId="0" applyFont="1" applyFill="1" applyBorder="1" applyAlignment="1">
      <alignment vertical="center" wrapText="1"/>
    </xf>
    <xf numFmtId="0" fontId="17" fillId="30" borderId="6" xfId="0" applyFont="1" applyFill="1" applyBorder="1"/>
    <xf numFmtId="2" fontId="17" fillId="30" borderId="33" xfId="0" applyNumberFormat="1" applyFont="1" applyFill="1" applyBorder="1" applyAlignment="1">
      <alignment horizontal="right" vertical="top"/>
    </xf>
    <xf numFmtId="2" fontId="17" fillId="30" borderId="5" xfId="0" applyNumberFormat="1" applyFont="1" applyFill="1" applyBorder="1" applyAlignment="1">
      <alignment horizontal="right" vertical="top"/>
    </xf>
    <xf numFmtId="2" fontId="17" fillId="33" borderId="0" xfId="0" applyNumberFormat="1" applyFont="1" applyFill="1" applyAlignment="1">
      <alignment horizontal="right" vertical="top"/>
    </xf>
    <xf numFmtId="0" fontId="17" fillId="0" borderId="6" xfId="0" applyFont="1" applyBorder="1" applyAlignment="1">
      <alignment vertical="top"/>
    </xf>
    <xf numFmtId="0" fontId="17" fillId="30" borderId="1" xfId="0" applyFont="1" applyFill="1" applyBorder="1" applyAlignment="1">
      <alignment wrapText="1"/>
    </xf>
    <xf numFmtId="0" fontId="17" fillId="25" borderId="1" xfId="0" applyFont="1" applyFill="1" applyBorder="1"/>
    <xf numFmtId="0" fontId="21" fillId="25" borderId="1" xfId="0" applyFont="1" applyFill="1" applyBorder="1" applyAlignment="1">
      <alignment vertical="center" wrapText="1"/>
    </xf>
    <xf numFmtId="0" fontId="17" fillId="25" borderId="6" xfId="0" applyFont="1" applyFill="1" applyBorder="1"/>
    <xf numFmtId="2" fontId="17" fillId="25" borderId="33" xfId="0" applyNumberFormat="1" applyFont="1" applyFill="1" applyBorder="1" applyAlignment="1">
      <alignment horizontal="left"/>
    </xf>
    <xf numFmtId="2" fontId="17" fillId="25" borderId="5" xfId="0" applyNumberFormat="1" applyFont="1" applyFill="1" applyBorder="1" applyAlignment="1">
      <alignment horizontal="left"/>
    </xf>
    <xf numFmtId="0" fontId="28" fillId="33" borderId="33" xfId="0" applyFont="1" applyFill="1" applyBorder="1"/>
    <xf numFmtId="4" fontId="17" fillId="33" borderId="5" xfId="0" applyNumberFormat="1" applyFont="1" applyFill="1" applyBorder="1" applyAlignment="1">
      <alignment horizontal="right" vertical="top"/>
    </xf>
    <xf numFmtId="4" fontId="17" fillId="0" borderId="33" xfId="0" applyNumberFormat="1" applyFont="1" applyBorder="1" applyAlignment="1">
      <alignment horizontal="right" vertical="top"/>
    </xf>
    <xf numFmtId="4" fontId="17" fillId="0" borderId="5" xfId="0" applyNumberFormat="1" applyFont="1" applyBorder="1" applyAlignment="1">
      <alignment horizontal="right" vertical="top"/>
    </xf>
    <xf numFmtId="4" fontId="17" fillId="25" borderId="33" xfId="0" applyNumberFormat="1" applyFont="1" applyFill="1" applyBorder="1" applyAlignment="1">
      <alignment horizontal="right" vertical="top"/>
    </xf>
    <xf numFmtId="4" fontId="17" fillId="25" borderId="5" xfId="0" applyNumberFormat="1" applyFont="1" applyFill="1" applyBorder="1" applyAlignment="1">
      <alignment horizontal="right" vertical="top"/>
    </xf>
    <xf numFmtId="4" fontId="17" fillId="0" borderId="3" xfId="0" applyNumberFormat="1" applyFont="1" applyBorder="1" applyAlignment="1">
      <alignment horizontal="right" vertical="top"/>
    </xf>
    <xf numFmtId="4" fontId="17" fillId="0" borderId="6" xfId="0" applyNumberFormat="1" applyFont="1" applyBorder="1" applyAlignment="1">
      <alignment horizontal="right" vertical="top"/>
    </xf>
    <xf numFmtId="4" fontId="17" fillId="30" borderId="1" xfId="0" applyNumberFormat="1" applyFont="1" applyFill="1" applyBorder="1" applyAlignment="1">
      <alignment horizontal="right" vertical="top"/>
    </xf>
    <xf numFmtId="4" fontId="17" fillId="30" borderId="6" xfId="0" applyNumberFormat="1" applyFont="1" applyFill="1" applyBorder="1" applyAlignment="1">
      <alignment horizontal="right" vertical="top"/>
    </xf>
    <xf numFmtId="4" fontId="17" fillId="0" borderId="10" xfId="0" applyNumberFormat="1" applyFont="1" applyBorder="1" applyAlignment="1">
      <alignment horizontal="right" vertical="top"/>
    </xf>
    <xf numFmtId="4" fontId="19" fillId="25" borderId="33" xfId="0" applyNumberFormat="1" applyFont="1" applyFill="1" applyBorder="1"/>
    <xf numFmtId="4" fontId="19" fillId="25" borderId="35" xfId="0" applyNumberFormat="1" applyFont="1" applyFill="1" applyBorder="1"/>
    <xf numFmtId="0" fontId="19" fillId="25" borderId="22" xfId="0" applyFont="1" applyFill="1" applyBorder="1" applyAlignment="1">
      <alignment wrapText="1"/>
    </xf>
    <xf numFmtId="0" fontId="18" fillId="0" borderId="1" xfId="0" applyFont="1" applyBorder="1" applyAlignment="1">
      <alignment vertical="center" wrapText="1"/>
    </xf>
    <xf numFmtId="0" fontId="16" fillId="0" borderId="1" xfId="0" applyFont="1" applyBorder="1" applyAlignment="1">
      <alignment vertical="center" wrapText="1"/>
    </xf>
    <xf numFmtId="2" fontId="17" fillId="0" borderId="3" xfId="0" applyNumberFormat="1" applyFont="1" applyBorder="1" applyAlignment="1">
      <alignment horizontal="right"/>
    </xf>
    <xf numFmtId="2" fontId="17" fillId="0" borderId="8" xfId="0" applyNumberFormat="1" applyFont="1" applyBorder="1" applyAlignment="1">
      <alignment horizontal="right"/>
    </xf>
    <xf numFmtId="2" fontId="17" fillId="0" borderId="1" xfId="0" applyNumberFormat="1" applyFont="1" applyBorder="1" applyAlignment="1">
      <alignment horizontal="right"/>
    </xf>
    <xf numFmtId="2" fontId="17" fillId="0" borderId="6" xfId="0" applyNumberFormat="1" applyFont="1" applyBorder="1" applyAlignment="1">
      <alignment horizontal="right"/>
    </xf>
    <xf numFmtId="0" fontId="18" fillId="30" borderId="1" xfId="0" applyFont="1" applyFill="1" applyBorder="1" applyAlignment="1">
      <alignment vertical="center" wrapText="1"/>
    </xf>
    <xf numFmtId="2" fontId="17" fillId="30" borderId="1" xfId="0" applyNumberFormat="1" applyFont="1" applyFill="1" applyBorder="1" applyAlignment="1">
      <alignment horizontal="right"/>
    </xf>
    <xf numFmtId="2" fontId="17" fillId="30" borderId="6" xfId="0" applyNumberFormat="1" applyFont="1" applyFill="1" applyBorder="1" applyAlignment="1">
      <alignment horizontal="right"/>
    </xf>
    <xf numFmtId="0" fontId="16" fillId="30" borderId="1" xfId="0" applyFont="1" applyFill="1" applyBorder="1" applyAlignment="1">
      <alignment vertical="center" wrapText="1"/>
    </xf>
    <xf numFmtId="2" fontId="17" fillId="0" borderId="10" xfId="0" applyNumberFormat="1" applyFont="1" applyBorder="1" applyAlignment="1">
      <alignment horizontal="right"/>
    </xf>
    <xf numFmtId="0" fontId="18" fillId="33" borderId="1" xfId="0" applyFont="1" applyFill="1" applyBorder="1" applyAlignment="1">
      <alignment vertical="center" wrapText="1"/>
    </xf>
    <xf numFmtId="0" fontId="16" fillId="33" borderId="1" xfId="0" applyFont="1" applyFill="1" applyBorder="1" applyAlignment="1">
      <alignment vertical="center" wrapText="1"/>
    </xf>
    <xf numFmtId="2" fontId="17" fillId="33" borderId="5" xfId="0" applyNumberFormat="1" applyFont="1" applyFill="1" applyBorder="1" applyAlignment="1">
      <alignment horizontal="right"/>
    </xf>
    <xf numFmtId="2" fontId="17" fillId="0" borderId="4" xfId="0" applyNumberFormat="1" applyFont="1" applyBorder="1" applyAlignment="1">
      <alignment horizontal="right"/>
    </xf>
    <xf numFmtId="4" fontId="17" fillId="33" borderId="0" xfId="0" applyNumberFormat="1" applyFont="1" applyFill="1" applyAlignment="1">
      <alignment horizontal="right"/>
    </xf>
    <xf numFmtId="2" fontId="17" fillId="30" borderId="10" xfId="0" applyNumberFormat="1" applyFont="1" applyFill="1" applyBorder="1" applyAlignment="1">
      <alignment horizontal="right"/>
    </xf>
    <xf numFmtId="4" fontId="17" fillId="33" borderId="22" xfId="0" applyNumberFormat="1" applyFont="1" applyFill="1" applyBorder="1"/>
    <xf numFmtId="2" fontId="17" fillId="0" borderId="33" xfId="0" applyNumberFormat="1" applyFont="1" applyBorder="1" applyAlignment="1">
      <alignment horizontal="right"/>
    </xf>
    <xf numFmtId="2" fontId="17" fillId="0" borderId="5" xfId="0" applyNumberFormat="1" applyFont="1" applyBorder="1" applyAlignment="1">
      <alignment horizontal="right"/>
    </xf>
    <xf numFmtId="4" fontId="17" fillId="33" borderId="34" xfId="0" applyNumberFormat="1" applyFont="1" applyFill="1" applyBorder="1"/>
    <xf numFmtId="4" fontId="17" fillId="0" borderId="1" xfId="0" applyNumberFormat="1" applyFont="1" applyBorder="1" applyAlignment="1">
      <alignment horizontal="right"/>
    </xf>
    <xf numFmtId="4" fontId="17" fillId="0" borderId="6" xfId="0" applyNumberFormat="1" applyFont="1" applyBorder="1" applyAlignment="1">
      <alignment horizontal="right"/>
    </xf>
    <xf numFmtId="4" fontId="17" fillId="30" borderId="1" xfId="0" applyNumberFormat="1" applyFont="1" applyFill="1" applyBorder="1" applyAlignment="1">
      <alignment horizontal="right"/>
    </xf>
    <xf numFmtId="4" fontId="17" fillId="30" borderId="6" xfId="0" applyNumberFormat="1" applyFont="1" applyFill="1" applyBorder="1" applyAlignment="1">
      <alignment horizontal="right"/>
    </xf>
    <xf numFmtId="4" fontId="17" fillId="30" borderId="10" xfId="0" applyNumberFormat="1" applyFont="1" applyFill="1" applyBorder="1" applyAlignment="1">
      <alignment horizontal="right"/>
    </xf>
    <xf numFmtId="4" fontId="17" fillId="33" borderId="5" xfId="0" applyNumberFormat="1" applyFont="1" applyFill="1" applyBorder="1" applyAlignment="1">
      <alignment horizontal="right"/>
    </xf>
    <xf numFmtId="4" fontId="17" fillId="0" borderId="3" xfId="0" applyNumberFormat="1" applyFont="1" applyBorder="1" applyAlignment="1">
      <alignment horizontal="right"/>
    </xf>
    <xf numFmtId="4" fontId="17" fillId="0" borderId="10" xfId="0" applyNumberFormat="1" applyFont="1" applyBorder="1" applyAlignment="1">
      <alignment horizontal="right"/>
    </xf>
    <xf numFmtId="0" fontId="18" fillId="0" borderId="4" xfId="0" applyFont="1" applyBorder="1" applyAlignment="1">
      <alignment vertical="center" wrapText="1"/>
    </xf>
    <xf numFmtId="0" fontId="16" fillId="0" borderId="4" xfId="0" applyFont="1" applyBorder="1" applyAlignment="1">
      <alignment vertical="center" wrapText="1"/>
    </xf>
    <xf numFmtId="4" fontId="17" fillId="0" borderId="11" xfId="0" applyNumberFormat="1" applyFont="1" applyBorder="1" applyAlignment="1">
      <alignment horizontal="right"/>
    </xf>
    <xf numFmtId="0" fontId="18"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horizontal="center"/>
    </xf>
    <xf numFmtId="4" fontId="17" fillId="0" borderId="0" xfId="0" applyNumberFormat="1" applyFont="1" applyAlignment="1">
      <alignment horizontal="right"/>
    </xf>
    <xf numFmtId="0" fontId="18" fillId="21" borderId="0" xfId="0" applyFont="1" applyFill="1" applyAlignment="1">
      <alignment vertical="center" wrapText="1"/>
    </xf>
    <xf numFmtId="0" fontId="16" fillId="21" borderId="0" xfId="0" applyFont="1" applyFill="1" applyAlignment="1">
      <alignment vertical="center" wrapText="1"/>
    </xf>
    <xf numFmtId="0" fontId="17" fillId="0" borderId="8" xfId="0" applyFont="1" applyBorder="1" applyAlignment="1">
      <alignment horizontal="center"/>
    </xf>
    <xf numFmtId="2" fontId="17" fillId="0" borderId="33" xfId="0" applyNumberFormat="1" applyFont="1" applyBorder="1" applyAlignment="1">
      <alignment horizontal="left"/>
    </xf>
    <xf numFmtId="2" fontId="17" fillId="0" borderId="26" xfId="0" applyNumberFormat="1" applyFont="1" applyBorder="1" applyAlignment="1">
      <alignment horizontal="left"/>
    </xf>
    <xf numFmtId="0" fontId="17" fillId="33" borderId="7" xfId="0" applyFont="1" applyFill="1" applyBorder="1"/>
    <xf numFmtId="0" fontId="17" fillId="30" borderId="7" xfId="0" applyFont="1" applyFill="1" applyBorder="1"/>
    <xf numFmtId="2" fontId="17" fillId="30" borderId="33" xfId="0" applyNumberFormat="1" applyFont="1" applyFill="1" applyBorder="1" applyAlignment="1">
      <alignment horizontal="left"/>
    </xf>
    <xf numFmtId="2" fontId="17" fillId="30" borderId="5" xfId="0" applyNumberFormat="1" applyFont="1" applyFill="1" applyBorder="1" applyAlignment="1">
      <alignment horizontal="left"/>
    </xf>
    <xf numFmtId="0" fontId="27" fillId="0" borderId="0" xfId="27" applyFont="1" applyAlignment="1">
      <alignment vertical="top" wrapText="1"/>
    </xf>
    <xf numFmtId="0" fontId="17" fillId="0" borderId="0" xfId="0" applyFont="1" applyAlignment="1">
      <alignment horizontal="right"/>
    </xf>
    <xf numFmtId="2" fontId="17" fillId="0" borderId="0" xfId="0" applyNumberFormat="1" applyFont="1" applyAlignment="1">
      <alignment horizontal="left"/>
    </xf>
    <xf numFmtId="4" fontId="17" fillId="0" borderId="1" xfId="0" applyNumberFormat="1" applyFont="1" applyBorder="1"/>
    <xf numFmtId="4" fontId="17" fillId="0" borderId="6" xfId="0" applyNumberFormat="1" applyFont="1" applyBorder="1"/>
    <xf numFmtId="0" fontId="17" fillId="30" borderId="1" xfId="0" applyFont="1" applyFill="1" applyBorder="1" applyAlignment="1">
      <alignment horizontal="right" wrapText="1"/>
    </xf>
    <xf numFmtId="0" fontId="17" fillId="30" borderId="6" xfId="0" applyFont="1" applyFill="1" applyBorder="1" applyAlignment="1">
      <alignment wrapText="1"/>
    </xf>
    <xf numFmtId="0" fontId="19" fillId="30" borderId="33" xfId="0" applyFont="1" applyFill="1" applyBorder="1" applyAlignment="1">
      <alignment wrapText="1"/>
    </xf>
    <xf numFmtId="0" fontId="17" fillId="0" borderId="0" xfId="0" applyFont="1" applyAlignment="1">
      <alignment wrapText="1"/>
    </xf>
    <xf numFmtId="0" fontId="17" fillId="0" borderId="1" xfId="0" applyFont="1" applyBorder="1" applyAlignment="1">
      <alignment horizontal="center" wrapText="1"/>
    </xf>
    <xf numFmtId="0" fontId="17" fillId="0" borderId="6" xfId="0" applyFont="1" applyBorder="1" applyAlignment="1">
      <alignment wrapText="1"/>
    </xf>
    <xf numFmtId="0" fontId="19" fillId="0" borderId="1" xfId="0" applyFont="1" applyBorder="1"/>
    <xf numFmtId="0" fontId="17" fillId="0" borderId="1" xfId="0" applyFont="1" applyBorder="1" applyAlignment="1">
      <alignment horizontal="right" wrapText="1"/>
    </xf>
    <xf numFmtId="0" fontId="19" fillId="0" borderId="33" xfId="0" applyFont="1" applyBorder="1" applyAlignment="1">
      <alignment wrapText="1"/>
    </xf>
    <xf numFmtId="2" fontId="17" fillId="30" borderId="1" xfId="0" applyNumberFormat="1" applyFont="1" applyFill="1" applyBorder="1" applyAlignment="1">
      <alignment horizontal="left"/>
    </xf>
    <xf numFmtId="2" fontId="17" fillId="30" borderId="6" xfId="0" applyNumberFormat="1" applyFont="1" applyFill="1" applyBorder="1" applyAlignment="1">
      <alignment horizontal="left"/>
    </xf>
    <xf numFmtId="2" fontId="17" fillId="30" borderId="3" xfId="0" applyNumberFormat="1" applyFont="1" applyFill="1" applyBorder="1" applyAlignment="1">
      <alignment horizontal="left"/>
    </xf>
    <xf numFmtId="0" fontId="27" fillId="30" borderId="6" xfId="27" applyFont="1" applyFill="1" applyBorder="1" applyAlignment="1">
      <alignment vertical="top" wrapText="1"/>
    </xf>
    <xf numFmtId="0" fontId="27" fillId="30" borderId="1" xfId="28" applyFont="1" applyFill="1" applyBorder="1" applyAlignment="1">
      <alignment wrapText="1"/>
    </xf>
    <xf numFmtId="0" fontId="17" fillId="30" borderId="1" xfId="0" applyFont="1" applyFill="1" applyBorder="1" applyAlignment="1">
      <alignment horizontal="left"/>
    </xf>
    <xf numFmtId="0" fontId="17" fillId="30" borderId="6" xfId="0" applyFont="1" applyFill="1" applyBorder="1" applyAlignment="1">
      <alignment horizontal="left"/>
    </xf>
    <xf numFmtId="0" fontId="17" fillId="25" borderId="0" xfId="0" applyFont="1" applyFill="1"/>
    <xf numFmtId="0" fontId="17" fillId="33" borderId="14" xfId="0" applyFont="1" applyFill="1" applyBorder="1"/>
    <xf numFmtId="2" fontId="17" fillId="33" borderId="26" xfId="0" applyNumberFormat="1" applyFont="1" applyFill="1" applyBorder="1" applyAlignment="1">
      <alignment horizontal="right"/>
    </xf>
    <xf numFmtId="0" fontId="17" fillId="33" borderId="9" xfId="0" applyFont="1" applyFill="1" applyBorder="1"/>
    <xf numFmtId="0" fontId="17" fillId="0" borderId="9" xfId="0" applyFont="1" applyBorder="1"/>
    <xf numFmtId="0" fontId="19" fillId="33" borderId="33" xfId="0" applyFont="1" applyFill="1" applyBorder="1" applyAlignment="1">
      <alignment wrapText="1"/>
    </xf>
    <xf numFmtId="0" fontId="17" fillId="30" borderId="9" xfId="0" applyFont="1" applyFill="1" applyBorder="1"/>
    <xf numFmtId="2" fontId="17" fillId="30" borderId="3" xfId="0" applyNumberFormat="1" applyFont="1" applyFill="1" applyBorder="1" applyAlignment="1">
      <alignment horizontal="right"/>
    </xf>
    <xf numFmtId="0" fontId="17" fillId="33" borderId="0" xfId="0" applyFont="1" applyFill="1" applyAlignment="1">
      <alignment horizontal="right" wrapText="1"/>
    </xf>
    <xf numFmtId="0" fontId="17" fillId="0" borderId="10" xfId="0" applyFont="1" applyBorder="1" applyAlignment="1">
      <alignment horizontal="right" wrapText="1"/>
    </xf>
    <xf numFmtId="0" fontId="17" fillId="33" borderId="1" xfId="0" applyFont="1" applyFill="1" applyBorder="1" applyAlignment="1">
      <alignment wrapText="1"/>
    </xf>
    <xf numFmtId="0" fontId="17" fillId="33" borderId="6" xfId="0" applyFont="1" applyFill="1" applyBorder="1" applyAlignment="1">
      <alignment horizontal="center" wrapText="1"/>
    </xf>
    <xf numFmtId="0" fontId="17" fillId="33" borderId="5" xfId="0" applyFont="1" applyFill="1" applyBorder="1" applyAlignment="1">
      <alignment horizontal="right" wrapText="1"/>
    </xf>
    <xf numFmtId="0" fontId="19" fillId="30" borderId="1" xfId="0" applyFont="1" applyFill="1" applyBorder="1" applyAlignment="1">
      <alignment wrapText="1"/>
    </xf>
    <xf numFmtId="0" fontId="19" fillId="30" borderId="1" xfId="0" applyFont="1" applyFill="1" applyBorder="1" applyAlignment="1">
      <alignment horizontal="center" wrapText="1"/>
    </xf>
    <xf numFmtId="0" fontId="19" fillId="30" borderId="3" xfId="0" applyFont="1" applyFill="1" applyBorder="1" applyAlignment="1">
      <alignment horizontal="right" wrapText="1"/>
    </xf>
    <xf numFmtId="0" fontId="19" fillId="30" borderId="6" xfId="0" applyFont="1" applyFill="1" applyBorder="1" applyAlignment="1">
      <alignment horizontal="right" wrapText="1"/>
    </xf>
    <xf numFmtId="0" fontId="17" fillId="30" borderId="1" xfId="0" applyFont="1" applyFill="1" applyBorder="1" applyAlignment="1">
      <alignment horizontal="right"/>
    </xf>
    <xf numFmtId="0" fontId="17" fillId="30" borderId="6" xfId="0" applyFont="1" applyFill="1" applyBorder="1" applyAlignment="1">
      <alignment horizontal="right"/>
    </xf>
    <xf numFmtId="0" fontId="17" fillId="0" borderId="1" xfId="0" applyFont="1" applyBorder="1" applyAlignment="1">
      <alignment horizontal="right"/>
    </xf>
    <xf numFmtId="0" fontId="17" fillId="0" borderId="6" xfId="0" applyFont="1" applyBorder="1" applyAlignment="1">
      <alignment horizontal="right"/>
    </xf>
    <xf numFmtId="0" fontId="19" fillId="25" borderId="6" xfId="0" applyFont="1" applyFill="1" applyBorder="1"/>
    <xf numFmtId="0" fontId="19" fillId="25" borderId="5" xfId="0" applyFont="1" applyFill="1" applyBorder="1"/>
    <xf numFmtId="0" fontId="29" fillId="25" borderId="5" xfId="27" applyFont="1" applyFill="1" applyBorder="1" applyAlignment="1">
      <alignment vertical="top" wrapText="1"/>
    </xf>
    <xf numFmtId="2" fontId="19" fillId="25" borderId="5" xfId="0" applyNumberFormat="1" applyFont="1" applyFill="1" applyBorder="1" applyAlignment="1">
      <alignment horizontal="left"/>
    </xf>
    <xf numFmtId="44" fontId="17" fillId="25" borderId="33" xfId="0" applyNumberFormat="1" applyFont="1" applyFill="1" applyBorder="1"/>
    <xf numFmtId="4" fontId="17" fillId="0" borderId="1" xfId="0" applyNumberFormat="1" applyFont="1" applyBorder="1" applyAlignment="1">
      <alignment horizontal="right" vertical="top"/>
    </xf>
    <xf numFmtId="0" fontId="17" fillId="0" borderId="1" xfId="0" applyFont="1" applyBorder="1" applyAlignment="1">
      <alignment horizontal="right" vertical="top"/>
    </xf>
    <xf numFmtId="0" fontId="17" fillId="0" borderId="6" xfId="0" applyFont="1" applyBorder="1" applyAlignment="1">
      <alignment horizontal="right" vertical="top"/>
    </xf>
    <xf numFmtId="2" fontId="17" fillId="0" borderId="1" xfId="0" applyNumberFormat="1" applyFont="1" applyBorder="1" applyAlignment="1">
      <alignment horizontal="right" vertical="top"/>
    </xf>
    <xf numFmtId="2" fontId="17" fillId="0" borderId="6" xfId="0" applyNumberFormat="1" applyFont="1" applyBorder="1" applyAlignment="1">
      <alignment horizontal="right" vertical="top"/>
    </xf>
    <xf numFmtId="0" fontId="17" fillId="30" borderId="3" xfId="0" applyFont="1" applyFill="1" applyBorder="1"/>
    <xf numFmtId="2" fontId="17" fillId="30" borderId="10" xfId="0" applyNumberFormat="1" applyFont="1" applyFill="1" applyBorder="1" applyAlignment="1">
      <alignment horizontal="right" vertical="top"/>
    </xf>
    <xf numFmtId="2" fontId="17" fillId="30" borderId="6" xfId="0" applyNumberFormat="1" applyFont="1" applyFill="1" applyBorder="1" applyAlignment="1">
      <alignment horizontal="right" vertical="top"/>
    </xf>
    <xf numFmtId="0" fontId="17" fillId="33" borderId="3" xfId="0" applyFont="1" applyFill="1" applyBorder="1"/>
    <xf numFmtId="44" fontId="17" fillId="33" borderId="33" xfId="0" applyNumberFormat="1" applyFont="1" applyFill="1" applyBorder="1"/>
    <xf numFmtId="2" fontId="17" fillId="0" borderId="4" xfId="0" applyNumberFormat="1" applyFont="1" applyBorder="1" applyAlignment="1">
      <alignment horizontal="right" vertical="top"/>
    </xf>
    <xf numFmtId="2" fontId="17" fillId="0" borderId="3" xfId="0" applyNumberFormat="1" applyFont="1" applyBorder="1" applyAlignment="1">
      <alignment horizontal="right" vertical="top"/>
    </xf>
    <xf numFmtId="2" fontId="19" fillId="25" borderId="26" xfId="0" applyNumberFormat="1" applyFont="1" applyFill="1" applyBorder="1" applyAlignment="1">
      <alignment horizontal="right" vertical="top"/>
    </xf>
    <xf numFmtId="2" fontId="19" fillId="25" borderId="5" xfId="0" applyNumberFormat="1" applyFont="1" applyFill="1" applyBorder="1" applyAlignment="1">
      <alignment horizontal="right" vertical="top"/>
    </xf>
    <xf numFmtId="2" fontId="17" fillId="30" borderId="1" xfId="0" applyNumberFormat="1" applyFont="1" applyFill="1" applyBorder="1" applyAlignment="1">
      <alignment horizontal="right" vertical="top"/>
    </xf>
    <xf numFmtId="2" fontId="17" fillId="0" borderId="10" xfId="0" applyNumberFormat="1" applyFont="1" applyBorder="1" applyAlignment="1">
      <alignment horizontal="right" vertical="top"/>
    </xf>
    <xf numFmtId="0" fontId="19" fillId="25" borderId="1" xfId="0" applyFont="1" applyFill="1" applyBorder="1"/>
    <xf numFmtId="2" fontId="19" fillId="25" borderId="1" xfId="0" applyNumberFormat="1" applyFont="1" applyFill="1" applyBorder="1" applyAlignment="1">
      <alignment horizontal="left"/>
    </xf>
    <xf numFmtId="2" fontId="19" fillId="25" borderId="6" xfId="0" applyNumberFormat="1" applyFont="1" applyFill="1" applyBorder="1" applyAlignment="1">
      <alignment horizontal="left"/>
    </xf>
    <xf numFmtId="0" fontId="19" fillId="25" borderId="69" xfId="0" applyFont="1" applyFill="1" applyBorder="1" applyAlignment="1">
      <alignment wrapText="1"/>
    </xf>
    <xf numFmtId="0" fontId="19" fillId="25" borderId="76" xfId="0" applyFont="1" applyFill="1" applyBorder="1" applyAlignment="1">
      <alignment wrapText="1"/>
    </xf>
    <xf numFmtId="0" fontId="19" fillId="25" borderId="59" xfId="0" applyFont="1" applyFill="1" applyBorder="1" applyAlignment="1">
      <alignment wrapText="1"/>
    </xf>
    <xf numFmtId="0" fontId="19" fillId="25" borderId="64" xfId="0" applyFont="1" applyFill="1" applyBorder="1" applyAlignment="1">
      <alignment wrapText="1"/>
    </xf>
    <xf numFmtId="0" fontId="18" fillId="26" borderId="1" xfId="0" applyFont="1" applyFill="1" applyBorder="1" applyAlignment="1">
      <alignment vertical="center" wrapText="1"/>
    </xf>
    <xf numFmtId="0" fontId="20" fillId="33" borderId="1" xfId="0" applyFont="1" applyFill="1" applyBorder="1" applyAlignment="1">
      <alignment vertical="center"/>
    </xf>
    <xf numFmtId="0" fontId="20" fillId="30" borderId="1" xfId="0" applyFont="1" applyFill="1" applyBorder="1" applyAlignment="1">
      <alignment vertical="center"/>
    </xf>
    <xf numFmtId="0" fontId="20" fillId="0" borderId="1" xfId="0" applyFont="1" applyBorder="1" applyAlignment="1">
      <alignment vertical="center"/>
    </xf>
    <xf numFmtId="0" fontId="19" fillId="33" borderId="33" xfId="0" applyFont="1" applyFill="1" applyBorder="1"/>
    <xf numFmtId="0" fontId="17" fillId="23" borderId="92" xfId="0" applyFont="1" applyFill="1" applyBorder="1" applyAlignment="1">
      <alignment wrapText="1"/>
    </xf>
    <xf numFmtId="0" fontId="17" fillId="0" borderId="0" xfId="0" applyFont="1" applyAlignment="1">
      <alignment vertical="center"/>
    </xf>
    <xf numFmtId="0" fontId="17" fillId="20" borderId="93" xfId="0" applyFont="1" applyFill="1" applyBorder="1" applyAlignment="1">
      <alignment horizontal="left" vertical="center" wrapText="1"/>
    </xf>
    <xf numFmtId="0" fontId="17" fillId="20" borderId="0" xfId="0" applyFont="1" applyFill="1" applyAlignment="1">
      <alignment horizontal="left" vertical="center" wrapText="1"/>
    </xf>
    <xf numFmtId="0" fontId="17" fillId="20" borderId="94" xfId="0" applyFont="1" applyFill="1" applyBorder="1" applyAlignment="1">
      <alignment horizontal="left" vertical="center" wrapText="1"/>
    </xf>
    <xf numFmtId="0" fontId="14" fillId="20" borderId="27" xfId="0" applyFont="1" applyFill="1" applyBorder="1" applyAlignment="1">
      <alignment vertical="center"/>
    </xf>
    <xf numFmtId="0" fontId="18" fillId="20" borderId="28" xfId="0" applyFont="1" applyFill="1" applyBorder="1" applyAlignment="1">
      <alignment vertical="center"/>
    </xf>
    <xf numFmtId="0" fontId="18" fillId="20" borderId="21" xfId="0" applyFont="1" applyFill="1" applyBorder="1" applyAlignment="1">
      <alignment vertical="center"/>
    </xf>
    <xf numFmtId="0" fontId="20" fillId="20" borderId="93" xfId="0" applyFont="1" applyFill="1" applyBorder="1" applyAlignment="1">
      <alignment horizontal="left" vertical="center" wrapText="1"/>
    </xf>
    <xf numFmtId="0" fontId="18" fillId="20" borderId="0" xfId="0" applyFont="1" applyFill="1" applyAlignment="1">
      <alignment horizontal="left" vertical="center" wrapText="1"/>
    </xf>
    <xf numFmtId="0" fontId="18" fillId="20" borderId="94" xfId="0" applyFont="1" applyFill="1" applyBorder="1" applyAlignment="1">
      <alignment horizontal="left" vertical="center" wrapText="1"/>
    </xf>
    <xf numFmtId="0" fontId="18" fillId="20" borderId="93" xfId="0" applyFont="1" applyFill="1" applyBorder="1" applyAlignment="1">
      <alignment horizontal="left" vertical="center"/>
    </xf>
    <xf numFmtId="0" fontId="18" fillId="20" borderId="0" xfId="0" applyFont="1" applyFill="1" applyAlignment="1">
      <alignment horizontal="left" vertical="center"/>
    </xf>
    <xf numFmtId="0" fontId="18" fillId="20" borderId="94" xfId="0" applyFont="1" applyFill="1" applyBorder="1" applyAlignment="1">
      <alignment horizontal="left" vertical="center"/>
    </xf>
    <xf numFmtId="0" fontId="18" fillId="20" borderId="30" xfId="0" applyFont="1" applyFill="1" applyBorder="1" applyAlignment="1">
      <alignment horizontal="left" vertical="center"/>
    </xf>
    <xf numFmtId="0" fontId="18" fillId="20" borderId="31" xfId="0" applyFont="1" applyFill="1" applyBorder="1" applyAlignment="1">
      <alignment horizontal="left" vertical="center"/>
    </xf>
    <xf numFmtId="0" fontId="19" fillId="20" borderId="93" xfId="0" applyFont="1" applyFill="1" applyBorder="1" applyAlignment="1">
      <alignment horizontal="left" vertical="center" wrapText="1"/>
    </xf>
    <xf numFmtId="0" fontId="21" fillId="20" borderId="93" xfId="0" applyFont="1" applyFill="1" applyBorder="1" applyAlignment="1">
      <alignment horizontal="left" vertical="center" wrapText="1"/>
    </xf>
    <xf numFmtId="0" fontId="21" fillId="20" borderId="17" xfId="0" applyFont="1" applyFill="1" applyBorder="1" applyAlignment="1">
      <alignment horizontal="left" vertical="center"/>
    </xf>
    <xf numFmtId="166" fontId="22" fillId="32" borderId="66" xfId="0" applyNumberFormat="1" applyFont="1" applyFill="1" applyBorder="1" applyProtection="1">
      <protection locked="0"/>
    </xf>
    <xf numFmtId="4" fontId="7" fillId="0" borderId="0" xfId="0" applyNumberFormat="1" applyFont="1"/>
    <xf numFmtId="0" fontId="7" fillId="0" borderId="0" xfId="0" applyFont="1"/>
    <xf numFmtId="0" fontId="3" fillId="0" borderId="0" xfId="0" applyFont="1"/>
    <xf numFmtId="0" fontId="25" fillId="0" borderId="0" xfId="0" applyFont="1"/>
    <xf numFmtId="0" fontId="3" fillId="0" borderId="0" xfId="0" applyFont="1" applyAlignment="1">
      <alignment horizontal="center"/>
    </xf>
    <xf numFmtId="0" fontId="13" fillId="0" borderId="0" xfId="0" applyFont="1"/>
    <xf numFmtId="0" fontId="7" fillId="0" borderId="0" xfId="0" applyFont="1" applyAlignment="1">
      <alignment horizontal="center"/>
    </xf>
    <xf numFmtId="0" fontId="13" fillId="25" borderId="88" xfId="0" applyFont="1" applyFill="1" applyBorder="1"/>
    <xf numFmtId="0" fontId="13" fillId="25" borderId="32" xfId="0" applyFont="1" applyFill="1" applyBorder="1" applyAlignment="1">
      <alignment horizontal="center"/>
    </xf>
    <xf numFmtId="2" fontId="7" fillId="0" borderId="0" xfId="0" applyNumberFormat="1" applyFont="1" applyAlignment="1">
      <alignment horizontal="center"/>
    </xf>
    <xf numFmtId="0" fontId="13" fillId="25" borderId="86" xfId="0" applyFont="1" applyFill="1" applyBorder="1"/>
    <xf numFmtId="2" fontId="7" fillId="0" borderId="73" xfId="0" applyNumberFormat="1" applyFont="1" applyBorder="1" applyAlignment="1">
      <alignment horizontal="center"/>
    </xf>
    <xf numFmtId="0" fontId="7" fillId="25" borderId="86" xfId="0" applyFont="1" applyFill="1" applyBorder="1"/>
    <xf numFmtId="0" fontId="13" fillId="25" borderId="86" xfId="0" applyFont="1" applyFill="1" applyBorder="1" applyAlignment="1">
      <alignment horizontal="left" vertical="top"/>
    </xf>
    <xf numFmtId="0" fontId="13" fillId="0" borderId="86" xfId="0" applyFont="1" applyBorder="1" applyAlignment="1">
      <alignment horizontal="left" vertical="top"/>
    </xf>
    <xf numFmtId="0" fontId="7" fillId="25" borderId="86" xfId="0" applyFont="1" applyFill="1" applyBorder="1" applyAlignment="1">
      <alignment horizontal="left" vertical="top"/>
    </xf>
    <xf numFmtId="0" fontId="13" fillId="25" borderId="87" xfId="0" applyFont="1" applyFill="1" applyBorder="1"/>
    <xf numFmtId="44" fontId="3" fillId="25" borderId="32" xfId="0" applyNumberFormat="1" applyFont="1" applyFill="1" applyBorder="1" applyAlignment="1">
      <alignment horizontal="center"/>
    </xf>
    <xf numFmtId="2" fontId="3" fillId="0" borderId="0" xfId="0" applyNumberFormat="1" applyFont="1" applyAlignment="1">
      <alignment horizontal="left"/>
    </xf>
    <xf numFmtId="0" fontId="13" fillId="25" borderId="1" xfId="0" applyFont="1" applyFill="1" applyBorder="1"/>
    <xf numFmtId="44" fontId="3" fillId="34" borderId="1" xfId="0" applyNumberFormat="1" applyFont="1" applyFill="1" applyBorder="1"/>
    <xf numFmtId="0" fontId="7" fillId="0" borderId="0" xfId="0" applyFont="1" applyAlignment="1">
      <alignment horizontal="left" vertical="top"/>
    </xf>
    <xf numFmtId="44" fontId="13" fillId="0" borderId="0" xfId="29" applyFont="1" applyFill="1" applyBorder="1" applyAlignment="1" applyProtection="1">
      <alignment horizontal="center"/>
    </xf>
    <xf numFmtId="44" fontId="3" fillId="25" borderId="85" xfId="0" applyNumberFormat="1" applyFont="1" applyFill="1" applyBorder="1" applyAlignment="1">
      <alignment horizontal="center"/>
    </xf>
    <xf numFmtId="1" fontId="7" fillId="0" borderId="0" xfId="0" applyNumberFormat="1" applyFont="1"/>
    <xf numFmtId="44" fontId="13" fillId="0" borderId="0" xfId="29" applyFont="1" applyFill="1" applyBorder="1" applyProtection="1"/>
    <xf numFmtId="167" fontId="17" fillId="32" borderId="36" xfId="0" applyNumberFormat="1" applyFont="1" applyFill="1" applyBorder="1" applyAlignment="1" applyProtection="1">
      <alignment wrapText="1"/>
      <protection locked="0"/>
    </xf>
    <xf numFmtId="167" fontId="17" fillId="32" borderId="57" xfId="0" applyNumberFormat="1" applyFont="1" applyFill="1" applyBorder="1" applyAlignment="1" applyProtection="1">
      <alignment wrapText="1"/>
      <protection locked="0"/>
    </xf>
    <xf numFmtId="168" fontId="20" fillId="32" borderId="50" xfId="0" applyNumberFormat="1" applyFont="1" applyFill="1" applyBorder="1" applyAlignment="1" applyProtection="1">
      <alignment wrapText="1"/>
      <protection locked="0"/>
    </xf>
    <xf numFmtId="168" fontId="20" fillId="32" borderId="1" xfId="0" applyNumberFormat="1" applyFont="1" applyFill="1" applyBorder="1" applyAlignment="1" applyProtection="1">
      <alignment wrapText="1"/>
      <protection locked="0"/>
    </xf>
    <xf numFmtId="168" fontId="20" fillId="32" borderId="13" xfId="0" applyNumberFormat="1" applyFont="1" applyFill="1" applyBorder="1" applyAlignment="1" applyProtection="1">
      <alignment wrapText="1"/>
      <protection locked="0"/>
    </xf>
    <xf numFmtId="168" fontId="20" fillId="32" borderId="90" xfId="0" applyNumberFormat="1" applyFont="1" applyFill="1" applyBorder="1" applyAlignment="1" applyProtection="1">
      <alignment wrapText="1"/>
      <protection locked="0"/>
    </xf>
    <xf numFmtId="0" fontId="17" fillId="0" borderId="96" xfId="0" applyFont="1" applyBorder="1"/>
    <xf numFmtId="0" fontId="17" fillId="0" borderId="42" xfId="0" applyFont="1" applyBorder="1"/>
    <xf numFmtId="165" fontId="19" fillId="33" borderId="97" xfId="0" applyNumberFormat="1" applyFont="1" applyFill="1" applyBorder="1"/>
    <xf numFmtId="165" fontId="19" fillId="33" borderId="99" xfId="0" applyNumberFormat="1" applyFont="1" applyFill="1" applyBorder="1"/>
    <xf numFmtId="165" fontId="19" fillId="33" borderId="98" xfId="0" applyNumberFormat="1" applyFont="1" applyFill="1" applyBorder="1"/>
    <xf numFmtId="165" fontId="19" fillId="33" borderId="80" xfId="0" applyNumberFormat="1" applyFont="1" applyFill="1" applyBorder="1"/>
    <xf numFmtId="42" fontId="20" fillId="29" borderId="13" xfId="0" applyNumberFormat="1" applyFont="1" applyFill="1" applyBorder="1" applyAlignment="1">
      <alignment wrapText="1"/>
    </xf>
    <xf numFmtId="42" fontId="26" fillId="28" borderId="48" xfId="0" applyNumberFormat="1" applyFont="1" applyFill="1" applyBorder="1" applyAlignment="1">
      <alignment wrapText="1"/>
    </xf>
    <xf numFmtId="42" fontId="20" fillId="29" borderId="47" xfId="0" applyNumberFormat="1" applyFont="1" applyFill="1" applyBorder="1" applyAlignment="1">
      <alignment wrapText="1"/>
    </xf>
    <xf numFmtId="42" fontId="26" fillId="28" borderId="31" xfId="0" applyNumberFormat="1" applyFont="1" applyFill="1" applyBorder="1" applyAlignment="1">
      <alignment wrapText="1"/>
    </xf>
    <xf numFmtId="0" fontId="17" fillId="0" borderId="6" xfId="0" applyFont="1" applyBorder="1" applyAlignment="1">
      <alignment horizontal="center" wrapText="1"/>
    </xf>
    <xf numFmtId="0" fontId="17" fillId="0" borderId="5" xfId="0" applyFont="1" applyBorder="1" applyAlignment="1">
      <alignment horizontal="right" wrapText="1"/>
    </xf>
    <xf numFmtId="0" fontId="17" fillId="35" borderId="1" xfId="0" applyFont="1" applyFill="1" applyBorder="1"/>
    <xf numFmtId="0" fontId="20" fillId="35" borderId="1" xfId="0" applyFont="1" applyFill="1" applyBorder="1" applyAlignment="1">
      <alignment vertical="center" wrapText="1"/>
    </xf>
    <xf numFmtId="0" fontId="17" fillId="35" borderId="6" xfId="0" applyFont="1" applyFill="1" applyBorder="1"/>
    <xf numFmtId="2" fontId="17" fillId="35" borderId="33" xfId="0" applyNumberFormat="1" applyFont="1" applyFill="1" applyBorder="1" applyAlignment="1">
      <alignment horizontal="right" vertical="top"/>
    </xf>
    <xf numFmtId="2" fontId="17" fillId="35" borderId="5" xfId="0" applyNumberFormat="1" applyFont="1" applyFill="1" applyBorder="1" applyAlignment="1">
      <alignment horizontal="right" vertical="top"/>
    </xf>
    <xf numFmtId="44" fontId="17" fillId="35" borderId="33" xfId="0" applyNumberFormat="1" applyFont="1" applyFill="1" applyBorder="1"/>
    <xf numFmtId="0" fontId="17" fillId="35" borderId="6" xfId="0" applyFont="1" applyFill="1" applyBorder="1" applyAlignment="1">
      <alignment vertical="top"/>
    </xf>
    <xf numFmtId="0" fontId="17" fillId="30" borderId="0" xfId="0" applyFont="1" applyFill="1" applyAlignment="1">
      <alignment wrapText="1"/>
    </xf>
    <xf numFmtId="0" fontId="17" fillId="30" borderId="1" xfId="0" applyFont="1" applyFill="1" applyBorder="1" applyAlignment="1">
      <alignment horizontal="center" wrapText="1"/>
    </xf>
    <xf numFmtId="44" fontId="20" fillId="36" borderId="13" xfId="0" applyNumberFormat="1" applyFont="1" applyFill="1" applyBorder="1" applyAlignment="1">
      <alignment wrapText="1"/>
    </xf>
    <xf numFmtId="167" fontId="17" fillId="32" borderId="100" xfId="0" applyNumberFormat="1" applyFont="1" applyFill="1" applyBorder="1" applyAlignment="1" applyProtection="1">
      <alignment wrapText="1"/>
      <protection locked="0"/>
    </xf>
    <xf numFmtId="167" fontId="17" fillId="32" borderId="101" xfId="0" applyNumberFormat="1" applyFont="1" applyFill="1" applyBorder="1" applyAlignment="1" applyProtection="1">
      <alignment wrapText="1"/>
      <protection locked="0"/>
    </xf>
    <xf numFmtId="0" fontId="23" fillId="22" borderId="102" xfId="0" applyFont="1" applyFill="1" applyBorder="1" applyAlignment="1">
      <alignment horizontal="left" vertical="center" wrapText="1"/>
    </xf>
    <xf numFmtId="167" fontId="17" fillId="32" borderId="103" xfId="0" applyNumberFormat="1" applyFont="1" applyFill="1" applyBorder="1" applyAlignment="1" applyProtection="1">
      <alignment wrapText="1"/>
      <protection locked="0"/>
    </xf>
    <xf numFmtId="0" fontId="23" fillId="22" borderId="32" xfId="0" applyFont="1" applyFill="1" applyBorder="1" applyAlignment="1">
      <alignment horizontal="left" vertical="center" wrapText="1"/>
    </xf>
    <xf numFmtId="0" fontId="10" fillId="33" borderId="104" xfId="0" applyFont="1" applyFill="1" applyBorder="1" applyAlignment="1">
      <alignment vertical="center"/>
    </xf>
    <xf numFmtId="0" fontId="10" fillId="33" borderId="32" xfId="0" applyFont="1" applyFill="1" applyBorder="1" applyAlignment="1">
      <alignment vertical="center"/>
    </xf>
    <xf numFmtId="0" fontId="10" fillId="33" borderId="21" xfId="0" applyFont="1" applyFill="1" applyBorder="1" applyAlignment="1">
      <alignment horizontal="right" vertical="center"/>
    </xf>
    <xf numFmtId="0" fontId="11" fillId="33" borderId="105" xfId="0" applyFont="1" applyFill="1" applyBorder="1" applyAlignment="1">
      <alignment horizontal="right" vertical="center"/>
    </xf>
    <xf numFmtId="0" fontId="10" fillId="33" borderId="32" xfId="0" applyFont="1" applyFill="1" applyBorder="1" applyAlignment="1">
      <alignment horizontal="right" vertical="center"/>
    </xf>
    <xf numFmtId="0" fontId="10" fillId="33" borderId="18" xfId="0" applyFont="1" applyFill="1" applyBorder="1" applyAlignment="1">
      <alignment vertical="center"/>
    </xf>
    <xf numFmtId="0" fontId="11" fillId="33" borderId="106" xfId="0" applyFont="1" applyFill="1" applyBorder="1" applyAlignment="1">
      <alignment horizontal="right" vertical="center"/>
    </xf>
    <xf numFmtId="0" fontId="11" fillId="33" borderId="32" xfId="0" applyFont="1" applyFill="1" applyBorder="1" applyAlignment="1">
      <alignment horizontal="right" vertical="center"/>
    </xf>
    <xf numFmtId="0" fontId="18" fillId="20" borderId="93" xfId="0" applyFont="1" applyFill="1" applyBorder="1" applyAlignment="1">
      <alignment horizontal="left" vertical="top" wrapText="1"/>
    </xf>
    <xf numFmtId="0" fontId="18" fillId="20" borderId="0" xfId="0" applyFont="1" applyFill="1" applyAlignment="1">
      <alignment horizontal="left" vertical="top" wrapText="1"/>
    </xf>
    <xf numFmtId="0" fontId="18" fillId="20" borderId="94" xfId="0" applyFont="1" applyFill="1" applyBorder="1" applyAlignment="1">
      <alignment horizontal="left" vertical="top" wrapText="1"/>
    </xf>
    <xf numFmtId="0" fontId="17" fillId="20" borderId="93" xfId="0" applyFont="1" applyFill="1" applyBorder="1" applyAlignment="1">
      <alignment horizontal="left" vertical="center" wrapText="1"/>
    </xf>
    <xf numFmtId="0" fontId="17" fillId="20" borderId="0" xfId="0" applyFont="1" applyFill="1" applyAlignment="1">
      <alignment horizontal="left" vertical="center" wrapText="1"/>
    </xf>
    <xf numFmtId="0" fontId="17" fillId="20" borderId="94" xfId="0" applyFont="1" applyFill="1" applyBorder="1" applyAlignment="1">
      <alignment horizontal="left" vertical="center" wrapText="1"/>
    </xf>
    <xf numFmtId="0" fontId="20" fillId="20" borderId="93" xfId="0" applyFont="1" applyFill="1" applyBorder="1" applyAlignment="1">
      <alignment horizontal="left" vertical="center" wrapText="1"/>
    </xf>
    <xf numFmtId="0" fontId="20" fillId="20" borderId="0" xfId="0" applyFont="1" applyFill="1" applyAlignment="1">
      <alignment horizontal="left" vertical="center" wrapText="1"/>
    </xf>
    <xf numFmtId="0" fontId="20" fillId="20" borderId="94" xfId="0" applyFont="1" applyFill="1" applyBorder="1" applyAlignment="1">
      <alignment horizontal="left" vertical="center" wrapText="1"/>
    </xf>
    <xf numFmtId="0" fontId="18" fillId="20" borderId="93" xfId="0" applyFont="1" applyFill="1" applyBorder="1" applyAlignment="1">
      <alignment horizontal="left" vertical="center" wrapText="1"/>
    </xf>
    <xf numFmtId="0" fontId="18" fillId="20" borderId="0" xfId="0" applyFont="1" applyFill="1" applyAlignment="1">
      <alignment horizontal="left" vertical="center" wrapText="1"/>
    </xf>
    <xf numFmtId="0" fontId="18" fillId="20" borderId="94" xfId="0" applyFont="1" applyFill="1" applyBorder="1" applyAlignment="1">
      <alignment horizontal="left" vertical="center" wrapText="1"/>
    </xf>
    <xf numFmtId="0" fontId="19" fillId="25" borderId="54" xfId="0" applyFont="1" applyFill="1" applyBorder="1" applyAlignment="1"/>
    <xf numFmtId="0" fontId="19" fillId="25" borderId="57" xfId="0" applyFont="1" applyFill="1" applyBorder="1" applyAlignment="1"/>
    <xf numFmtId="0" fontId="17" fillId="25" borderId="53" xfId="0" applyFont="1" applyFill="1" applyBorder="1" applyAlignment="1"/>
    <xf numFmtId="0" fontId="17" fillId="25" borderId="36" xfId="0" applyFont="1" applyFill="1" applyBorder="1" applyAlignment="1"/>
    <xf numFmtId="15" fontId="21" fillId="25" borderId="33" xfId="0" applyNumberFormat="1" applyFont="1" applyFill="1" applyBorder="1" applyAlignment="1">
      <alignment horizontal="left"/>
    </xf>
    <xf numFmtId="15" fontId="21" fillId="25" borderId="36" xfId="0" applyNumberFormat="1" applyFont="1" applyFill="1" applyBorder="1" applyAlignment="1">
      <alignment horizontal="left"/>
    </xf>
    <xf numFmtId="0" fontId="21" fillId="25" borderId="33" xfId="0" applyFont="1" applyFill="1" applyBorder="1" applyAlignment="1">
      <alignment horizontal="left"/>
    </xf>
    <xf numFmtId="0" fontId="21" fillId="25" borderId="36" xfId="0" applyFont="1" applyFill="1" applyBorder="1" applyAlignment="1">
      <alignment horizontal="left"/>
    </xf>
    <xf numFmtId="0" fontId="21" fillId="25" borderId="37" xfId="0" applyFont="1" applyFill="1" applyBorder="1" applyAlignment="1"/>
    <xf numFmtId="0" fontId="21" fillId="25" borderId="57" xfId="0" applyFont="1" applyFill="1" applyBorder="1" applyAlignment="1"/>
    <xf numFmtId="0" fontId="17" fillId="25" borderId="83" xfId="0" applyFont="1" applyFill="1" applyBorder="1" applyAlignment="1"/>
    <xf numFmtId="0" fontId="17" fillId="25" borderId="84" xfId="0" applyFont="1" applyFill="1" applyBorder="1" applyAlignment="1"/>
    <xf numFmtId="0" fontId="19" fillId="25" borderId="81" xfId="0" applyFont="1" applyFill="1" applyBorder="1" applyAlignment="1">
      <alignment horizontal="center"/>
    </xf>
    <xf numFmtId="0" fontId="19" fillId="25" borderId="82" xfId="0" applyFont="1" applyFill="1" applyBorder="1" applyAlignment="1">
      <alignment horizontal="center"/>
    </xf>
    <xf numFmtId="0" fontId="17" fillId="25" borderId="55" xfId="0" applyFont="1" applyFill="1" applyBorder="1" applyAlignment="1"/>
    <xf numFmtId="0" fontId="17" fillId="25" borderId="56" xfId="0" applyFont="1" applyFill="1" applyBorder="1" applyAlignment="1"/>
    <xf numFmtId="0" fontId="17" fillId="25" borderId="33" xfId="0" applyFont="1" applyFill="1" applyBorder="1" applyAlignment="1"/>
    <xf numFmtId="0" fontId="17" fillId="32" borderId="33" xfId="0" applyFont="1" applyFill="1" applyBorder="1" applyAlignment="1" applyProtection="1">
      <protection locked="0"/>
    </xf>
    <xf numFmtId="0" fontId="17" fillId="32" borderId="36" xfId="0" applyFont="1" applyFill="1" applyBorder="1" applyAlignment="1" applyProtection="1">
      <protection locked="0"/>
    </xf>
    <xf numFmtId="0" fontId="23" fillId="24" borderId="0" xfId="0" applyFont="1" applyFill="1" applyAlignment="1">
      <alignment wrapText="1"/>
    </xf>
    <xf numFmtId="0" fontId="19" fillId="25" borderId="69" xfId="0" applyFont="1" applyFill="1" applyBorder="1" applyAlignment="1">
      <alignment horizontal="center" vertical="top"/>
    </xf>
    <xf numFmtId="0" fontId="19" fillId="25" borderId="95" xfId="0" applyFont="1" applyFill="1" applyBorder="1" applyAlignment="1">
      <alignment horizontal="center" vertical="top"/>
    </xf>
    <xf numFmtId="0" fontId="19" fillId="25" borderId="73" xfId="0" applyFont="1" applyFill="1" applyBorder="1" applyAlignment="1">
      <alignment horizontal="center" vertical="top"/>
    </xf>
    <xf numFmtId="0" fontId="19" fillId="25" borderId="39" xfId="0" applyFont="1" applyFill="1" applyBorder="1" applyAlignment="1">
      <alignment horizontal="center" vertical="top"/>
    </xf>
    <xf numFmtId="0" fontId="19" fillId="25" borderId="42" xfId="0" applyFont="1" applyFill="1" applyBorder="1" applyAlignment="1">
      <alignment horizontal="center" vertical="top"/>
    </xf>
    <xf numFmtId="0" fontId="19" fillId="25" borderId="69" xfId="0" applyFont="1" applyFill="1" applyBorder="1" applyAlignment="1">
      <alignment horizontal="center" vertical="top" wrapText="1"/>
    </xf>
    <xf numFmtId="0" fontId="19" fillId="25" borderId="70" xfId="0" applyFont="1" applyFill="1" applyBorder="1" applyAlignment="1">
      <alignment horizontal="center" vertical="top" wrapText="1"/>
    </xf>
    <xf numFmtId="0" fontId="19" fillId="25" borderId="71" xfId="0" applyFont="1" applyFill="1" applyBorder="1" applyAlignment="1">
      <alignment horizontal="center" vertical="top" wrapText="1"/>
    </xf>
    <xf numFmtId="0" fontId="19" fillId="25" borderId="72" xfId="0" applyFont="1" applyFill="1" applyBorder="1" applyAlignment="1">
      <alignment horizontal="center" vertical="top" wrapText="1"/>
    </xf>
    <xf numFmtId="0" fontId="30" fillId="27" borderId="42" xfId="0" applyFont="1" applyFill="1" applyBorder="1" applyAlignment="1">
      <alignment horizontal="left" vertical="top" wrapText="1"/>
    </xf>
    <xf numFmtId="0" fontId="7" fillId="27" borderId="0" xfId="0" applyFont="1" applyFill="1" applyAlignment="1">
      <alignment horizontal="left" vertical="top" wrapText="1"/>
    </xf>
    <xf numFmtId="4" fontId="7" fillId="27" borderId="43" xfId="0" applyNumberFormat="1" applyFont="1" applyFill="1" applyBorder="1" applyAlignment="1">
      <alignment horizontal="left" vertical="top" wrapText="1"/>
    </xf>
    <xf numFmtId="0" fontId="7" fillId="27" borderId="42" xfId="0" applyFont="1" applyFill="1" applyBorder="1" applyAlignment="1">
      <alignment horizontal="left" vertical="top" wrapText="1"/>
    </xf>
    <xf numFmtId="0" fontId="7" fillId="27" borderId="38" xfId="0" applyFont="1" applyFill="1" applyBorder="1" applyAlignment="1">
      <alignment horizontal="left" vertical="top" wrapText="1"/>
    </xf>
    <xf numFmtId="0" fontId="7" fillId="27" borderId="44" xfId="0" applyFont="1" applyFill="1" applyBorder="1" applyAlignment="1">
      <alignment horizontal="left" vertical="top" wrapText="1"/>
    </xf>
    <xf numFmtId="4" fontId="7" fillId="27" borderId="45" xfId="0" applyNumberFormat="1" applyFont="1" applyFill="1" applyBorder="1" applyAlignment="1">
      <alignment horizontal="left" vertical="top" wrapText="1"/>
    </xf>
    <xf numFmtId="0" fontId="3" fillId="26" borderId="39" xfId="0" applyFont="1" applyFill="1" applyBorder="1" applyAlignment="1">
      <alignment wrapText="1"/>
    </xf>
    <xf numFmtId="0" fontId="3" fillId="26" borderId="40" xfId="0" applyFont="1" applyFill="1" applyBorder="1" applyAlignment="1">
      <alignment wrapText="1"/>
    </xf>
    <xf numFmtId="0" fontId="3" fillId="26" borderId="41" xfId="0" applyFont="1" applyFill="1" applyBorder="1" applyAlignment="1">
      <alignment wrapText="1"/>
    </xf>
    <xf numFmtId="0" fontId="12" fillId="24" borderId="0" xfId="0" applyFont="1" applyFill="1" applyAlignment="1">
      <alignment wrapText="1"/>
    </xf>
    <xf numFmtId="0" fontId="26" fillId="31" borderId="51" xfId="0" applyFont="1" applyFill="1" applyBorder="1" applyAlignment="1"/>
    <xf numFmtId="0" fontId="26" fillId="31" borderId="0" xfId="0" applyFont="1" applyFill="1" applyAlignment="1"/>
  </cellXfs>
  <cellStyles count="3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Euro" xfId="25" xr:uid="{00000000-0005-0000-0000-000018000000}"/>
    <cellStyle name="Ongedefinieerd" xfId="26" xr:uid="{00000000-0005-0000-0000-00001A000000}"/>
    <cellStyle name="Standaard" xfId="0" builtinId="0"/>
    <cellStyle name="Standaard 2 2" xfId="30" xr:uid="{E0D58AE1-2261-4020-9B82-5BD93DC9F11E}"/>
    <cellStyle name="Standaard_Blad1" xfId="27" xr:uid="{00000000-0005-0000-0000-00001B000000}"/>
    <cellStyle name="Standaard_Blad2" xfId="28" xr:uid="{00000000-0005-0000-0000-00001C000000}"/>
    <cellStyle name="Valuta" xfId="29" builtinId="4"/>
  </cellStyles>
  <dxfs count="1">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latform.negometrix.com/WINDOWS/Temporary%20Internet%20Files/OLK10D0/calculatie%20NS%20groningen%20herzien%20prijspeil%20200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zicht codes"/>
      <sheetName val="Totaal"/>
      <sheetName val="Kelder"/>
      <sheetName val="BGG"/>
      <sheetName val="1e etage"/>
      <sheetName val="2e etage"/>
      <sheetName val="4e etage"/>
      <sheetName val="5e etage"/>
      <sheetName val="Niet aankom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FD267-0F52-4EFB-8C3B-4D8969803017}">
  <dimension ref="B2:N45"/>
  <sheetViews>
    <sheetView tabSelected="1" workbookViewId="0">
      <selection activeCell="P17" sqref="P17"/>
    </sheetView>
  </sheetViews>
  <sheetFormatPr defaultColWidth="9.140625" defaultRowHeight="12.75" x14ac:dyDescent="0.2"/>
  <cols>
    <col min="1" max="1" width="9.140625" style="8"/>
    <col min="2" max="2" width="18.42578125" style="8" customWidth="1"/>
    <col min="3" max="4" width="9.140625" style="8"/>
    <col min="5" max="5" width="29.85546875" style="8" customWidth="1"/>
    <col min="6" max="6" width="18" style="8" customWidth="1"/>
    <col min="7" max="9" width="9.140625" style="8"/>
    <col min="10" max="10" width="54.42578125" style="8" customWidth="1"/>
    <col min="11" max="16384" width="9.140625" style="8"/>
  </cols>
  <sheetData>
    <row r="2" spans="2:10" ht="13.5" thickBot="1" x14ac:dyDescent="0.25"/>
    <row r="3" spans="2:10" s="369" customFormat="1" ht="18.75" customHeight="1" x14ac:dyDescent="0.2">
      <c r="B3" s="373" t="s">
        <v>0</v>
      </c>
      <c r="C3" s="374"/>
      <c r="D3" s="374"/>
      <c r="E3" s="374"/>
      <c r="F3" s="374"/>
      <c r="G3" s="374"/>
      <c r="H3" s="374"/>
      <c r="I3" s="374"/>
      <c r="J3" s="375"/>
    </row>
    <row r="4" spans="2:10" s="369" customFormat="1" ht="18.75" customHeight="1" x14ac:dyDescent="0.2">
      <c r="B4" s="458" t="s">
        <v>1</v>
      </c>
      <c r="C4" s="459"/>
      <c r="D4" s="459"/>
      <c r="E4" s="459"/>
      <c r="F4" s="459"/>
      <c r="G4" s="459"/>
      <c r="H4" s="459"/>
      <c r="I4" s="459"/>
      <c r="J4" s="460"/>
    </row>
    <row r="5" spans="2:10" s="369" customFormat="1" ht="50.25" customHeight="1" x14ac:dyDescent="0.2">
      <c r="B5" s="458" t="s">
        <v>827</v>
      </c>
      <c r="C5" s="459"/>
      <c r="D5" s="459"/>
      <c r="E5" s="459"/>
      <c r="F5" s="459"/>
      <c r="G5" s="459"/>
      <c r="H5" s="459"/>
      <c r="I5" s="459"/>
      <c r="J5" s="460"/>
    </row>
    <row r="6" spans="2:10" s="369" customFormat="1" ht="11.25" customHeight="1" x14ac:dyDescent="0.2">
      <c r="B6" s="370"/>
      <c r="C6" s="371"/>
      <c r="D6" s="371"/>
      <c r="E6" s="371"/>
      <c r="F6" s="371"/>
      <c r="G6" s="371"/>
      <c r="H6" s="371"/>
      <c r="I6" s="371"/>
      <c r="J6" s="372"/>
    </row>
    <row r="7" spans="2:10" s="369" customFormat="1" x14ac:dyDescent="0.2">
      <c r="B7" s="384" t="s">
        <v>2</v>
      </c>
      <c r="C7" s="371"/>
      <c r="D7" s="371"/>
      <c r="E7" s="371"/>
      <c r="F7" s="371"/>
      <c r="G7" s="371"/>
      <c r="H7" s="371"/>
      <c r="I7" s="371"/>
      <c r="J7" s="372"/>
    </row>
    <row r="8" spans="2:10" s="369" customFormat="1" ht="27.75" customHeight="1" x14ac:dyDescent="0.2">
      <c r="B8" s="461" t="s">
        <v>830</v>
      </c>
      <c r="C8" s="462"/>
      <c r="D8" s="462"/>
      <c r="E8" s="462"/>
      <c r="F8" s="462"/>
      <c r="G8" s="462"/>
      <c r="H8" s="462"/>
      <c r="I8" s="462"/>
      <c r="J8" s="463"/>
    </row>
    <row r="9" spans="2:10" s="369" customFormat="1" ht="27" customHeight="1" x14ac:dyDescent="0.2">
      <c r="B9" s="461" t="s">
        <v>831</v>
      </c>
      <c r="C9" s="465"/>
      <c r="D9" s="465"/>
      <c r="E9" s="465"/>
      <c r="F9" s="465"/>
      <c r="G9" s="465"/>
      <c r="H9" s="465"/>
      <c r="I9" s="465"/>
      <c r="J9" s="466"/>
    </row>
    <row r="10" spans="2:10" s="369" customFormat="1" ht="12" customHeight="1" x14ac:dyDescent="0.2">
      <c r="B10" s="376"/>
      <c r="C10" s="377"/>
      <c r="D10" s="377"/>
      <c r="E10" s="377"/>
      <c r="F10" s="377"/>
      <c r="G10" s="377"/>
      <c r="H10" s="377"/>
      <c r="I10" s="377"/>
      <c r="J10" s="378"/>
    </row>
    <row r="11" spans="2:10" s="369" customFormat="1" ht="15" customHeight="1" x14ac:dyDescent="0.2">
      <c r="B11" s="385" t="s">
        <v>3</v>
      </c>
      <c r="C11" s="377"/>
      <c r="D11" s="377"/>
      <c r="E11" s="377"/>
      <c r="F11" s="377"/>
      <c r="G11" s="377"/>
      <c r="H11" s="377"/>
      <c r="I11" s="377"/>
      <c r="J11" s="378"/>
    </row>
    <row r="12" spans="2:10" s="369" customFormat="1" x14ac:dyDescent="0.2">
      <c r="B12" s="464" t="s">
        <v>828</v>
      </c>
      <c r="C12" s="465"/>
      <c r="D12" s="465"/>
      <c r="E12" s="465"/>
      <c r="F12" s="465"/>
      <c r="G12" s="465"/>
      <c r="H12" s="465"/>
      <c r="I12" s="465"/>
      <c r="J12" s="466"/>
    </row>
    <row r="13" spans="2:10" s="369" customFormat="1" ht="21" customHeight="1" x14ac:dyDescent="0.2">
      <c r="B13" s="379" t="s">
        <v>4</v>
      </c>
      <c r="C13" s="377"/>
      <c r="D13" s="377"/>
      <c r="E13" s="377"/>
      <c r="F13" s="377"/>
      <c r="G13" s="377"/>
      <c r="H13" s="377"/>
      <c r="I13" s="377"/>
      <c r="J13" s="378"/>
    </row>
    <row r="14" spans="2:10" s="369" customFormat="1" ht="15" customHeight="1" x14ac:dyDescent="0.2">
      <c r="B14" s="455" t="s">
        <v>829</v>
      </c>
      <c r="C14" s="456"/>
      <c r="D14" s="456"/>
      <c r="E14" s="456"/>
      <c r="F14" s="456"/>
      <c r="G14" s="456"/>
      <c r="H14" s="456"/>
      <c r="I14" s="456"/>
      <c r="J14" s="457"/>
    </row>
    <row r="15" spans="2:10" s="369" customFormat="1" x14ac:dyDescent="0.2">
      <c r="B15" s="379" t="s">
        <v>826</v>
      </c>
      <c r="C15" s="380"/>
      <c r="D15" s="380"/>
      <c r="E15" s="380"/>
      <c r="F15" s="380"/>
      <c r="G15" s="380"/>
      <c r="H15" s="380"/>
      <c r="I15" s="380"/>
      <c r="J15" s="381"/>
    </row>
    <row r="16" spans="2:10" s="369" customFormat="1" x14ac:dyDescent="0.2">
      <c r="B16" s="379"/>
      <c r="C16" s="380"/>
      <c r="D16" s="380"/>
      <c r="E16" s="380"/>
      <c r="F16" s="380"/>
      <c r="G16" s="380"/>
      <c r="H16" s="380"/>
      <c r="I16" s="380"/>
      <c r="J16" s="381"/>
    </row>
    <row r="17" spans="2:14" s="369" customFormat="1" ht="13.5" thickBot="1" x14ac:dyDescent="0.25">
      <c r="B17" s="386"/>
      <c r="C17" s="382"/>
      <c r="D17" s="382"/>
      <c r="E17" s="382"/>
      <c r="F17" s="382"/>
      <c r="G17" s="382"/>
      <c r="H17" s="382"/>
      <c r="I17" s="382"/>
      <c r="J17" s="383"/>
    </row>
    <row r="18" spans="2:14" x14ac:dyDescent="0.2">
      <c r="K18" s="369"/>
      <c r="L18" s="369"/>
      <c r="M18" s="369"/>
      <c r="N18" s="369"/>
    </row>
    <row r="45" spans="2:2" x14ac:dyDescent="0.2">
      <c r="B45" s="9"/>
    </row>
  </sheetData>
  <sheetProtection algorithmName="SHA-512" hashValue="+RArmRYnffjQeyuc5k9c4rFzjKH1hsLKwyUuHLUaf23oFCkZbtDPo/glrs6g6qWzJBg6voHAgvH8RmZpccm8Zg==" saltValue="OlCpHBN7G7JfbYnt8ZAdnA==" spinCount="100000" sheet="1" objects="1" scenarios="1"/>
  <mergeCells count="6">
    <mergeCell ref="B14:J14"/>
    <mergeCell ref="B4:J4"/>
    <mergeCell ref="B8:J8"/>
    <mergeCell ref="B12:J12"/>
    <mergeCell ref="B5:J5"/>
    <mergeCell ref="B9:J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6E0B4"/>
  </sheetPr>
  <dimension ref="A1:P74"/>
  <sheetViews>
    <sheetView zoomScaleNormal="100" workbookViewId="0">
      <selection activeCell="L16" sqref="L16"/>
    </sheetView>
  </sheetViews>
  <sheetFormatPr defaultColWidth="10.85546875" defaultRowHeight="12.75" x14ac:dyDescent="0.2"/>
  <cols>
    <col min="1" max="1" width="14.42578125" style="8" customWidth="1"/>
    <col min="2" max="2" width="14.7109375" style="8" customWidth="1"/>
    <col min="3" max="3" width="39" style="8" customWidth="1"/>
    <col min="4" max="4" width="17.5703125" style="8" customWidth="1"/>
    <col min="5" max="5" width="19.42578125" style="8" customWidth="1"/>
    <col min="6" max="7" width="9.7109375" style="194" bestFit="1" customWidth="1"/>
    <col min="8" max="9" width="10.85546875" style="8"/>
    <col min="10" max="10" width="18.5703125" style="8" customWidth="1"/>
    <col min="11" max="11" width="15.42578125" style="8" customWidth="1"/>
    <col min="12" max="12" width="16.28515625" style="8" customWidth="1"/>
    <col min="13" max="16384" width="10.85546875" style="8"/>
  </cols>
  <sheetData>
    <row r="1" spans="1:16" s="65" customFormat="1" ht="25.5" x14ac:dyDescent="0.2">
      <c r="A1" s="94" t="s">
        <v>81</v>
      </c>
      <c r="B1" s="94" t="s">
        <v>139</v>
      </c>
      <c r="C1" s="94" t="s">
        <v>58</v>
      </c>
      <c r="D1" s="94" t="s">
        <v>140</v>
      </c>
      <c r="E1" s="95" t="s">
        <v>141</v>
      </c>
      <c r="F1" s="96" t="s">
        <v>132</v>
      </c>
      <c r="G1" s="163" t="s">
        <v>385</v>
      </c>
      <c r="H1" s="247" t="s">
        <v>143</v>
      </c>
      <c r="I1" s="247" t="s">
        <v>144</v>
      </c>
      <c r="J1" s="247" t="s">
        <v>145</v>
      </c>
      <c r="K1" s="247" t="s">
        <v>83</v>
      </c>
      <c r="L1" s="8"/>
      <c r="M1" s="8"/>
      <c r="N1" s="8"/>
      <c r="O1" s="8"/>
      <c r="P1" s="8"/>
    </row>
    <row r="2" spans="1:16" x14ac:dyDescent="0.2">
      <c r="A2" s="165" t="s">
        <v>592</v>
      </c>
      <c r="B2" s="248" t="s">
        <v>593</v>
      </c>
      <c r="C2" s="248" t="s">
        <v>148</v>
      </c>
      <c r="D2" s="168" t="s">
        <v>124</v>
      </c>
      <c r="E2" s="286">
        <v>4</v>
      </c>
      <c r="F2" s="287">
        <v>51.5</v>
      </c>
      <c r="G2" s="288"/>
      <c r="H2" s="103">
        <f>VLOOKUP(E2,'Overzicht Schoonmaak'!$L$6:$N$14,3,FALSE)</f>
        <v>0</v>
      </c>
      <c r="I2" s="103">
        <f>VLOOKUP(D2,'Overzicht Schoonmaak'!$I$6:$J$17,2,FALSE)</f>
        <v>0</v>
      </c>
      <c r="J2" s="103">
        <f>H2+I2</f>
        <v>0</v>
      </c>
      <c r="K2" s="103">
        <f>F2*J2</f>
        <v>0</v>
      </c>
    </row>
    <row r="3" spans="1:16" ht="27" customHeight="1" x14ac:dyDescent="0.2">
      <c r="A3" s="289" t="s">
        <v>592</v>
      </c>
      <c r="B3" s="259" t="s">
        <v>594</v>
      </c>
      <c r="C3" s="260" t="s">
        <v>165</v>
      </c>
      <c r="D3" s="116" t="s">
        <v>149</v>
      </c>
      <c r="E3" s="117" t="s">
        <v>166</v>
      </c>
      <c r="F3" s="181"/>
      <c r="G3" s="182">
        <v>49.8</v>
      </c>
      <c r="H3" s="118"/>
      <c r="I3" s="118"/>
      <c r="J3" s="118"/>
      <c r="K3" s="118"/>
    </row>
    <row r="4" spans="1:16" ht="15" x14ac:dyDescent="0.2">
      <c r="A4" s="289" t="s">
        <v>592</v>
      </c>
      <c r="B4" s="259" t="s">
        <v>595</v>
      </c>
      <c r="C4" s="260" t="s">
        <v>165</v>
      </c>
      <c r="D4" s="116" t="s">
        <v>149</v>
      </c>
      <c r="E4" s="117" t="s">
        <v>166</v>
      </c>
      <c r="F4" s="181"/>
      <c r="G4" s="182">
        <v>49.2</v>
      </c>
      <c r="H4" s="118"/>
      <c r="I4" s="118"/>
      <c r="J4" s="118"/>
      <c r="K4" s="118"/>
    </row>
    <row r="5" spans="1:16" ht="15" x14ac:dyDescent="0.2">
      <c r="A5" s="289" t="s">
        <v>592</v>
      </c>
      <c r="B5" s="259" t="s">
        <v>596</v>
      </c>
      <c r="C5" s="260" t="s">
        <v>165</v>
      </c>
      <c r="D5" s="116" t="s">
        <v>149</v>
      </c>
      <c r="E5" s="117" t="s">
        <v>166</v>
      </c>
      <c r="F5" s="181"/>
      <c r="G5" s="182">
        <v>54</v>
      </c>
      <c r="H5" s="118"/>
      <c r="I5" s="118"/>
      <c r="J5" s="118"/>
      <c r="K5" s="118"/>
    </row>
    <row r="6" spans="1:16" ht="15" x14ac:dyDescent="0.2">
      <c r="A6" s="289" t="s">
        <v>592</v>
      </c>
      <c r="B6" s="259" t="s">
        <v>597</v>
      </c>
      <c r="C6" s="260" t="s">
        <v>165</v>
      </c>
      <c r="D6" s="116" t="s">
        <v>149</v>
      </c>
      <c r="E6" s="117" t="s">
        <v>166</v>
      </c>
      <c r="F6" s="181"/>
      <c r="G6" s="182">
        <v>54</v>
      </c>
      <c r="H6" s="118"/>
      <c r="I6" s="118"/>
      <c r="J6" s="118"/>
      <c r="K6" s="118"/>
    </row>
    <row r="7" spans="1:16" ht="15" x14ac:dyDescent="0.2">
      <c r="A7" s="289" t="s">
        <v>592</v>
      </c>
      <c r="B7" s="259" t="s">
        <v>598</v>
      </c>
      <c r="C7" s="260" t="s">
        <v>165</v>
      </c>
      <c r="D7" s="116" t="s">
        <v>149</v>
      </c>
      <c r="E7" s="117" t="s">
        <v>166</v>
      </c>
      <c r="F7" s="181"/>
      <c r="G7" s="182">
        <v>55.3</v>
      </c>
      <c r="H7" s="118"/>
      <c r="I7" s="118"/>
      <c r="J7" s="118"/>
      <c r="K7" s="118"/>
    </row>
    <row r="8" spans="1:16" ht="13.5" customHeight="1" x14ac:dyDescent="0.2">
      <c r="A8" s="289" t="s">
        <v>592</v>
      </c>
      <c r="B8" s="259" t="s">
        <v>599</v>
      </c>
      <c r="C8" s="260" t="s">
        <v>165</v>
      </c>
      <c r="D8" s="116" t="s">
        <v>149</v>
      </c>
      <c r="E8" s="117" t="s">
        <v>166</v>
      </c>
      <c r="F8" s="181"/>
      <c r="G8" s="182">
        <v>55.3</v>
      </c>
      <c r="H8" s="118"/>
      <c r="I8" s="118"/>
      <c r="J8" s="118"/>
      <c r="K8" s="118"/>
    </row>
    <row r="9" spans="1:16" ht="15" x14ac:dyDescent="0.2">
      <c r="A9" s="289" t="s">
        <v>592</v>
      </c>
      <c r="B9" s="259" t="s">
        <v>600</v>
      </c>
      <c r="C9" s="260" t="s">
        <v>165</v>
      </c>
      <c r="D9" s="116" t="s">
        <v>149</v>
      </c>
      <c r="E9" s="117" t="s">
        <v>166</v>
      </c>
      <c r="F9" s="181"/>
      <c r="G9" s="182">
        <v>54</v>
      </c>
      <c r="H9" s="118"/>
      <c r="I9" s="118"/>
      <c r="J9" s="118"/>
      <c r="K9" s="118"/>
    </row>
    <row r="10" spans="1:16" ht="16.5" customHeight="1" x14ac:dyDescent="0.2">
      <c r="A10" s="289" t="s">
        <v>592</v>
      </c>
      <c r="B10" s="259" t="s">
        <v>601</v>
      </c>
      <c r="C10" s="260" t="s">
        <v>165</v>
      </c>
      <c r="D10" s="116" t="s">
        <v>149</v>
      </c>
      <c r="E10" s="117" t="s">
        <v>166</v>
      </c>
      <c r="F10" s="181"/>
      <c r="G10" s="182">
        <v>54</v>
      </c>
      <c r="H10" s="118"/>
      <c r="I10" s="118"/>
      <c r="J10" s="118"/>
      <c r="K10" s="118"/>
    </row>
    <row r="11" spans="1:16" ht="15" x14ac:dyDescent="0.2">
      <c r="A11" s="289" t="s">
        <v>592</v>
      </c>
      <c r="B11" s="259" t="s">
        <v>602</v>
      </c>
      <c r="C11" s="260" t="s">
        <v>165</v>
      </c>
      <c r="D11" s="116" t="s">
        <v>149</v>
      </c>
      <c r="E11" s="117" t="s">
        <v>166</v>
      </c>
      <c r="F11" s="181"/>
      <c r="G11" s="182">
        <v>56.2</v>
      </c>
      <c r="H11" s="118"/>
      <c r="I11" s="118"/>
      <c r="J11" s="118"/>
      <c r="K11" s="118"/>
    </row>
    <row r="12" spans="1:16" ht="15" x14ac:dyDescent="0.2">
      <c r="A12" s="289" t="s">
        <v>592</v>
      </c>
      <c r="B12" s="259" t="s">
        <v>603</v>
      </c>
      <c r="C12" s="260" t="s">
        <v>165</v>
      </c>
      <c r="D12" s="116" t="s">
        <v>149</v>
      </c>
      <c r="E12" s="117" t="s">
        <v>166</v>
      </c>
      <c r="F12" s="181"/>
      <c r="G12" s="182">
        <v>56.2</v>
      </c>
      <c r="H12" s="118"/>
      <c r="I12" s="118"/>
      <c r="J12" s="118"/>
      <c r="K12" s="118"/>
    </row>
    <row r="13" spans="1:16" x14ac:dyDescent="0.2">
      <c r="A13" s="165" t="s">
        <v>592</v>
      </c>
      <c r="B13" s="248" t="s">
        <v>604</v>
      </c>
      <c r="C13" s="248" t="s">
        <v>462</v>
      </c>
      <c r="D13" s="99" t="s">
        <v>196</v>
      </c>
      <c r="E13" s="100">
        <v>1</v>
      </c>
      <c r="F13" s="287">
        <v>13</v>
      </c>
      <c r="G13" s="140"/>
      <c r="H13" s="103">
        <f>VLOOKUP(E13,'Overzicht Schoonmaak'!$L$6:$N$14,3,FALSE)</f>
        <v>0</v>
      </c>
      <c r="I13" s="103">
        <f>VLOOKUP(D13,'Overzicht Schoonmaak'!$I$6:$J$17,2,FALSE)</f>
        <v>0</v>
      </c>
      <c r="J13" s="103">
        <f t="shared" ref="J13:J30" si="0">H13+I13</f>
        <v>0</v>
      </c>
      <c r="K13" s="103">
        <f t="shared" ref="K13:K30" si="1">F13*J13</f>
        <v>0</v>
      </c>
    </row>
    <row r="14" spans="1:16" x14ac:dyDescent="0.2">
      <c r="A14" s="165" t="s">
        <v>592</v>
      </c>
      <c r="B14" s="248" t="s">
        <v>605</v>
      </c>
      <c r="C14" s="248" t="s">
        <v>148</v>
      </c>
      <c r="D14" s="99" t="s">
        <v>124</v>
      </c>
      <c r="E14" s="100">
        <v>4</v>
      </c>
      <c r="F14" s="287">
        <v>25</v>
      </c>
      <c r="G14" s="140"/>
      <c r="H14" s="103">
        <f>VLOOKUP(E14,'Overzicht Schoonmaak'!$L$6:$N$14,3,FALSE)</f>
        <v>0</v>
      </c>
      <c r="I14" s="103">
        <f>VLOOKUP(D14,'Overzicht Schoonmaak'!$I$6:$J$17,2,FALSE)</f>
        <v>0</v>
      </c>
      <c r="J14" s="103">
        <f t="shared" si="0"/>
        <v>0</v>
      </c>
      <c r="K14" s="103">
        <f t="shared" si="1"/>
        <v>0</v>
      </c>
    </row>
    <row r="15" spans="1:16" ht="15" x14ac:dyDescent="0.2">
      <c r="A15" s="165" t="s">
        <v>592</v>
      </c>
      <c r="B15" s="248" t="s">
        <v>606</v>
      </c>
      <c r="C15" s="249" t="s">
        <v>211</v>
      </c>
      <c r="D15" s="99" t="s">
        <v>196</v>
      </c>
      <c r="E15" s="100">
        <v>8</v>
      </c>
      <c r="F15" s="287">
        <v>10.1</v>
      </c>
      <c r="G15" s="140"/>
      <c r="H15" s="103">
        <f>VLOOKUP(E15,'Overzicht Schoonmaak'!$L$6:$N$14,3,FALSE)</f>
        <v>0</v>
      </c>
      <c r="I15" s="103">
        <f>VLOOKUP(D15,'Overzicht Schoonmaak'!$I$6:$J$17,2,FALSE)</f>
        <v>0</v>
      </c>
      <c r="J15" s="103">
        <f t="shared" si="0"/>
        <v>0</v>
      </c>
      <c r="K15" s="103">
        <f t="shared" si="1"/>
        <v>0</v>
      </c>
    </row>
    <row r="16" spans="1:16" x14ac:dyDescent="0.2">
      <c r="A16" s="165" t="s">
        <v>592</v>
      </c>
      <c r="B16" s="248" t="s">
        <v>607</v>
      </c>
      <c r="C16" s="248" t="s">
        <v>462</v>
      </c>
      <c r="D16" s="99" t="s">
        <v>196</v>
      </c>
      <c r="E16" s="100">
        <v>1</v>
      </c>
      <c r="F16" s="287">
        <v>5</v>
      </c>
      <c r="G16" s="140"/>
      <c r="H16" s="103">
        <f>VLOOKUP(E16,'Overzicht Schoonmaak'!$L$6:$N$14,3,FALSE)</f>
        <v>0</v>
      </c>
      <c r="I16" s="103">
        <f>VLOOKUP(D16,'Overzicht Schoonmaak'!$I$6:$J$17,2,FALSE)</f>
        <v>0</v>
      </c>
      <c r="J16" s="103">
        <f t="shared" si="0"/>
        <v>0</v>
      </c>
      <c r="K16" s="103">
        <f t="shared" si="1"/>
        <v>0</v>
      </c>
    </row>
    <row r="17" spans="1:11" x14ac:dyDescent="0.2">
      <c r="A17" s="165" t="s">
        <v>592</v>
      </c>
      <c r="B17" s="248" t="s">
        <v>608</v>
      </c>
      <c r="C17" s="248" t="s">
        <v>609</v>
      </c>
      <c r="D17" s="99" t="s">
        <v>196</v>
      </c>
      <c r="E17" s="100">
        <v>1</v>
      </c>
      <c r="F17" s="287">
        <v>4.7</v>
      </c>
      <c r="G17" s="140"/>
      <c r="H17" s="103">
        <f>VLOOKUP(E17,'Overzicht Schoonmaak'!$L$6:$N$14,3,FALSE)</f>
        <v>0</v>
      </c>
      <c r="I17" s="103">
        <f>VLOOKUP(D17,'Overzicht Schoonmaak'!$I$6:$J$17,2,FALSE)</f>
        <v>0</v>
      </c>
      <c r="J17" s="103">
        <f t="shared" si="0"/>
        <v>0</v>
      </c>
      <c r="K17" s="103">
        <f t="shared" si="1"/>
        <v>0</v>
      </c>
    </row>
    <row r="18" spans="1:11" x14ac:dyDescent="0.2">
      <c r="A18" s="165" t="s">
        <v>592</v>
      </c>
      <c r="B18" s="248" t="s">
        <v>610</v>
      </c>
      <c r="C18" s="248" t="s">
        <v>462</v>
      </c>
      <c r="D18" s="99" t="s">
        <v>196</v>
      </c>
      <c r="E18" s="100">
        <v>1</v>
      </c>
      <c r="F18" s="287">
        <v>4</v>
      </c>
      <c r="G18" s="140"/>
      <c r="H18" s="103">
        <f>VLOOKUP(E18,'Overzicht Schoonmaak'!$L$6:$N$14,3,FALSE)</f>
        <v>0</v>
      </c>
      <c r="I18" s="103">
        <f>VLOOKUP(D18,'Overzicht Schoonmaak'!$I$6:$J$17,2,FALSE)</f>
        <v>0</v>
      </c>
      <c r="J18" s="103">
        <f t="shared" si="0"/>
        <v>0</v>
      </c>
      <c r="K18" s="103">
        <f t="shared" si="1"/>
        <v>0</v>
      </c>
    </row>
    <row r="19" spans="1:11" x14ac:dyDescent="0.2">
      <c r="A19" s="165" t="s">
        <v>592</v>
      </c>
      <c r="B19" s="248" t="s">
        <v>611</v>
      </c>
      <c r="C19" s="248" t="s">
        <v>612</v>
      </c>
      <c r="D19" s="99" t="s">
        <v>103</v>
      </c>
      <c r="E19" s="100">
        <v>3</v>
      </c>
      <c r="F19" s="287">
        <v>68.7</v>
      </c>
      <c r="G19" s="140"/>
      <c r="H19" s="103">
        <f>VLOOKUP(E19,'Overzicht Schoonmaak'!$L$6:$N$14,3,FALSE)</f>
        <v>0</v>
      </c>
      <c r="I19" s="103">
        <f>VLOOKUP(D19,'Overzicht Schoonmaak'!$I$6:$J$17,2,FALSE)</f>
        <v>0</v>
      </c>
      <c r="J19" s="103">
        <f t="shared" si="0"/>
        <v>0</v>
      </c>
      <c r="K19" s="103">
        <f t="shared" si="1"/>
        <v>0</v>
      </c>
    </row>
    <row r="20" spans="1:11" x14ac:dyDescent="0.2">
      <c r="A20" s="165" t="s">
        <v>592</v>
      </c>
      <c r="B20" s="248" t="s">
        <v>613</v>
      </c>
      <c r="C20" s="248" t="s">
        <v>614</v>
      </c>
      <c r="D20" s="99" t="s">
        <v>124</v>
      </c>
      <c r="E20" s="100">
        <v>3</v>
      </c>
      <c r="F20" s="287">
        <v>6.1</v>
      </c>
      <c r="G20" s="140"/>
      <c r="H20" s="103">
        <f>VLOOKUP(E20,'Overzicht Schoonmaak'!$L$6:$N$14,3,FALSE)</f>
        <v>0</v>
      </c>
      <c r="I20" s="103">
        <f>VLOOKUP(D20,'Overzicht Schoonmaak'!$I$6:$J$17,2,FALSE)</f>
        <v>0</v>
      </c>
      <c r="J20" s="103">
        <f t="shared" si="0"/>
        <v>0</v>
      </c>
      <c r="K20" s="103">
        <f t="shared" si="1"/>
        <v>0</v>
      </c>
    </row>
    <row r="21" spans="1:11" x14ac:dyDescent="0.2">
      <c r="A21" s="165" t="s">
        <v>592</v>
      </c>
      <c r="B21" s="248" t="s">
        <v>615</v>
      </c>
      <c r="C21" s="248" t="s">
        <v>616</v>
      </c>
      <c r="D21" s="99" t="s">
        <v>196</v>
      </c>
      <c r="E21" s="100">
        <v>2</v>
      </c>
      <c r="F21" s="287">
        <v>11.9</v>
      </c>
      <c r="G21" s="140"/>
      <c r="H21" s="103">
        <f>VLOOKUP(E21,'Overzicht Schoonmaak'!$L$6:$N$14,3,FALSE)</f>
        <v>0</v>
      </c>
      <c r="I21" s="103">
        <f>VLOOKUP(D21,'Overzicht Schoonmaak'!$I$6:$J$17,2,FALSE)</f>
        <v>0</v>
      </c>
      <c r="J21" s="103">
        <f t="shared" si="0"/>
        <v>0</v>
      </c>
      <c r="K21" s="103">
        <f t="shared" si="1"/>
        <v>0</v>
      </c>
    </row>
    <row r="22" spans="1:11" x14ac:dyDescent="0.2">
      <c r="A22" s="165" t="s">
        <v>592</v>
      </c>
      <c r="B22" s="248" t="s">
        <v>617</v>
      </c>
      <c r="C22" s="248" t="s">
        <v>462</v>
      </c>
      <c r="D22" s="99" t="s">
        <v>196</v>
      </c>
      <c r="E22" s="100">
        <v>1</v>
      </c>
      <c r="F22" s="287">
        <v>6.1</v>
      </c>
      <c r="G22" s="140"/>
      <c r="H22" s="103">
        <f>VLOOKUP(E22,'Overzicht Schoonmaak'!$L$6:$N$14,3,FALSE)</f>
        <v>0</v>
      </c>
      <c r="I22" s="103">
        <f>VLOOKUP(D22,'Overzicht Schoonmaak'!$I$6:$J$17,2,FALSE)</f>
        <v>0</v>
      </c>
      <c r="J22" s="103">
        <f t="shared" si="0"/>
        <v>0</v>
      </c>
      <c r="K22" s="103">
        <f t="shared" si="1"/>
        <v>0</v>
      </c>
    </row>
    <row r="23" spans="1:11" x14ac:dyDescent="0.2">
      <c r="A23" s="165" t="s">
        <v>592</v>
      </c>
      <c r="B23" s="248" t="s">
        <v>618</v>
      </c>
      <c r="C23" s="248" t="s">
        <v>462</v>
      </c>
      <c r="D23" s="99" t="s">
        <v>196</v>
      </c>
      <c r="E23" s="100">
        <v>1</v>
      </c>
      <c r="F23" s="287">
        <v>6.1</v>
      </c>
      <c r="G23" s="140"/>
      <c r="H23" s="103">
        <f>VLOOKUP(E23,'Overzicht Schoonmaak'!$L$6:$N$14,3,FALSE)</f>
        <v>0</v>
      </c>
      <c r="I23" s="103">
        <f>VLOOKUP(D23,'Overzicht Schoonmaak'!$I$6:$J$17,2,FALSE)</f>
        <v>0</v>
      </c>
      <c r="J23" s="103">
        <f t="shared" si="0"/>
        <v>0</v>
      </c>
      <c r="K23" s="103">
        <f t="shared" si="1"/>
        <v>0</v>
      </c>
    </row>
    <row r="24" spans="1:11" x14ac:dyDescent="0.2">
      <c r="A24" s="165" t="s">
        <v>592</v>
      </c>
      <c r="B24" s="248" t="s">
        <v>619</v>
      </c>
      <c r="C24" s="248" t="s">
        <v>225</v>
      </c>
      <c r="D24" s="99" t="s">
        <v>124</v>
      </c>
      <c r="E24" s="100">
        <v>4</v>
      </c>
      <c r="F24" s="287">
        <v>6.1</v>
      </c>
      <c r="G24" s="140"/>
      <c r="H24" s="103">
        <f>VLOOKUP(E24,'Overzicht Schoonmaak'!$L$6:$N$14,3,FALSE)</f>
        <v>0</v>
      </c>
      <c r="I24" s="103">
        <f>VLOOKUP(D24,'Overzicht Schoonmaak'!$I$6:$J$17,2,FALSE)</f>
        <v>0</v>
      </c>
      <c r="J24" s="103">
        <f t="shared" si="0"/>
        <v>0</v>
      </c>
      <c r="K24" s="103">
        <f t="shared" si="1"/>
        <v>0</v>
      </c>
    </row>
    <row r="25" spans="1:11" x14ac:dyDescent="0.2">
      <c r="A25" s="165" t="s">
        <v>592</v>
      </c>
      <c r="B25" s="248" t="s">
        <v>620</v>
      </c>
      <c r="C25" s="248" t="s">
        <v>300</v>
      </c>
      <c r="D25" s="99" t="s">
        <v>124</v>
      </c>
      <c r="E25" s="100">
        <v>4</v>
      </c>
      <c r="F25" s="287">
        <v>6.1</v>
      </c>
      <c r="G25" s="140"/>
      <c r="H25" s="103">
        <f>VLOOKUP(E25,'Overzicht Schoonmaak'!$L$6:$N$14,3,FALSE)</f>
        <v>0</v>
      </c>
      <c r="I25" s="103">
        <f>VLOOKUP(D25,'Overzicht Schoonmaak'!$I$6:$J$17,2,FALSE)</f>
        <v>0</v>
      </c>
      <c r="J25" s="103">
        <f t="shared" si="0"/>
        <v>0</v>
      </c>
      <c r="K25" s="103">
        <f t="shared" si="1"/>
        <v>0</v>
      </c>
    </row>
    <row r="26" spans="1:11" x14ac:dyDescent="0.2">
      <c r="A26" s="165" t="s">
        <v>592</v>
      </c>
      <c r="B26" s="248" t="s">
        <v>621</v>
      </c>
      <c r="C26" s="248" t="s">
        <v>225</v>
      </c>
      <c r="D26" s="99" t="s">
        <v>124</v>
      </c>
      <c r="E26" s="100">
        <v>4</v>
      </c>
      <c r="F26" s="287">
        <v>6.1</v>
      </c>
      <c r="G26" s="140"/>
      <c r="H26" s="103">
        <f>VLOOKUP(E26,'Overzicht Schoonmaak'!$L$6:$N$14,3,FALSE)</f>
        <v>0</v>
      </c>
      <c r="I26" s="103">
        <f>VLOOKUP(D26,'Overzicht Schoonmaak'!$I$6:$J$17,2,FALSE)</f>
        <v>0</v>
      </c>
      <c r="J26" s="103">
        <f t="shared" si="0"/>
        <v>0</v>
      </c>
      <c r="K26" s="103">
        <f t="shared" si="1"/>
        <v>0</v>
      </c>
    </row>
    <row r="27" spans="1:11" x14ac:dyDescent="0.2">
      <c r="A27" s="165" t="s">
        <v>592</v>
      </c>
      <c r="B27" s="248" t="s">
        <v>622</v>
      </c>
      <c r="C27" s="248" t="s">
        <v>612</v>
      </c>
      <c r="D27" s="99" t="s">
        <v>149</v>
      </c>
      <c r="E27" s="100">
        <v>3</v>
      </c>
      <c r="F27" s="287">
        <v>142.30000000000001</v>
      </c>
      <c r="G27" s="140"/>
      <c r="H27" s="103">
        <f>VLOOKUP(E27,'Overzicht Schoonmaak'!$L$6:$N$14,3,FALSE)</f>
        <v>0</v>
      </c>
      <c r="I27" s="103">
        <f>VLOOKUP(D27,'Overzicht Schoonmaak'!$I$6:$J$17,2,FALSE)</f>
        <v>0</v>
      </c>
      <c r="J27" s="103">
        <f t="shared" si="0"/>
        <v>0</v>
      </c>
      <c r="K27" s="103">
        <f t="shared" si="1"/>
        <v>0</v>
      </c>
    </row>
    <row r="28" spans="1:11" x14ac:dyDescent="0.2">
      <c r="A28" s="165" t="s">
        <v>592</v>
      </c>
      <c r="B28" s="248" t="s">
        <v>623</v>
      </c>
      <c r="C28" s="248" t="s">
        <v>300</v>
      </c>
      <c r="D28" s="99" t="s">
        <v>124</v>
      </c>
      <c r="E28" s="100">
        <v>4</v>
      </c>
      <c r="F28" s="287">
        <v>68</v>
      </c>
      <c r="G28" s="140"/>
      <c r="H28" s="103">
        <f>VLOOKUP(E28,'Overzicht Schoonmaak'!$L$6:$N$14,3,FALSE)</f>
        <v>0</v>
      </c>
      <c r="I28" s="103">
        <f>VLOOKUP(D28,'Overzicht Schoonmaak'!$I$6:$J$17,2,FALSE)</f>
        <v>0</v>
      </c>
      <c r="J28" s="103">
        <f t="shared" si="0"/>
        <v>0</v>
      </c>
      <c r="K28" s="103">
        <f t="shared" si="1"/>
        <v>0</v>
      </c>
    </row>
    <row r="29" spans="1:11" x14ac:dyDescent="0.2">
      <c r="A29" s="165" t="s">
        <v>592</v>
      </c>
      <c r="B29" s="248" t="s">
        <v>624</v>
      </c>
      <c r="C29" s="248" t="s">
        <v>300</v>
      </c>
      <c r="D29" s="99" t="s">
        <v>124</v>
      </c>
      <c r="E29" s="100">
        <v>4</v>
      </c>
      <c r="F29" s="287">
        <v>56.8</v>
      </c>
      <c r="G29" s="140"/>
      <c r="H29" s="103">
        <f>VLOOKUP(E29,'Overzicht Schoonmaak'!$L$6:$N$14,3,FALSE)</f>
        <v>0</v>
      </c>
      <c r="I29" s="103">
        <f>VLOOKUP(D29,'Overzicht Schoonmaak'!$I$6:$J$17,2,FALSE)</f>
        <v>0</v>
      </c>
      <c r="J29" s="103">
        <f t="shared" si="0"/>
        <v>0</v>
      </c>
      <c r="K29" s="103">
        <f t="shared" si="1"/>
        <v>0</v>
      </c>
    </row>
    <row r="30" spans="1:11" x14ac:dyDescent="0.2">
      <c r="A30" s="165" t="s">
        <v>592</v>
      </c>
      <c r="B30" s="248" t="s">
        <v>625</v>
      </c>
      <c r="C30" s="248" t="s">
        <v>300</v>
      </c>
      <c r="D30" s="99" t="s">
        <v>124</v>
      </c>
      <c r="E30" s="100">
        <v>4</v>
      </c>
      <c r="F30" s="287">
        <v>3.9</v>
      </c>
      <c r="G30" s="140"/>
      <c r="H30" s="103">
        <f>VLOOKUP(E30,'Overzicht Schoonmaak'!$L$6:$N$14,3,FALSE)</f>
        <v>0</v>
      </c>
      <c r="I30" s="103">
        <f>VLOOKUP(D30,'Overzicht Schoonmaak'!$I$6:$J$17,2,FALSE)</f>
        <v>0</v>
      </c>
      <c r="J30" s="103">
        <f t="shared" si="0"/>
        <v>0</v>
      </c>
      <c r="K30" s="103">
        <f t="shared" si="1"/>
        <v>0</v>
      </c>
    </row>
    <row r="31" spans="1:11" x14ac:dyDescent="0.2">
      <c r="A31" s="290" t="s">
        <v>592</v>
      </c>
      <c r="B31" s="254" t="s">
        <v>626</v>
      </c>
      <c r="C31" s="254" t="s">
        <v>627</v>
      </c>
      <c r="D31" s="108" t="s">
        <v>124</v>
      </c>
      <c r="E31" s="109" t="s">
        <v>161</v>
      </c>
      <c r="F31" s="291" t="s">
        <v>161</v>
      </c>
      <c r="G31" s="292"/>
      <c r="H31" s="113"/>
      <c r="I31" s="113"/>
      <c r="J31" s="113"/>
      <c r="K31" s="113"/>
    </row>
    <row r="32" spans="1:11" x14ac:dyDescent="0.2">
      <c r="A32" s="165" t="s">
        <v>592</v>
      </c>
      <c r="B32" s="248" t="s">
        <v>628</v>
      </c>
      <c r="C32" s="248" t="s">
        <v>614</v>
      </c>
      <c r="D32" s="99" t="s">
        <v>124</v>
      </c>
      <c r="E32" s="100">
        <v>3</v>
      </c>
      <c r="F32" s="287">
        <v>7.8</v>
      </c>
      <c r="G32" s="140"/>
      <c r="H32" s="103">
        <f>VLOOKUP(E32,'Overzicht Schoonmaak'!$L$6:$N$14,3,FALSE)</f>
        <v>0</v>
      </c>
      <c r="I32" s="103">
        <f>VLOOKUP(D32,'Overzicht Schoonmaak'!$I$6:$J$17,2,FALSE)</f>
        <v>0</v>
      </c>
      <c r="J32" s="103">
        <f t="shared" ref="J32:J35" si="2">H32+I32</f>
        <v>0</v>
      </c>
      <c r="K32" s="103">
        <f t="shared" ref="K32:K35" si="3">F32*J32</f>
        <v>0</v>
      </c>
    </row>
    <row r="33" spans="1:11" x14ac:dyDescent="0.2">
      <c r="A33" s="165" t="s">
        <v>592</v>
      </c>
      <c r="B33" s="248" t="s">
        <v>629</v>
      </c>
      <c r="C33" s="248" t="s">
        <v>409</v>
      </c>
      <c r="D33" s="99" t="s">
        <v>124</v>
      </c>
      <c r="E33" s="100">
        <v>3</v>
      </c>
      <c r="F33" s="287">
        <v>11.7</v>
      </c>
      <c r="G33" s="140"/>
      <c r="H33" s="103">
        <f>VLOOKUP(E33,'Overzicht Schoonmaak'!$L$6:$N$14,3,FALSE)</f>
        <v>0</v>
      </c>
      <c r="I33" s="103">
        <f>VLOOKUP(D33,'Overzicht Schoonmaak'!$I$6:$J$17,2,FALSE)</f>
        <v>0</v>
      </c>
      <c r="J33" s="103">
        <f t="shared" si="2"/>
        <v>0</v>
      </c>
      <c r="K33" s="103">
        <f t="shared" si="3"/>
        <v>0</v>
      </c>
    </row>
    <row r="34" spans="1:11" x14ac:dyDescent="0.2">
      <c r="A34" s="165" t="s">
        <v>592</v>
      </c>
      <c r="B34" s="248" t="s">
        <v>630</v>
      </c>
      <c r="C34" s="248" t="s">
        <v>631</v>
      </c>
      <c r="D34" s="99" t="s">
        <v>124</v>
      </c>
      <c r="E34" s="100">
        <v>8</v>
      </c>
      <c r="F34" s="287">
        <v>23</v>
      </c>
      <c r="G34" s="140"/>
      <c r="H34" s="103">
        <f>VLOOKUP(E34,'Overzicht Schoonmaak'!$L$6:$N$14,3,FALSE)</f>
        <v>0</v>
      </c>
      <c r="I34" s="103">
        <f>VLOOKUP(D34,'Overzicht Schoonmaak'!$I$6:$J$17,2,FALSE)</f>
        <v>0</v>
      </c>
      <c r="J34" s="103">
        <f t="shared" si="2"/>
        <v>0</v>
      </c>
      <c r="K34" s="103">
        <f t="shared" si="3"/>
        <v>0</v>
      </c>
    </row>
    <row r="35" spans="1:11" x14ac:dyDescent="0.2">
      <c r="A35" s="165" t="s">
        <v>592</v>
      </c>
      <c r="B35" s="248" t="s">
        <v>632</v>
      </c>
      <c r="C35" s="248" t="s">
        <v>633</v>
      </c>
      <c r="D35" s="99" t="s">
        <v>634</v>
      </c>
      <c r="E35" s="100">
        <v>3</v>
      </c>
      <c r="F35" s="287">
        <v>81.400000000000006</v>
      </c>
      <c r="G35" s="140"/>
      <c r="H35" s="103">
        <f>VLOOKUP(E35,'Overzicht Schoonmaak'!$L$6:$N$14,3,FALSE)</f>
        <v>0</v>
      </c>
      <c r="I35" s="103">
        <f>VLOOKUP(D35,'Overzicht Schoonmaak'!$I$6:$J$17,2,FALSE)</f>
        <v>0</v>
      </c>
      <c r="J35" s="103">
        <f t="shared" si="2"/>
        <v>0</v>
      </c>
      <c r="K35" s="103">
        <f t="shared" si="3"/>
        <v>0</v>
      </c>
    </row>
    <row r="36" spans="1:11" x14ac:dyDescent="0.2">
      <c r="A36" s="290" t="s">
        <v>592</v>
      </c>
      <c r="B36" s="254" t="s">
        <v>635</v>
      </c>
      <c r="C36" s="254" t="s">
        <v>636</v>
      </c>
      <c r="D36" s="108" t="s">
        <v>634</v>
      </c>
      <c r="E36" s="109" t="s">
        <v>161</v>
      </c>
      <c r="F36" s="291" t="s">
        <v>161</v>
      </c>
      <c r="G36" s="292"/>
      <c r="H36" s="113"/>
      <c r="I36" s="113"/>
      <c r="J36" s="113"/>
      <c r="K36" s="113"/>
    </row>
    <row r="37" spans="1:11" x14ac:dyDescent="0.2">
      <c r="A37" s="290" t="s">
        <v>592</v>
      </c>
      <c r="B37" s="254" t="s">
        <v>637</v>
      </c>
      <c r="C37" s="254" t="s">
        <v>636</v>
      </c>
      <c r="D37" s="108" t="s">
        <v>634</v>
      </c>
      <c r="E37" s="109" t="s">
        <v>161</v>
      </c>
      <c r="F37" s="291" t="s">
        <v>161</v>
      </c>
      <c r="G37" s="292"/>
      <c r="H37" s="113"/>
      <c r="I37" s="113"/>
      <c r="J37" s="113"/>
      <c r="K37" s="113"/>
    </row>
    <row r="38" spans="1:11" x14ac:dyDescent="0.2">
      <c r="A38" s="290" t="s">
        <v>592</v>
      </c>
      <c r="B38" s="254" t="s">
        <v>638</v>
      </c>
      <c r="C38" s="254" t="s">
        <v>551</v>
      </c>
      <c r="D38" s="108" t="s">
        <v>124</v>
      </c>
      <c r="E38" s="109" t="s">
        <v>161</v>
      </c>
      <c r="F38" s="291" t="s">
        <v>161</v>
      </c>
      <c r="G38" s="292"/>
      <c r="H38" s="113"/>
      <c r="I38" s="113"/>
      <c r="J38" s="113"/>
      <c r="K38" s="113"/>
    </row>
    <row r="39" spans="1:11" x14ac:dyDescent="0.2">
      <c r="A39" s="165" t="s">
        <v>592</v>
      </c>
      <c r="B39" s="248" t="s">
        <v>639</v>
      </c>
      <c r="C39" s="248" t="s">
        <v>640</v>
      </c>
      <c r="D39" s="99" t="s">
        <v>149</v>
      </c>
      <c r="E39" s="100">
        <v>4</v>
      </c>
      <c r="F39" s="287">
        <v>10</v>
      </c>
      <c r="G39" s="140"/>
      <c r="H39" s="103">
        <f>VLOOKUP(E39,'Overzicht Schoonmaak'!$L$6:$N$14,3,FALSE)</f>
        <v>0</v>
      </c>
      <c r="I39" s="103">
        <f>VLOOKUP(D39,'Overzicht Schoonmaak'!$I$6:$J$17,2,FALSE)</f>
        <v>0</v>
      </c>
      <c r="J39" s="103">
        <f t="shared" ref="J39:J42" si="4">H39+I39</f>
        <v>0</v>
      </c>
      <c r="K39" s="103">
        <f t="shared" ref="K39:K42" si="5">F39*J39</f>
        <v>0</v>
      </c>
    </row>
    <row r="40" spans="1:11" x14ac:dyDescent="0.2">
      <c r="A40" s="165" t="s">
        <v>592</v>
      </c>
      <c r="B40" s="248" t="s">
        <v>641</v>
      </c>
      <c r="C40" s="248" t="s">
        <v>559</v>
      </c>
      <c r="D40" s="99" t="s">
        <v>124</v>
      </c>
      <c r="E40" s="100">
        <v>3</v>
      </c>
      <c r="F40" s="287">
        <v>12.7</v>
      </c>
      <c r="G40" s="140"/>
      <c r="H40" s="103">
        <f>VLOOKUP(E40,'Overzicht Schoonmaak'!$L$6:$N$14,3,FALSE)</f>
        <v>0</v>
      </c>
      <c r="I40" s="103">
        <f>VLOOKUP(D40,'Overzicht Schoonmaak'!$I$6:$J$17,2,FALSE)</f>
        <v>0</v>
      </c>
      <c r="J40" s="103">
        <f t="shared" si="4"/>
        <v>0</v>
      </c>
      <c r="K40" s="103">
        <f t="shared" si="5"/>
        <v>0</v>
      </c>
    </row>
    <row r="41" spans="1:11" x14ac:dyDescent="0.2">
      <c r="A41" s="165" t="s">
        <v>592</v>
      </c>
      <c r="B41" s="248" t="s">
        <v>642</v>
      </c>
      <c r="C41" s="248" t="s">
        <v>225</v>
      </c>
      <c r="D41" s="99" t="s">
        <v>124</v>
      </c>
      <c r="E41" s="100">
        <v>4</v>
      </c>
      <c r="F41" s="287">
        <v>8.8000000000000007</v>
      </c>
      <c r="G41" s="140"/>
      <c r="H41" s="103">
        <f>VLOOKUP(E41,'Overzicht Schoonmaak'!$L$6:$N$14,3,FALSE)</f>
        <v>0</v>
      </c>
      <c r="I41" s="103">
        <f>VLOOKUP(D41,'Overzicht Schoonmaak'!$I$6:$J$17,2,FALSE)</f>
        <v>0</v>
      </c>
      <c r="J41" s="103">
        <f t="shared" si="4"/>
        <v>0</v>
      </c>
      <c r="K41" s="103">
        <f t="shared" si="5"/>
        <v>0</v>
      </c>
    </row>
    <row r="42" spans="1:11" x14ac:dyDescent="0.2">
      <c r="A42" s="165" t="s">
        <v>592</v>
      </c>
      <c r="B42" s="248" t="s">
        <v>643</v>
      </c>
      <c r="C42" s="248" t="s">
        <v>300</v>
      </c>
      <c r="D42" s="99" t="s">
        <v>124</v>
      </c>
      <c r="E42" s="100">
        <v>4</v>
      </c>
      <c r="F42" s="287">
        <v>108.5</v>
      </c>
      <c r="G42" s="140"/>
      <c r="H42" s="103">
        <f>VLOOKUP(E42,'Overzicht Schoonmaak'!$L$6:$N$14,3,FALSE)</f>
        <v>0</v>
      </c>
      <c r="I42" s="103">
        <f>VLOOKUP(D42,'Overzicht Schoonmaak'!$I$6:$J$17,2,FALSE)</f>
        <v>0</v>
      </c>
      <c r="J42" s="103">
        <f t="shared" si="4"/>
        <v>0</v>
      </c>
      <c r="K42" s="103">
        <f t="shared" si="5"/>
        <v>0</v>
      </c>
    </row>
    <row r="43" spans="1:11" ht="15" x14ac:dyDescent="0.2">
      <c r="A43" s="289" t="s">
        <v>592</v>
      </c>
      <c r="B43" s="259" t="s">
        <v>644</v>
      </c>
      <c r="C43" s="260" t="s">
        <v>165</v>
      </c>
      <c r="D43" s="116" t="s">
        <v>149</v>
      </c>
      <c r="E43" s="117" t="s">
        <v>166</v>
      </c>
      <c r="F43" s="181"/>
      <c r="G43" s="182" t="s">
        <v>645</v>
      </c>
      <c r="H43" s="118"/>
      <c r="I43" s="118"/>
      <c r="J43" s="118"/>
      <c r="K43" s="118"/>
    </row>
    <row r="44" spans="1:11" ht="15" x14ac:dyDescent="0.2">
      <c r="A44" s="289" t="s">
        <v>592</v>
      </c>
      <c r="B44" s="259" t="s">
        <v>646</v>
      </c>
      <c r="C44" s="260" t="s">
        <v>165</v>
      </c>
      <c r="D44" s="116" t="s">
        <v>149</v>
      </c>
      <c r="E44" s="117" t="s">
        <v>166</v>
      </c>
      <c r="F44" s="181"/>
      <c r="G44" s="182">
        <v>25.8</v>
      </c>
      <c r="H44" s="118"/>
      <c r="I44" s="118"/>
      <c r="J44" s="118"/>
      <c r="K44" s="118"/>
    </row>
    <row r="45" spans="1:11" ht="15" x14ac:dyDescent="0.2">
      <c r="A45" s="289" t="s">
        <v>592</v>
      </c>
      <c r="B45" s="259" t="s">
        <v>647</v>
      </c>
      <c r="C45" s="260" t="s">
        <v>165</v>
      </c>
      <c r="D45" s="116" t="s">
        <v>149</v>
      </c>
      <c r="E45" s="117" t="s">
        <v>166</v>
      </c>
      <c r="F45" s="181"/>
      <c r="G45" s="182">
        <v>11.9</v>
      </c>
      <c r="H45" s="118"/>
      <c r="I45" s="118"/>
      <c r="J45" s="118"/>
      <c r="K45" s="118"/>
    </row>
    <row r="46" spans="1:11" x14ac:dyDescent="0.2">
      <c r="A46" s="165" t="s">
        <v>592</v>
      </c>
      <c r="B46" s="248" t="s">
        <v>648</v>
      </c>
      <c r="C46" s="248" t="s">
        <v>462</v>
      </c>
      <c r="D46" s="99" t="s">
        <v>196</v>
      </c>
      <c r="E46" s="100">
        <v>1</v>
      </c>
      <c r="F46" s="287">
        <v>5.8</v>
      </c>
      <c r="G46" s="140"/>
      <c r="H46" s="103">
        <f>VLOOKUP(E46,'Overzicht Schoonmaak'!$L$6:$N$14,3,FALSE)</f>
        <v>0</v>
      </c>
      <c r="I46" s="103">
        <f>VLOOKUP(D46,'Overzicht Schoonmaak'!$I$6:$J$17,2,FALSE)</f>
        <v>0</v>
      </c>
      <c r="J46" s="103">
        <f t="shared" ref="J46:J47" si="6">H46+I46</f>
        <v>0</v>
      </c>
      <c r="K46" s="103">
        <f t="shared" ref="K46:K47" si="7">F46*J46</f>
        <v>0</v>
      </c>
    </row>
    <row r="47" spans="1:11" x14ac:dyDescent="0.2">
      <c r="A47" s="165" t="s">
        <v>592</v>
      </c>
      <c r="B47" s="248" t="s">
        <v>649</v>
      </c>
      <c r="C47" s="248" t="s">
        <v>650</v>
      </c>
      <c r="D47" s="99" t="s">
        <v>124</v>
      </c>
      <c r="E47" s="100">
        <v>4</v>
      </c>
      <c r="F47" s="287">
        <v>10</v>
      </c>
      <c r="G47" s="140"/>
      <c r="H47" s="103">
        <f>VLOOKUP(E47,'Overzicht Schoonmaak'!$L$6:$N$14,3,FALSE)</f>
        <v>0</v>
      </c>
      <c r="I47" s="103">
        <f>VLOOKUP(D47,'Overzicht Schoonmaak'!$I$6:$J$17,2,FALSE)</f>
        <v>0</v>
      </c>
      <c r="J47" s="103">
        <f t="shared" si="6"/>
        <v>0</v>
      </c>
      <c r="K47" s="103">
        <f t="shared" si="7"/>
        <v>0</v>
      </c>
    </row>
    <row r="48" spans="1:11" ht="15" x14ac:dyDescent="0.2">
      <c r="A48" s="289" t="s">
        <v>592</v>
      </c>
      <c r="B48" s="259" t="s">
        <v>651</v>
      </c>
      <c r="C48" s="260" t="s">
        <v>165</v>
      </c>
      <c r="D48" s="116" t="s">
        <v>149</v>
      </c>
      <c r="E48" s="117" t="s">
        <v>166</v>
      </c>
      <c r="F48" s="181"/>
      <c r="G48" s="182">
        <v>54</v>
      </c>
      <c r="H48" s="118"/>
      <c r="I48" s="118"/>
      <c r="J48" s="118"/>
      <c r="K48" s="118"/>
    </row>
    <row r="49" spans="1:11" ht="15" x14ac:dyDescent="0.2">
      <c r="A49" s="289" t="s">
        <v>592</v>
      </c>
      <c r="B49" s="259" t="s">
        <v>652</v>
      </c>
      <c r="C49" s="260" t="s">
        <v>165</v>
      </c>
      <c r="D49" s="116" t="s">
        <v>149</v>
      </c>
      <c r="E49" s="117" t="s">
        <v>166</v>
      </c>
      <c r="F49" s="181"/>
      <c r="G49" s="182">
        <v>54</v>
      </c>
      <c r="H49" s="118"/>
      <c r="I49" s="118"/>
      <c r="J49" s="118"/>
      <c r="K49" s="118"/>
    </row>
    <row r="50" spans="1:11" ht="15" x14ac:dyDescent="0.2">
      <c r="A50" s="289" t="s">
        <v>592</v>
      </c>
      <c r="B50" s="259" t="s">
        <v>653</v>
      </c>
      <c r="C50" s="260" t="s">
        <v>165</v>
      </c>
      <c r="D50" s="116" t="s">
        <v>149</v>
      </c>
      <c r="E50" s="117" t="s">
        <v>166</v>
      </c>
      <c r="F50" s="181"/>
      <c r="G50" s="182">
        <v>9.6</v>
      </c>
      <c r="H50" s="118"/>
      <c r="I50" s="118"/>
      <c r="J50" s="118"/>
      <c r="K50" s="118"/>
    </row>
    <row r="51" spans="1:11" ht="15" x14ac:dyDescent="0.2">
      <c r="A51" s="289" t="s">
        <v>592</v>
      </c>
      <c r="B51" s="259"/>
      <c r="C51" s="260" t="s">
        <v>165</v>
      </c>
      <c r="D51" s="116" t="s">
        <v>149</v>
      </c>
      <c r="E51" s="117" t="s">
        <v>166</v>
      </c>
      <c r="F51" s="181"/>
      <c r="G51" s="182">
        <v>9.6</v>
      </c>
      <c r="H51" s="118"/>
      <c r="I51" s="118"/>
      <c r="J51" s="118"/>
      <c r="K51" s="118"/>
    </row>
    <row r="52" spans="1:11" x14ac:dyDescent="0.2">
      <c r="A52" s="165" t="s">
        <v>592</v>
      </c>
      <c r="B52" s="248" t="s">
        <v>654</v>
      </c>
      <c r="C52" s="248" t="s">
        <v>614</v>
      </c>
      <c r="D52" s="99" t="s">
        <v>124</v>
      </c>
      <c r="E52" s="100">
        <v>3</v>
      </c>
      <c r="F52" s="287">
        <v>10</v>
      </c>
      <c r="G52" s="140"/>
      <c r="H52" s="103">
        <f>VLOOKUP(E52,'Overzicht Schoonmaak'!$L$6:$N$14,3,FALSE)</f>
        <v>0</v>
      </c>
      <c r="I52" s="103">
        <f>VLOOKUP(D52,'Overzicht Schoonmaak'!$I$6:$J$17,2,FALSE)</f>
        <v>0</v>
      </c>
      <c r="J52" s="103">
        <f t="shared" ref="J52:J57" si="8">H52+I52</f>
        <v>0</v>
      </c>
      <c r="K52" s="103">
        <f t="shared" ref="K52:K57" si="9">F52*J52</f>
        <v>0</v>
      </c>
    </row>
    <row r="53" spans="1:11" x14ac:dyDescent="0.2">
      <c r="A53" s="165" t="s">
        <v>592</v>
      </c>
      <c r="B53" s="248" t="s">
        <v>655</v>
      </c>
      <c r="C53" s="248" t="s">
        <v>300</v>
      </c>
      <c r="D53" s="99" t="s">
        <v>124</v>
      </c>
      <c r="E53" s="100">
        <v>4</v>
      </c>
      <c r="F53" s="287">
        <v>92</v>
      </c>
      <c r="G53" s="140"/>
      <c r="H53" s="103">
        <f>VLOOKUP(E53,'Overzicht Schoonmaak'!$L$6:$N$14,3,FALSE)</f>
        <v>0</v>
      </c>
      <c r="I53" s="103">
        <f>VLOOKUP(D53,'Overzicht Schoonmaak'!$I$6:$J$17,2,FALSE)</f>
        <v>0</v>
      </c>
      <c r="J53" s="103">
        <f t="shared" si="8"/>
        <v>0</v>
      </c>
      <c r="K53" s="103">
        <f t="shared" si="9"/>
        <v>0</v>
      </c>
    </row>
    <row r="54" spans="1:11" x14ac:dyDescent="0.2">
      <c r="A54" s="165" t="s">
        <v>592</v>
      </c>
      <c r="B54" s="248" t="s">
        <v>656</v>
      </c>
      <c r="C54" s="248" t="s">
        <v>462</v>
      </c>
      <c r="D54" s="99" t="s">
        <v>196</v>
      </c>
      <c r="E54" s="100">
        <v>1</v>
      </c>
      <c r="F54" s="287">
        <v>5.8</v>
      </c>
      <c r="G54" s="140"/>
      <c r="H54" s="103">
        <f>VLOOKUP(E54,'Overzicht Schoonmaak'!$L$6:$N$14,3,FALSE)</f>
        <v>0</v>
      </c>
      <c r="I54" s="103">
        <f>VLOOKUP(D54,'Overzicht Schoonmaak'!$I$6:$J$17,2,FALSE)</f>
        <v>0</v>
      </c>
      <c r="J54" s="103">
        <f t="shared" si="8"/>
        <v>0</v>
      </c>
      <c r="K54" s="103">
        <f t="shared" si="9"/>
        <v>0</v>
      </c>
    </row>
    <row r="55" spans="1:11" x14ac:dyDescent="0.2">
      <c r="A55" s="165" t="s">
        <v>592</v>
      </c>
      <c r="B55" s="248" t="s">
        <v>657</v>
      </c>
      <c r="C55" s="248" t="s">
        <v>462</v>
      </c>
      <c r="D55" s="99" t="s">
        <v>196</v>
      </c>
      <c r="E55" s="100">
        <v>1</v>
      </c>
      <c r="F55" s="287">
        <v>5.8</v>
      </c>
      <c r="G55" s="140"/>
      <c r="H55" s="103">
        <f>VLOOKUP(E55,'Overzicht Schoonmaak'!$L$6:$N$14,3,FALSE)</f>
        <v>0</v>
      </c>
      <c r="I55" s="103">
        <f>VLOOKUP(D55,'Overzicht Schoonmaak'!$I$6:$J$17,2,FALSE)</f>
        <v>0</v>
      </c>
      <c r="J55" s="103">
        <f t="shared" si="8"/>
        <v>0</v>
      </c>
      <c r="K55" s="103">
        <f t="shared" si="9"/>
        <v>0</v>
      </c>
    </row>
    <row r="56" spans="1:11" x14ac:dyDescent="0.2">
      <c r="A56" s="165" t="s">
        <v>592</v>
      </c>
      <c r="B56" s="248" t="s">
        <v>658</v>
      </c>
      <c r="C56" s="248" t="s">
        <v>659</v>
      </c>
      <c r="D56" s="99" t="s">
        <v>196</v>
      </c>
      <c r="E56" s="100">
        <v>1</v>
      </c>
      <c r="F56" s="287">
        <v>4.8</v>
      </c>
      <c r="G56" s="140"/>
      <c r="H56" s="103">
        <f>VLOOKUP(E56,'Overzicht Schoonmaak'!$L$6:$N$14,3,FALSE)</f>
        <v>0</v>
      </c>
      <c r="I56" s="103">
        <f>VLOOKUP(D56,'Overzicht Schoonmaak'!$I$6:$J$17,2,FALSE)</f>
        <v>0</v>
      </c>
      <c r="J56" s="103">
        <f t="shared" si="8"/>
        <v>0</v>
      </c>
      <c r="K56" s="103">
        <f t="shared" si="9"/>
        <v>0</v>
      </c>
    </row>
    <row r="57" spans="1:11" x14ac:dyDescent="0.2">
      <c r="A57" s="165" t="s">
        <v>592</v>
      </c>
      <c r="B57" s="248" t="s">
        <v>660</v>
      </c>
      <c r="C57" s="248" t="s">
        <v>661</v>
      </c>
      <c r="D57" s="99" t="s">
        <v>124</v>
      </c>
      <c r="E57" s="100">
        <v>3</v>
      </c>
      <c r="F57" s="287">
        <v>3.2</v>
      </c>
      <c r="G57" s="140"/>
      <c r="H57" s="103">
        <f>VLOOKUP(E57,'Overzicht Schoonmaak'!$L$6:$N$14,3,FALSE)</f>
        <v>0</v>
      </c>
      <c r="I57" s="103">
        <f>VLOOKUP(D57,'Overzicht Schoonmaak'!$I$6:$J$17,2,FALSE)</f>
        <v>0</v>
      </c>
      <c r="J57" s="103">
        <f t="shared" si="8"/>
        <v>0</v>
      </c>
      <c r="K57" s="103">
        <f t="shared" si="9"/>
        <v>0</v>
      </c>
    </row>
    <row r="58" spans="1:11" x14ac:dyDescent="0.2">
      <c r="A58" s="290" t="s">
        <v>592</v>
      </c>
      <c r="B58" s="254" t="s">
        <v>662</v>
      </c>
      <c r="C58" s="254" t="s">
        <v>663</v>
      </c>
      <c r="D58" s="108" t="s">
        <v>196</v>
      </c>
      <c r="E58" s="109" t="s">
        <v>161</v>
      </c>
      <c r="F58" s="291" t="s">
        <v>161</v>
      </c>
      <c r="G58" s="292"/>
      <c r="H58" s="113"/>
      <c r="I58" s="113"/>
      <c r="J58" s="113"/>
      <c r="K58" s="113"/>
    </row>
    <row r="59" spans="1:11" ht="15" x14ac:dyDescent="0.2">
      <c r="A59" s="289" t="s">
        <v>592</v>
      </c>
      <c r="B59" s="259" t="s">
        <v>664</v>
      </c>
      <c r="C59" s="260" t="s">
        <v>165</v>
      </c>
      <c r="D59" s="116" t="s">
        <v>149</v>
      </c>
      <c r="E59" s="117" t="s">
        <v>166</v>
      </c>
      <c r="F59" s="181"/>
      <c r="G59" s="182">
        <v>50.3</v>
      </c>
      <c r="H59" s="118"/>
      <c r="I59" s="118"/>
      <c r="J59" s="118"/>
      <c r="K59" s="118"/>
    </row>
    <row r="60" spans="1:11" x14ac:dyDescent="0.2">
      <c r="A60" s="165" t="s">
        <v>592</v>
      </c>
      <c r="B60" s="248" t="s">
        <v>665</v>
      </c>
      <c r="C60" s="248" t="s">
        <v>462</v>
      </c>
      <c r="D60" s="99" t="s">
        <v>196</v>
      </c>
      <c r="E60" s="100">
        <v>1</v>
      </c>
      <c r="F60" s="287">
        <v>6</v>
      </c>
      <c r="G60" s="140"/>
      <c r="H60" s="103">
        <f>VLOOKUP(E60,'Overzicht Schoonmaak'!$L$6:$N$14,3,FALSE)</f>
        <v>0</v>
      </c>
      <c r="I60" s="103">
        <f>VLOOKUP(D60,'Overzicht Schoonmaak'!$I$6:$J$17,2,FALSE)</f>
        <v>0</v>
      </c>
      <c r="J60" s="103">
        <f>H60+I60</f>
        <v>0</v>
      </c>
      <c r="K60" s="103">
        <f>F60*J60</f>
        <v>0</v>
      </c>
    </row>
    <row r="61" spans="1:11" ht="15" x14ac:dyDescent="0.2">
      <c r="A61" s="289" t="s">
        <v>592</v>
      </c>
      <c r="B61" s="259" t="s">
        <v>666</v>
      </c>
      <c r="C61" s="260" t="s">
        <v>165</v>
      </c>
      <c r="D61" s="116" t="s">
        <v>124</v>
      </c>
      <c r="E61" s="117" t="s">
        <v>166</v>
      </c>
      <c r="F61" s="181"/>
      <c r="G61" s="182">
        <v>5</v>
      </c>
      <c r="H61" s="118"/>
      <c r="I61" s="118"/>
      <c r="J61" s="118"/>
      <c r="K61" s="118"/>
    </row>
    <row r="62" spans="1:11" ht="15" x14ac:dyDescent="0.2">
      <c r="A62" s="289" t="s">
        <v>592</v>
      </c>
      <c r="B62" s="259" t="s">
        <v>667</v>
      </c>
      <c r="C62" s="260" t="s">
        <v>165</v>
      </c>
      <c r="D62" s="116" t="s">
        <v>124</v>
      </c>
      <c r="E62" s="117" t="s">
        <v>166</v>
      </c>
      <c r="F62" s="181"/>
      <c r="G62" s="182">
        <v>5</v>
      </c>
      <c r="H62" s="118"/>
      <c r="I62" s="118"/>
      <c r="J62" s="118"/>
      <c r="K62" s="118"/>
    </row>
    <row r="63" spans="1:11" ht="15" x14ac:dyDescent="0.2">
      <c r="A63" s="289" t="s">
        <v>592</v>
      </c>
      <c r="B63" s="259" t="s">
        <v>668</v>
      </c>
      <c r="C63" s="260" t="s">
        <v>165</v>
      </c>
      <c r="D63" s="116" t="s">
        <v>149</v>
      </c>
      <c r="E63" s="117" t="s">
        <v>166</v>
      </c>
      <c r="F63" s="181"/>
      <c r="G63" s="182">
        <v>52.8</v>
      </c>
      <c r="H63" s="118"/>
      <c r="I63" s="118"/>
      <c r="J63" s="118"/>
      <c r="K63" s="118"/>
    </row>
    <row r="64" spans="1:11" ht="15" x14ac:dyDescent="0.2">
      <c r="A64" s="289" t="s">
        <v>592</v>
      </c>
      <c r="B64" s="259" t="s">
        <v>669</v>
      </c>
      <c r="C64" s="260" t="s">
        <v>165</v>
      </c>
      <c r="D64" s="116" t="s">
        <v>149</v>
      </c>
      <c r="E64" s="117" t="s">
        <v>166</v>
      </c>
      <c r="F64" s="181"/>
      <c r="G64" s="182">
        <v>52.8</v>
      </c>
      <c r="H64" s="118"/>
      <c r="I64" s="118"/>
      <c r="J64" s="118"/>
      <c r="K64" s="118"/>
    </row>
    <row r="65" spans="1:12" x14ac:dyDescent="0.2">
      <c r="A65" s="165" t="s">
        <v>592</v>
      </c>
      <c r="B65" s="248" t="s">
        <v>670</v>
      </c>
      <c r="C65" s="248" t="s">
        <v>462</v>
      </c>
      <c r="D65" s="99" t="s">
        <v>196</v>
      </c>
      <c r="E65" s="100">
        <v>1</v>
      </c>
      <c r="F65" s="287">
        <v>5.8</v>
      </c>
      <c r="G65" s="140"/>
      <c r="H65" s="103">
        <f>VLOOKUP(E65,'Overzicht Schoonmaak'!$L$6:$N$14,3,FALSE)</f>
        <v>0</v>
      </c>
      <c r="I65" s="103">
        <f>VLOOKUP(D65,'Overzicht Schoonmaak'!$I$6:$J$17,2,FALSE)</f>
        <v>0</v>
      </c>
      <c r="J65" s="103">
        <f>H65+I65</f>
        <v>0</v>
      </c>
      <c r="K65" s="103">
        <f>F65*J65</f>
        <v>0</v>
      </c>
    </row>
    <row r="66" spans="1:12" ht="15" x14ac:dyDescent="0.2">
      <c r="A66" s="289" t="s">
        <v>592</v>
      </c>
      <c r="B66" s="259" t="s">
        <v>671</v>
      </c>
      <c r="C66" s="260" t="s">
        <v>165</v>
      </c>
      <c r="D66" s="116" t="s">
        <v>124</v>
      </c>
      <c r="E66" s="117" t="s">
        <v>166</v>
      </c>
      <c r="F66" s="181"/>
      <c r="G66" s="182">
        <v>5</v>
      </c>
      <c r="H66" s="118"/>
      <c r="I66" s="118"/>
      <c r="J66" s="118"/>
      <c r="K66" s="118"/>
    </row>
    <row r="67" spans="1:12" ht="15" x14ac:dyDescent="0.2">
      <c r="A67" s="289" t="s">
        <v>592</v>
      </c>
      <c r="B67" s="259" t="s">
        <v>672</v>
      </c>
      <c r="C67" s="260" t="s">
        <v>165</v>
      </c>
      <c r="D67" s="116" t="s">
        <v>124</v>
      </c>
      <c r="E67" s="117" t="s">
        <v>166</v>
      </c>
      <c r="F67" s="181"/>
      <c r="G67" s="182">
        <v>5</v>
      </c>
      <c r="H67" s="118"/>
      <c r="I67" s="118"/>
      <c r="J67" s="118"/>
      <c r="K67" s="118"/>
    </row>
    <row r="68" spans="1:12" ht="15" x14ac:dyDescent="0.2">
      <c r="A68" s="289" t="s">
        <v>592</v>
      </c>
      <c r="B68" s="259" t="s">
        <v>673</v>
      </c>
      <c r="C68" s="260" t="s">
        <v>165</v>
      </c>
      <c r="D68" s="116" t="s">
        <v>149</v>
      </c>
      <c r="E68" s="117" t="s">
        <v>166</v>
      </c>
      <c r="F68" s="181"/>
      <c r="G68" s="182">
        <v>49.7</v>
      </c>
      <c r="H68" s="118"/>
      <c r="I68" s="118"/>
      <c r="J68" s="118"/>
      <c r="K68" s="118"/>
    </row>
    <row r="69" spans="1:12" x14ac:dyDescent="0.2">
      <c r="A69" s="165" t="s">
        <v>592</v>
      </c>
      <c r="B69" s="248" t="s">
        <v>674</v>
      </c>
      <c r="C69" s="248" t="s">
        <v>588</v>
      </c>
      <c r="D69" s="99" t="s">
        <v>196</v>
      </c>
      <c r="E69" s="100">
        <v>6</v>
      </c>
      <c r="F69" s="287">
        <v>17.100000000000001</v>
      </c>
      <c r="G69" s="140"/>
      <c r="H69" s="103">
        <f>VLOOKUP(E69,'Overzicht Schoonmaak'!$L$6:$N$14,3,FALSE)</f>
        <v>0</v>
      </c>
      <c r="I69" s="103">
        <f>VLOOKUP(D69,'Overzicht Schoonmaak'!$I$6:$J$17,2,FALSE)</f>
        <v>0</v>
      </c>
      <c r="J69" s="103">
        <f>H69+I69</f>
        <v>0</v>
      </c>
      <c r="K69" s="103">
        <f>F69*J69</f>
        <v>0</v>
      </c>
    </row>
    <row r="70" spans="1:12" x14ac:dyDescent="0.2">
      <c r="A70" s="290" t="s">
        <v>592</v>
      </c>
      <c r="B70" s="254" t="s">
        <v>675</v>
      </c>
      <c r="C70" s="254" t="s">
        <v>676</v>
      </c>
      <c r="D70" s="108" t="s">
        <v>677</v>
      </c>
      <c r="E70" s="109" t="s">
        <v>161</v>
      </c>
      <c r="F70" s="291" t="s">
        <v>161</v>
      </c>
      <c r="G70" s="292"/>
      <c r="H70" s="113"/>
      <c r="I70" s="113"/>
      <c r="J70" s="113"/>
      <c r="K70" s="113"/>
    </row>
    <row r="71" spans="1:12" ht="15" x14ac:dyDescent="0.2">
      <c r="A71" s="289" t="s">
        <v>592</v>
      </c>
      <c r="B71" s="259" t="s">
        <v>678</v>
      </c>
      <c r="C71" s="260" t="s">
        <v>165</v>
      </c>
      <c r="D71" s="116" t="s">
        <v>149</v>
      </c>
      <c r="E71" s="117" t="s">
        <v>166</v>
      </c>
      <c r="F71" s="181"/>
      <c r="G71" s="182">
        <v>20.6</v>
      </c>
      <c r="H71" s="118"/>
      <c r="I71" s="118"/>
      <c r="J71" s="118"/>
      <c r="K71" s="118"/>
    </row>
    <row r="72" spans="1:12" x14ac:dyDescent="0.2">
      <c r="A72" s="170"/>
      <c r="B72" s="126"/>
      <c r="C72" s="98"/>
      <c r="D72" s="99"/>
      <c r="E72" s="215"/>
      <c r="F72" s="287"/>
      <c r="G72" s="140"/>
      <c r="H72" s="129"/>
      <c r="I72" s="129"/>
      <c r="J72" s="129"/>
      <c r="K72" s="129"/>
    </row>
    <row r="73" spans="1:12" s="185" customFormat="1" ht="18.75" x14ac:dyDescent="0.3">
      <c r="A73" s="159"/>
      <c r="B73" s="159" t="s">
        <v>294</v>
      </c>
      <c r="C73" s="159"/>
      <c r="D73" s="159"/>
      <c r="E73" s="159"/>
      <c r="F73" s="160">
        <f>SUM(F2:F72)</f>
        <v>931.69999999999982</v>
      </c>
      <c r="G73" s="161">
        <f>SUM(G2:G72)</f>
        <v>949.09999999999991</v>
      </c>
      <c r="H73" s="159"/>
      <c r="I73" s="159"/>
      <c r="J73" s="159"/>
      <c r="K73" s="162">
        <f>SUM(K3:K72)</f>
        <v>0</v>
      </c>
      <c r="L73" s="53" t="s">
        <v>83</v>
      </c>
    </row>
    <row r="74" spans="1:12" x14ac:dyDescent="0.2">
      <c r="B74" s="293"/>
      <c r="C74" s="293"/>
      <c r="E74" s="294"/>
      <c r="F74" s="295"/>
      <c r="G74" s="295"/>
    </row>
  </sheetData>
  <sheetProtection algorithmName="SHA-512" hashValue="ddxMQmFaOacDGkdRWfDq2oNB9OHoaE4uqZaZgxee0CaVx0pel8VeX0dAqiVwFPPfWBb+b7+cZ3i5ygjVzokqsQ==" saltValue="3urVbTenqFpqM11jtD4LSA==" spinCount="100000" sheet="1" objects="1" scenarios="1"/>
  <autoFilter ref="A1:K73" xr:uid="{00000000-0001-0000-0500-00000000000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6E0B4"/>
  </sheetPr>
  <dimension ref="A1:P207"/>
  <sheetViews>
    <sheetView zoomScaleNormal="100" workbookViewId="0">
      <selection sqref="A1:XFD1048576"/>
    </sheetView>
  </sheetViews>
  <sheetFormatPr defaultColWidth="10.85546875" defaultRowHeight="12.75" x14ac:dyDescent="0.2"/>
  <cols>
    <col min="1" max="1" width="9.28515625" style="8" customWidth="1"/>
    <col min="2" max="2" width="15.42578125" style="8" customWidth="1"/>
    <col min="3" max="3" width="39" style="8" customWidth="1"/>
    <col min="4" max="4" width="17.5703125" style="8" customWidth="1"/>
    <col min="5" max="5" width="14.7109375" style="8" customWidth="1"/>
    <col min="6" max="6" width="11.28515625" style="194" customWidth="1"/>
    <col min="7" max="7" width="11.5703125" style="194" customWidth="1"/>
    <col min="8" max="9" width="10.85546875" style="8"/>
    <col min="10" max="10" width="20" style="8" customWidth="1"/>
    <col min="11" max="11" width="15.42578125" style="8" customWidth="1"/>
    <col min="12" max="12" width="16.42578125" style="8" customWidth="1"/>
    <col min="13" max="16384" width="10.85546875" style="8"/>
  </cols>
  <sheetData>
    <row r="1" spans="1:16" s="65" customFormat="1" ht="27.75" customHeight="1" x14ac:dyDescent="0.2">
      <c r="A1" s="94" t="s">
        <v>81</v>
      </c>
      <c r="B1" s="94" t="s">
        <v>139</v>
      </c>
      <c r="C1" s="94" t="s">
        <v>58</v>
      </c>
      <c r="D1" s="94" t="s">
        <v>140</v>
      </c>
      <c r="E1" s="95" t="s">
        <v>141</v>
      </c>
      <c r="F1" s="96" t="s">
        <v>132</v>
      </c>
      <c r="G1" s="163" t="s">
        <v>142</v>
      </c>
      <c r="H1" s="247" t="s">
        <v>143</v>
      </c>
      <c r="I1" s="247" t="s">
        <v>144</v>
      </c>
      <c r="J1" s="247" t="s">
        <v>145</v>
      </c>
      <c r="K1" s="247" t="s">
        <v>83</v>
      </c>
      <c r="L1" s="8"/>
      <c r="M1" s="8"/>
      <c r="N1" s="8"/>
      <c r="O1" s="8"/>
      <c r="P1" s="8"/>
    </row>
    <row r="2" spans="1:16" x14ac:dyDescent="0.2">
      <c r="A2" s="8" t="s">
        <v>679</v>
      </c>
      <c r="B2" s="8" t="s">
        <v>680</v>
      </c>
      <c r="C2" s="99" t="s">
        <v>300</v>
      </c>
      <c r="D2" s="99" t="s">
        <v>196</v>
      </c>
      <c r="E2" s="123">
        <v>4</v>
      </c>
      <c r="F2" s="296">
        <v>15.2</v>
      </c>
      <c r="G2" s="297"/>
      <c r="H2" s="103">
        <f>VLOOKUP(E2,'Overzicht Schoonmaak'!$L$6:$N$14,3,FALSE)</f>
        <v>0</v>
      </c>
      <c r="I2" s="103">
        <f>VLOOKUP(D2,'Overzicht Schoonmaak'!$I$6:$J$17,2,FALSE)</f>
        <v>0</v>
      </c>
      <c r="J2" s="103">
        <f>H2+I2</f>
        <v>0</v>
      </c>
      <c r="K2" s="103">
        <f>F2*J2</f>
        <v>0</v>
      </c>
    </row>
    <row r="3" spans="1:16" s="65" customFormat="1" x14ac:dyDescent="0.2">
      <c r="A3" s="290" t="s">
        <v>681</v>
      </c>
      <c r="B3" s="228" t="s">
        <v>682</v>
      </c>
      <c r="C3" s="228" t="s">
        <v>683</v>
      </c>
      <c r="D3" s="228" t="s">
        <v>196</v>
      </c>
      <c r="E3" s="298"/>
      <c r="F3" s="228" t="s">
        <v>161</v>
      </c>
      <c r="G3" s="299"/>
      <c r="H3" s="103"/>
      <c r="I3" s="300"/>
      <c r="J3" s="113"/>
      <c r="K3" s="113"/>
      <c r="L3" s="8"/>
      <c r="M3" s="8"/>
      <c r="N3" s="8"/>
      <c r="O3" s="8"/>
      <c r="P3" s="8"/>
    </row>
    <row r="4" spans="1:16" s="65" customFormat="1" x14ac:dyDescent="0.2">
      <c r="A4" s="290" t="s">
        <v>681</v>
      </c>
      <c r="B4" s="228" t="s">
        <v>684</v>
      </c>
      <c r="C4" s="228" t="s">
        <v>685</v>
      </c>
      <c r="D4" s="228" t="s">
        <v>103</v>
      </c>
      <c r="E4" s="298" t="s">
        <v>161</v>
      </c>
      <c r="F4" s="228" t="s">
        <v>161</v>
      </c>
      <c r="G4" s="299"/>
      <c r="H4" s="300"/>
      <c r="I4" s="300"/>
      <c r="J4" s="113"/>
      <c r="K4" s="113"/>
      <c r="L4" s="8"/>
      <c r="M4" s="8"/>
      <c r="N4" s="8"/>
      <c r="O4" s="8"/>
      <c r="P4" s="8"/>
    </row>
    <row r="5" spans="1:16" s="65" customFormat="1" x14ac:dyDescent="0.2">
      <c r="A5" s="290" t="s">
        <v>681</v>
      </c>
      <c r="B5" s="228" t="s">
        <v>686</v>
      </c>
      <c r="C5" s="228" t="s">
        <v>187</v>
      </c>
      <c r="D5" s="228" t="s">
        <v>124</v>
      </c>
      <c r="E5" s="298" t="s">
        <v>161</v>
      </c>
      <c r="F5" s="228" t="s">
        <v>161</v>
      </c>
      <c r="G5" s="299"/>
      <c r="H5" s="300"/>
      <c r="I5" s="300"/>
      <c r="J5" s="113"/>
      <c r="K5" s="113"/>
      <c r="L5" s="8"/>
      <c r="M5" s="8"/>
      <c r="N5" s="8"/>
      <c r="O5" s="8"/>
      <c r="P5" s="8"/>
    </row>
    <row r="6" spans="1:16" s="65" customFormat="1" x14ac:dyDescent="0.2">
      <c r="A6" s="290" t="s">
        <v>681</v>
      </c>
      <c r="B6" s="228" t="s">
        <v>687</v>
      </c>
      <c r="C6" s="228" t="s">
        <v>187</v>
      </c>
      <c r="D6" s="228" t="s">
        <v>124</v>
      </c>
      <c r="E6" s="298" t="s">
        <v>161</v>
      </c>
      <c r="F6" s="228" t="s">
        <v>161</v>
      </c>
      <c r="G6" s="299"/>
      <c r="H6" s="300"/>
      <c r="I6" s="300"/>
      <c r="J6" s="113"/>
      <c r="K6" s="113"/>
      <c r="L6" s="8"/>
      <c r="M6" s="8"/>
      <c r="N6" s="8"/>
      <c r="O6" s="8"/>
      <c r="P6" s="8"/>
    </row>
    <row r="7" spans="1:16" s="65" customFormat="1" x14ac:dyDescent="0.2">
      <c r="A7" s="290" t="s">
        <v>681</v>
      </c>
      <c r="B7" s="228" t="s">
        <v>688</v>
      </c>
      <c r="C7" s="228" t="s">
        <v>187</v>
      </c>
      <c r="D7" s="228" t="s">
        <v>689</v>
      </c>
      <c r="E7" s="298" t="s">
        <v>161</v>
      </c>
      <c r="F7" s="228" t="s">
        <v>161</v>
      </c>
      <c r="G7" s="299"/>
      <c r="H7" s="300"/>
      <c r="I7" s="300"/>
      <c r="J7" s="113"/>
      <c r="K7" s="113"/>
      <c r="L7" s="8"/>
      <c r="M7" s="8"/>
      <c r="N7" s="8"/>
      <c r="O7" s="8"/>
      <c r="P7" s="8"/>
    </row>
    <row r="8" spans="1:16" s="65" customFormat="1" x14ac:dyDescent="0.2">
      <c r="A8" s="290" t="s">
        <v>681</v>
      </c>
      <c r="B8" s="228" t="s">
        <v>690</v>
      </c>
      <c r="C8" s="228" t="s">
        <v>691</v>
      </c>
      <c r="D8" s="228" t="s">
        <v>149</v>
      </c>
      <c r="E8" s="298" t="s">
        <v>161</v>
      </c>
      <c r="F8" s="228" t="s">
        <v>161</v>
      </c>
      <c r="G8" s="299"/>
      <c r="H8" s="300"/>
      <c r="I8" s="300"/>
      <c r="J8" s="113"/>
      <c r="K8" s="113"/>
      <c r="L8" s="8"/>
      <c r="M8" s="8"/>
      <c r="N8" s="8"/>
      <c r="O8" s="8"/>
      <c r="P8" s="8"/>
    </row>
    <row r="9" spans="1:16" s="65" customFormat="1" x14ac:dyDescent="0.2">
      <c r="A9" s="290" t="s">
        <v>681</v>
      </c>
      <c r="B9" s="228" t="s">
        <v>692</v>
      </c>
      <c r="C9" s="228" t="s">
        <v>691</v>
      </c>
      <c r="D9" s="228" t="s">
        <v>124</v>
      </c>
      <c r="E9" s="298" t="s">
        <v>161</v>
      </c>
      <c r="F9" s="228" t="s">
        <v>161</v>
      </c>
      <c r="G9" s="299"/>
      <c r="H9" s="300"/>
      <c r="I9" s="300"/>
      <c r="J9" s="113"/>
      <c r="K9" s="113"/>
      <c r="L9" s="8"/>
      <c r="M9" s="8"/>
      <c r="N9" s="8"/>
      <c r="O9" s="8"/>
      <c r="P9" s="8"/>
    </row>
    <row r="10" spans="1:16" s="65" customFormat="1" x14ac:dyDescent="0.2">
      <c r="A10" s="290" t="s">
        <v>681</v>
      </c>
      <c r="B10" s="228" t="s">
        <v>693</v>
      </c>
      <c r="C10" s="228" t="s">
        <v>691</v>
      </c>
      <c r="D10" s="228" t="s">
        <v>124</v>
      </c>
      <c r="E10" s="298" t="s">
        <v>161</v>
      </c>
      <c r="F10" s="228" t="s">
        <v>161</v>
      </c>
      <c r="G10" s="299"/>
      <c r="H10" s="300"/>
      <c r="I10" s="300"/>
      <c r="J10" s="113"/>
      <c r="K10" s="113"/>
      <c r="L10" s="8"/>
      <c r="M10" s="8"/>
      <c r="N10" s="8"/>
      <c r="O10" s="8"/>
      <c r="P10" s="8"/>
    </row>
    <row r="11" spans="1:16" s="65" customFormat="1" x14ac:dyDescent="0.2">
      <c r="A11" s="290" t="s">
        <v>681</v>
      </c>
      <c r="B11" s="228" t="s">
        <v>694</v>
      </c>
      <c r="C11" s="439" t="s">
        <v>234</v>
      </c>
      <c r="D11" s="228" t="s">
        <v>124</v>
      </c>
      <c r="E11" s="440" t="s">
        <v>161</v>
      </c>
      <c r="F11" s="228">
        <v>3.4</v>
      </c>
      <c r="G11" s="299"/>
      <c r="H11" s="112"/>
      <c r="I11" s="112"/>
      <c r="J11" s="112"/>
      <c r="K11" s="112"/>
      <c r="L11" s="8"/>
      <c r="M11" s="8"/>
      <c r="N11" s="8"/>
      <c r="O11" s="8"/>
      <c r="P11" s="8"/>
    </row>
    <row r="12" spans="1:16" s="65" customFormat="1" x14ac:dyDescent="0.2">
      <c r="A12" s="290" t="s">
        <v>681</v>
      </c>
      <c r="B12" s="228" t="s">
        <v>695</v>
      </c>
      <c r="C12" s="228" t="s">
        <v>187</v>
      </c>
      <c r="D12" s="228" t="s">
        <v>689</v>
      </c>
      <c r="E12" s="298" t="s">
        <v>161</v>
      </c>
      <c r="F12" s="228" t="s">
        <v>161</v>
      </c>
      <c r="G12" s="299"/>
      <c r="H12" s="300"/>
      <c r="I12" s="300"/>
      <c r="J12" s="113"/>
      <c r="K12" s="113"/>
      <c r="L12" s="8"/>
      <c r="M12" s="8"/>
      <c r="N12" s="8"/>
      <c r="O12" s="8"/>
      <c r="P12" s="8"/>
    </row>
    <row r="13" spans="1:16" s="65" customFormat="1" x14ac:dyDescent="0.2">
      <c r="A13" s="304"/>
      <c r="B13" s="207"/>
      <c r="C13" s="207"/>
      <c r="D13" s="207"/>
      <c r="E13" s="305"/>
      <c r="F13" s="207"/>
      <c r="G13" s="303"/>
      <c r="H13" s="306"/>
      <c r="I13" s="306"/>
      <c r="J13" s="129"/>
      <c r="K13" s="129"/>
      <c r="L13" s="8"/>
      <c r="M13" s="8"/>
      <c r="N13" s="8"/>
      <c r="O13" s="8"/>
      <c r="P13" s="8"/>
    </row>
    <row r="14" spans="1:16" s="65" customFormat="1" x14ac:dyDescent="0.2">
      <c r="A14" s="304"/>
      <c r="B14" s="207"/>
      <c r="C14" s="207"/>
      <c r="D14" s="207"/>
      <c r="E14" s="305"/>
      <c r="F14" s="207"/>
      <c r="G14" s="303"/>
      <c r="H14" s="306"/>
      <c r="I14" s="306"/>
      <c r="J14" s="306"/>
      <c r="K14" s="306"/>
    </row>
    <row r="15" spans="1:16" s="65" customFormat="1" x14ac:dyDescent="0.2">
      <c r="A15" s="130"/>
      <c r="B15" s="130"/>
      <c r="C15" s="130"/>
      <c r="D15" s="130"/>
      <c r="E15" s="141"/>
      <c r="F15" s="130"/>
      <c r="G15" s="132"/>
      <c r="H15" s="164"/>
      <c r="I15" s="164"/>
      <c r="J15" s="164"/>
      <c r="K15" s="164"/>
    </row>
    <row r="16" spans="1:16" s="65" customFormat="1" ht="15" x14ac:dyDescent="0.2">
      <c r="A16" s="99" t="s">
        <v>681</v>
      </c>
      <c r="B16" s="99" t="s">
        <v>147</v>
      </c>
      <c r="C16" s="249" t="s">
        <v>696</v>
      </c>
      <c r="D16" s="168" t="s">
        <v>124</v>
      </c>
      <c r="E16" s="145">
        <v>3</v>
      </c>
      <c r="F16" s="250">
        <v>78.8</v>
      </c>
      <c r="G16" s="251"/>
      <c r="H16" s="103">
        <f>VLOOKUP(E16,'Overzicht Schoonmaak'!$L$6:$N$14,3,FALSE)</f>
        <v>0</v>
      </c>
      <c r="I16" s="103">
        <f>VLOOKUP(D16,'Overzicht Schoonmaak'!$I$6:$J$17,2,FALSE)</f>
        <v>0</v>
      </c>
      <c r="J16" s="103">
        <f t="shared" ref="J16:J18" si="0">H16+I16</f>
        <v>0</v>
      </c>
      <c r="K16" s="103">
        <f t="shared" ref="K16:K18" si="1">F16*J16</f>
        <v>0</v>
      </c>
    </row>
    <row r="17" spans="1:11" ht="15" x14ac:dyDescent="0.2">
      <c r="A17" s="99" t="s">
        <v>681</v>
      </c>
      <c r="B17" s="99" t="s">
        <v>150</v>
      </c>
      <c r="C17" s="249" t="s">
        <v>697</v>
      </c>
      <c r="D17" s="168" t="s">
        <v>196</v>
      </c>
      <c r="E17" s="145">
        <v>1</v>
      </c>
      <c r="F17" s="250">
        <v>10.9</v>
      </c>
      <c r="G17" s="251"/>
      <c r="H17" s="103">
        <f>VLOOKUP(E17,'Overzicht Schoonmaak'!$L$6:$N$14,3,FALSE)</f>
        <v>0</v>
      </c>
      <c r="I17" s="103">
        <f>VLOOKUP(D17,'Overzicht Schoonmaak'!$I$6:$J$17,2,FALSE)</f>
        <v>0</v>
      </c>
      <c r="J17" s="103">
        <f t="shared" si="0"/>
        <v>0</v>
      </c>
      <c r="K17" s="103">
        <f t="shared" si="1"/>
        <v>0</v>
      </c>
    </row>
    <row r="18" spans="1:11" ht="15" x14ac:dyDescent="0.2">
      <c r="A18" s="99" t="s">
        <v>681</v>
      </c>
      <c r="B18" s="99" t="s">
        <v>698</v>
      </c>
      <c r="C18" s="249" t="s">
        <v>200</v>
      </c>
      <c r="D18" s="99" t="s">
        <v>196</v>
      </c>
      <c r="E18" s="123">
        <v>1</v>
      </c>
      <c r="F18" s="252">
        <v>3.9</v>
      </c>
      <c r="G18" s="253"/>
      <c r="H18" s="103">
        <f>VLOOKUP(E18,'Overzicht Schoonmaak'!$L$6:$N$14,3,FALSE)</f>
        <v>0</v>
      </c>
      <c r="I18" s="103">
        <f>VLOOKUP(D18,'Overzicht Schoonmaak'!$I$6:$J$17,2,FALSE)</f>
        <v>0</v>
      </c>
      <c r="J18" s="103">
        <f t="shared" si="0"/>
        <v>0</v>
      </c>
      <c r="K18" s="103">
        <f t="shared" si="1"/>
        <v>0</v>
      </c>
    </row>
    <row r="19" spans="1:11" ht="15" x14ac:dyDescent="0.2">
      <c r="A19" s="108" t="s">
        <v>681</v>
      </c>
      <c r="B19" s="108" t="s">
        <v>699</v>
      </c>
      <c r="C19" s="257" t="s">
        <v>700</v>
      </c>
      <c r="D19" s="108"/>
      <c r="E19" s="108"/>
      <c r="F19" s="307"/>
      <c r="G19" s="308"/>
      <c r="H19" s="113"/>
      <c r="I19" s="113"/>
      <c r="J19" s="113"/>
      <c r="K19" s="113"/>
    </row>
    <row r="20" spans="1:11" ht="15" x14ac:dyDescent="0.2">
      <c r="A20" s="108" t="s">
        <v>681</v>
      </c>
      <c r="B20" s="108" t="s">
        <v>701</v>
      </c>
      <c r="C20" s="257" t="s">
        <v>700</v>
      </c>
      <c r="D20" s="108"/>
      <c r="E20" s="108"/>
      <c r="F20" s="307"/>
      <c r="G20" s="308"/>
      <c r="H20" s="113"/>
      <c r="I20" s="113"/>
      <c r="J20" s="113"/>
      <c r="K20" s="113"/>
    </row>
    <row r="21" spans="1:11" ht="15" x14ac:dyDescent="0.2">
      <c r="A21" s="108" t="s">
        <v>681</v>
      </c>
      <c r="B21" s="108" t="s">
        <v>701</v>
      </c>
      <c r="C21" s="257" t="s">
        <v>700</v>
      </c>
      <c r="D21" s="108"/>
      <c r="E21" s="108"/>
      <c r="F21" s="307"/>
      <c r="G21" s="308"/>
      <c r="H21" s="113"/>
      <c r="I21" s="113"/>
      <c r="J21" s="113"/>
      <c r="K21" s="113"/>
    </row>
    <row r="22" spans="1:11" ht="15" x14ac:dyDescent="0.2">
      <c r="A22" s="99" t="s">
        <v>681</v>
      </c>
      <c r="B22" s="99" t="s">
        <v>152</v>
      </c>
      <c r="C22" s="249" t="s">
        <v>148</v>
      </c>
      <c r="D22" s="99" t="s">
        <v>124</v>
      </c>
      <c r="E22" s="123">
        <v>4</v>
      </c>
      <c r="F22" s="252">
        <v>29.6</v>
      </c>
      <c r="G22" s="253"/>
      <c r="H22" s="103">
        <f>VLOOKUP(E22,'Overzicht Schoonmaak'!$L$6:$N$14,3,FALSE)</f>
        <v>0</v>
      </c>
      <c r="I22" s="103">
        <f>VLOOKUP(D22,'Overzicht Schoonmaak'!$I$6:$J$17,2,FALSE)</f>
        <v>0</v>
      </c>
      <c r="J22" s="103">
        <f t="shared" ref="J22:J26" si="2">H22+I22</f>
        <v>0</v>
      </c>
      <c r="K22" s="103">
        <f t="shared" ref="K22:K26" si="3">F22*J22</f>
        <v>0</v>
      </c>
    </row>
    <row r="23" spans="1:11" ht="15" x14ac:dyDescent="0.2">
      <c r="A23" s="99" t="s">
        <v>681</v>
      </c>
      <c r="B23" s="99" t="s">
        <v>393</v>
      </c>
      <c r="C23" s="249" t="s">
        <v>702</v>
      </c>
      <c r="D23" s="99" t="s">
        <v>149</v>
      </c>
      <c r="E23" s="123">
        <v>3</v>
      </c>
      <c r="F23" s="252">
        <v>33.5</v>
      </c>
      <c r="G23" s="253"/>
      <c r="H23" s="103">
        <f>VLOOKUP(E23,'Overzicht Schoonmaak'!$L$6:$N$14,3,FALSE)</f>
        <v>0</v>
      </c>
      <c r="I23" s="103">
        <f>VLOOKUP(D23,'Overzicht Schoonmaak'!$I$6:$J$17,2,FALSE)</f>
        <v>0</v>
      </c>
      <c r="J23" s="103">
        <f t="shared" si="2"/>
        <v>0</v>
      </c>
      <c r="K23" s="103">
        <f t="shared" si="3"/>
        <v>0</v>
      </c>
    </row>
    <row r="24" spans="1:11" ht="15" x14ac:dyDescent="0.2">
      <c r="A24" s="99" t="s">
        <v>681</v>
      </c>
      <c r="B24" s="99" t="s">
        <v>159</v>
      </c>
      <c r="C24" s="249" t="s">
        <v>415</v>
      </c>
      <c r="D24" s="99" t="s">
        <v>196</v>
      </c>
      <c r="E24" s="123">
        <v>2</v>
      </c>
      <c r="F24" s="252">
        <v>18.5</v>
      </c>
      <c r="G24" s="253"/>
      <c r="H24" s="103">
        <f>VLOOKUP(E24,'Overzicht Schoonmaak'!$L$6:$N$14,3,FALSE)</f>
        <v>0</v>
      </c>
      <c r="I24" s="103">
        <f>VLOOKUP(D24,'Overzicht Schoonmaak'!$I$6:$J$17,2,FALSE)</f>
        <v>0</v>
      </c>
      <c r="J24" s="103">
        <f t="shared" si="2"/>
        <v>0</v>
      </c>
      <c r="K24" s="103">
        <f t="shared" si="3"/>
        <v>0</v>
      </c>
    </row>
    <row r="25" spans="1:11" ht="15" x14ac:dyDescent="0.2">
      <c r="A25" s="99" t="s">
        <v>681</v>
      </c>
      <c r="B25" s="99" t="s">
        <v>162</v>
      </c>
      <c r="C25" s="249" t="s">
        <v>703</v>
      </c>
      <c r="D25" s="99" t="s">
        <v>124</v>
      </c>
      <c r="E25" s="123">
        <v>2</v>
      </c>
      <c r="F25" s="252">
        <v>92.8</v>
      </c>
      <c r="G25" s="253"/>
      <c r="H25" s="103">
        <f>VLOOKUP(E25,'Overzicht Schoonmaak'!$L$6:$N$14,3,FALSE)</f>
        <v>0</v>
      </c>
      <c r="I25" s="103">
        <f>VLOOKUP(D25,'Overzicht Schoonmaak'!$I$6:$J$17,2,FALSE)</f>
        <v>0</v>
      </c>
      <c r="J25" s="103">
        <f t="shared" si="2"/>
        <v>0</v>
      </c>
      <c r="K25" s="103">
        <f t="shared" si="3"/>
        <v>0</v>
      </c>
    </row>
    <row r="26" spans="1:11" ht="15" x14ac:dyDescent="0.2">
      <c r="A26" s="99" t="s">
        <v>681</v>
      </c>
      <c r="B26" s="99" t="s">
        <v>164</v>
      </c>
      <c r="C26" s="249" t="s">
        <v>704</v>
      </c>
      <c r="D26" s="99" t="s">
        <v>196</v>
      </c>
      <c r="E26" s="123">
        <v>8</v>
      </c>
      <c r="F26" s="252">
        <v>54.5</v>
      </c>
      <c r="G26" s="253"/>
      <c r="H26" s="103">
        <f>VLOOKUP(E26,'Overzicht Schoonmaak'!$L$6:$N$14,3,FALSE)</f>
        <v>0</v>
      </c>
      <c r="I26" s="103">
        <f>VLOOKUP(D26,'Overzicht Schoonmaak'!$I$6:$J$17,2,FALSE)</f>
        <v>0</v>
      </c>
      <c r="J26" s="103">
        <f t="shared" si="2"/>
        <v>0</v>
      </c>
      <c r="K26" s="103">
        <f t="shared" si="3"/>
        <v>0</v>
      </c>
    </row>
    <row r="27" spans="1:11" ht="15" x14ac:dyDescent="0.2">
      <c r="A27" s="108" t="s">
        <v>681</v>
      </c>
      <c r="B27" s="108" t="s">
        <v>705</v>
      </c>
      <c r="C27" s="257" t="s">
        <v>160</v>
      </c>
      <c r="D27" s="108" t="s">
        <v>196</v>
      </c>
      <c r="E27" s="120" t="s">
        <v>161</v>
      </c>
      <c r="F27" s="255" t="s">
        <v>161</v>
      </c>
      <c r="G27" s="256"/>
      <c r="H27" s="113"/>
      <c r="I27" s="113"/>
      <c r="J27" s="113"/>
      <c r="K27" s="113"/>
    </row>
    <row r="28" spans="1:11" ht="15" x14ac:dyDescent="0.2">
      <c r="A28" s="99" t="s">
        <v>681</v>
      </c>
      <c r="B28" s="99" t="s">
        <v>394</v>
      </c>
      <c r="C28" s="249" t="s">
        <v>148</v>
      </c>
      <c r="D28" s="99" t="s">
        <v>124</v>
      </c>
      <c r="E28" s="123">
        <v>4</v>
      </c>
      <c r="F28" s="252">
        <v>11.6</v>
      </c>
      <c r="G28" s="253"/>
      <c r="H28" s="103">
        <f>VLOOKUP(E28,'Overzicht Schoonmaak'!$L$6:$N$14,3,FALSE)</f>
        <v>0</v>
      </c>
      <c r="I28" s="103">
        <f>VLOOKUP(D28,'Overzicht Schoonmaak'!$I$6:$J$17,2,FALSE)</f>
        <v>0</v>
      </c>
      <c r="J28" s="103">
        <f>H28+I28</f>
        <v>0</v>
      </c>
      <c r="K28" s="103">
        <f>F28*J28</f>
        <v>0</v>
      </c>
    </row>
    <row r="29" spans="1:11" ht="15" x14ac:dyDescent="0.2">
      <c r="A29" s="108" t="s">
        <v>681</v>
      </c>
      <c r="B29" s="108" t="s">
        <v>167</v>
      </c>
      <c r="C29" s="257" t="s">
        <v>187</v>
      </c>
      <c r="D29" s="108" t="s">
        <v>689</v>
      </c>
      <c r="E29" s="120" t="s">
        <v>161</v>
      </c>
      <c r="F29" s="255" t="s">
        <v>161</v>
      </c>
      <c r="G29" s="256"/>
      <c r="H29" s="113"/>
      <c r="I29" s="113"/>
      <c r="J29" s="113"/>
      <c r="K29" s="113"/>
    </row>
    <row r="30" spans="1:11" ht="15" x14ac:dyDescent="0.2">
      <c r="A30" s="108" t="s">
        <v>681</v>
      </c>
      <c r="B30" s="108" t="s">
        <v>168</v>
      </c>
      <c r="C30" s="257" t="s">
        <v>706</v>
      </c>
      <c r="D30" s="108" t="s">
        <v>196</v>
      </c>
      <c r="E30" s="120" t="s">
        <v>161</v>
      </c>
      <c r="F30" s="255" t="s">
        <v>161</v>
      </c>
      <c r="G30" s="256"/>
      <c r="H30" s="113"/>
      <c r="I30" s="113"/>
      <c r="J30" s="113"/>
      <c r="K30" s="113"/>
    </row>
    <row r="31" spans="1:11" ht="15" x14ac:dyDescent="0.2">
      <c r="A31" s="108" t="s">
        <v>681</v>
      </c>
      <c r="B31" s="108" t="s">
        <v>169</v>
      </c>
      <c r="C31" s="257" t="s">
        <v>706</v>
      </c>
      <c r="D31" s="108" t="s">
        <v>196</v>
      </c>
      <c r="E31" s="120" t="s">
        <v>161</v>
      </c>
      <c r="F31" s="255" t="s">
        <v>161</v>
      </c>
      <c r="G31" s="256"/>
      <c r="H31" s="113"/>
      <c r="I31" s="113"/>
      <c r="J31" s="113"/>
      <c r="K31" s="113"/>
    </row>
    <row r="32" spans="1:11" ht="15" x14ac:dyDescent="0.2">
      <c r="A32" s="99" t="s">
        <v>681</v>
      </c>
      <c r="B32" s="99" t="s">
        <v>170</v>
      </c>
      <c r="C32" s="249" t="s">
        <v>707</v>
      </c>
      <c r="D32" s="99" t="s">
        <v>149</v>
      </c>
      <c r="E32" s="123">
        <v>3</v>
      </c>
      <c r="F32" s="252">
        <v>29.3</v>
      </c>
      <c r="G32" s="253"/>
      <c r="H32" s="103">
        <f>VLOOKUP(E32,'Overzicht Schoonmaak'!$L$6:$N$14,3,FALSE)</f>
        <v>0</v>
      </c>
      <c r="I32" s="103">
        <f>VLOOKUP(D32,'Overzicht Schoonmaak'!$I$6:$J$17,2,FALSE)</f>
        <v>0</v>
      </c>
      <c r="J32" s="103">
        <f t="shared" ref="J32:J35" si="4">H32+I32</f>
        <v>0</v>
      </c>
      <c r="K32" s="103">
        <f t="shared" ref="K32:K35" si="5">F32*J32</f>
        <v>0</v>
      </c>
    </row>
    <row r="33" spans="1:11" ht="15" x14ac:dyDescent="0.2">
      <c r="A33" s="99" t="s">
        <v>681</v>
      </c>
      <c r="B33" s="99" t="s">
        <v>171</v>
      </c>
      <c r="C33" s="249" t="s">
        <v>228</v>
      </c>
      <c r="D33" s="99" t="s">
        <v>196</v>
      </c>
      <c r="E33" s="123">
        <v>1</v>
      </c>
      <c r="F33" s="252">
        <v>8.3000000000000007</v>
      </c>
      <c r="G33" s="253"/>
      <c r="H33" s="103">
        <f>VLOOKUP(E33,'Overzicht Schoonmaak'!$L$6:$N$14,3,FALSE)</f>
        <v>0</v>
      </c>
      <c r="I33" s="103">
        <f>VLOOKUP(D33,'Overzicht Schoonmaak'!$I$6:$J$17,2,FALSE)</f>
        <v>0</v>
      </c>
      <c r="J33" s="103">
        <f t="shared" si="4"/>
        <v>0</v>
      </c>
      <c r="K33" s="103">
        <f t="shared" si="5"/>
        <v>0</v>
      </c>
    </row>
    <row r="34" spans="1:11" ht="15" x14ac:dyDescent="0.2">
      <c r="A34" s="99" t="s">
        <v>681</v>
      </c>
      <c r="B34" s="99" t="s">
        <v>172</v>
      </c>
      <c r="C34" s="249" t="s">
        <v>409</v>
      </c>
      <c r="D34" s="99" t="s">
        <v>149</v>
      </c>
      <c r="E34" s="123">
        <v>3</v>
      </c>
      <c r="F34" s="252">
        <v>16.8</v>
      </c>
      <c r="G34" s="253"/>
      <c r="H34" s="103">
        <f>VLOOKUP(E34,'Overzicht Schoonmaak'!$L$6:$N$14,3,FALSE)</f>
        <v>0</v>
      </c>
      <c r="I34" s="103">
        <f>VLOOKUP(D34,'Overzicht Schoonmaak'!$I$6:$J$17,2,FALSE)</f>
        <v>0</v>
      </c>
      <c r="J34" s="103">
        <f t="shared" si="4"/>
        <v>0</v>
      </c>
      <c r="K34" s="103">
        <f t="shared" si="5"/>
        <v>0</v>
      </c>
    </row>
    <row r="35" spans="1:11" ht="15" x14ac:dyDescent="0.2">
      <c r="A35" s="99" t="s">
        <v>681</v>
      </c>
      <c r="B35" s="99" t="s">
        <v>173</v>
      </c>
      <c r="C35" s="249" t="s">
        <v>148</v>
      </c>
      <c r="D35" s="99" t="s">
        <v>124</v>
      </c>
      <c r="E35" s="123">
        <v>4</v>
      </c>
      <c r="F35" s="252">
        <v>46.1</v>
      </c>
      <c r="G35" s="253"/>
      <c r="H35" s="103">
        <f>VLOOKUP(E35,'Overzicht Schoonmaak'!$L$6:$N$14,3,FALSE)</f>
        <v>0</v>
      </c>
      <c r="I35" s="103">
        <f>VLOOKUP(D35,'Overzicht Schoonmaak'!$I$6:$J$17,2,FALSE)</f>
        <v>0</v>
      </c>
      <c r="J35" s="103">
        <f t="shared" si="4"/>
        <v>0</v>
      </c>
      <c r="K35" s="103">
        <f t="shared" si="5"/>
        <v>0</v>
      </c>
    </row>
    <row r="36" spans="1:11" ht="15" x14ac:dyDescent="0.2">
      <c r="A36" s="108" t="s">
        <v>681</v>
      </c>
      <c r="B36" s="108" t="s">
        <v>175</v>
      </c>
      <c r="C36" s="257" t="s">
        <v>160</v>
      </c>
      <c r="D36" s="108" t="s">
        <v>124</v>
      </c>
      <c r="E36" s="120" t="s">
        <v>161</v>
      </c>
      <c r="F36" s="255" t="s">
        <v>161</v>
      </c>
      <c r="G36" s="256"/>
      <c r="H36" s="113"/>
      <c r="I36" s="113"/>
      <c r="J36" s="113"/>
      <c r="K36" s="113"/>
    </row>
    <row r="37" spans="1:11" ht="15" x14ac:dyDescent="0.2">
      <c r="A37" s="99" t="s">
        <v>681</v>
      </c>
      <c r="B37" s="99" t="s">
        <v>177</v>
      </c>
      <c r="C37" s="249" t="s">
        <v>708</v>
      </c>
      <c r="D37" s="99" t="s">
        <v>124</v>
      </c>
      <c r="E37" s="123">
        <v>3</v>
      </c>
      <c r="F37" s="252">
        <v>21.6</v>
      </c>
      <c r="G37" s="253"/>
      <c r="H37" s="103">
        <f>VLOOKUP(E37,'Overzicht Schoonmaak'!$L$6:$N$14,3,FALSE)</f>
        <v>0</v>
      </c>
      <c r="I37" s="103">
        <f>VLOOKUP(D37,'Overzicht Schoonmaak'!$I$6:$J$17,2,FALSE)</f>
        <v>0</v>
      </c>
      <c r="J37" s="103">
        <f t="shared" ref="J37:J38" si="6">H37+I37</f>
        <v>0</v>
      </c>
      <c r="K37" s="103">
        <f t="shared" ref="K37:K38" si="7">F37*J37</f>
        <v>0</v>
      </c>
    </row>
    <row r="38" spans="1:11" ht="15" x14ac:dyDescent="0.2">
      <c r="A38" s="99" t="s">
        <v>681</v>
      </c>
      <c r="B38" s="99" t="s">
        <v>178</v>
      </c>
      <c r="C38" s="249" t="s">
        <v>148</v>
      </c>
      <c r="D38" s="99" t="s">
        <v>124</v>
      </c>
      <c r="E38" s="123">
        <v>4</v>
      </c>
      <c r="F38" s="258">
        <v>35.700000000000003</v>
      </c>
      <c r="G38" s="253"/>
      <c r="H38" s="103">
        <f>VLOOKUP(E38,'Overzicht Schoonmaak'!$L$6:$N$14,3,FALSE)</f>
        <v>0</v>
      </c>
      <c r="I38" s="103">
        <f>VLOOKUP(D38,'Overzicht Schoonmaak'!$I$6:$J$17,2,FALSE)</f>
        <v>0</v>
      </c>
      <c r="J38" s="103">
        <f t="shared" si="6"/>
        <v>0</v>
      </c>
      <c r="K38" s="103">
        <f t="shared" si="7"/>
        <v>0</v>
      </c>
    </row>
    <row r="39" spans="1:11" ht="15" x14ac:dyDescent="0.2">
      <c r="A39" s="116" t="s">
        <v>681</v>
      </c>
      <c r="B39" s="116" t="s">
        <v>709</v>
      </c>
      <c r="C39" s="260" t="s">
        <v>165</v>
      </c>
      <c r="D39" s="116" t="s">
        <v>124</v>
      </c>
      <c r="E39" s="117" t="s">
        <v>166</v>
      </c>
      <c r="F39" s="181"/>
      <c r="G39" s="261">
        <v>27.8</v>
      </c>
      <c r="H39" s="118"/>
      <c r="I39" s="118"/>
      <c r="J39" s="118"/>
      <c r="K39" s="118"/>
    </row>
    <row r="40" spans="1:11" ht="15" x14ac:dyDescent="0.2">
      <c r="A40" s="116" t="s">
        <v>681</v>
      </c>
      <c r="B40" s="116" t="s">
        <v>710</v>
      </c>
      <c r="C40" s="260" t="s">
        <v>333</v>
      </c>
      <c r="D40" s="116" t="s">
        <v>196</v>
      </c>
      <c r="E40" s="117" t="s">
        <v>166</v>
      </c>
      <c r="F40" s="181"/>
      <c r="G40" s="261">
        <v>3.5</v>
      </c>
      <c r="H40" s="118"/>
      <c r="I40" s="118"/>
      <c r="J40" s="118"/>
      <c r="K40" s="118"/>
    </row>
    <row r="41" spans="1:11" ht="15" x14ac:dyDescent="0.2">
      <c r="A41" s="116" t="s">
        <v>681</v>
      </c>
      <c r="B41" s="116" t="s">
        <v>181</v>
      </c>
      <c r="C41" s="260" t="s">
        <v>165</v>
      </c>
      <c r="D41" s="116" t="s">
        <v>124</v>
      </c>
      <c r="E41" s="117" t="s">
        <v>166</v>
      </c>
      <c r="F41" s="181"/>
      <c r="G41" s="261">
        <v>20.3</v>
      </c>
      <c r="H41" s="118"/>
      <c r="I41" s="118"/>
      <c r="J41" s="118"/>
      <c r="K41" s="118"/>
    </row>
    <row r="42" spans="1:11" ht="15" x14ac:dyDescent="0.2">
      <c r="A42" s="116" t="s">
        <v>681</v>
      </c>
      <c r="B42" s="116" t="s">
        <v>711</v>
      </c>
      <c r="C42" s="260" t="s">
        <v>333</v>
      </c>
      <c r="D42" s="116" t="s">
        <v>196</v>
      </c>
      <c r="E42" s="117" t="s">
        <v>166</v>
      </c>
      <c r="F42" s="181"/>
      <c r="G42" s="261">
        <v>3.5</v>
      </c>
      <c r="H42" s="118"/>
      <c r="I42" s="118"/>
      <c r="J42" s="118"/>
      <c r="K42" s="118"/>
    </row>
    <row r="43" spans="1:11" ht="15" x14ac:dyDescent="0.2">
      <c r="A43" s="99" t="s">
        <v>681</v>
      </c>
      <c r="B43" s="99" t="s">
        <v>182</v>
      </c>
      <c r="C43" s="249" t="s">
        <v>148</v>
      </c>
      <c r="D43" s="99" t="s">
        <v>129</v>
      </c>
      <c r="E43" s="123">
        <v>4</v>
      </c>
      <c r="F43" s="250">
        <v>13.2</v>
      </c>
      <c r="G43" s="253"/>
      <c r="H43" s="103">
        <f>VLOOKUP(E43,'Overzicht Schoonmaak'!$L$6:$N$14,3,FALSE)</f>
        <v>0</v>
      </c>
      <c r="I43" s="103">
        <f>VLOOKUP(D43,'Overzicht Schoonmaak'!$I$6:$J$17,2,FALSE)</f>
        <v>0</v>
      </c>
      <c r="J43" s="103">
        <f>H43+I43</f>
        <v>0</v>
      </c>
      <c r="K43" s="103">
        <f>F43*J43</f>
        <v>0</v>
      </c>
    </row>
    <row r="44" spans="1:11" ht="15" x14ac:dyDescent="0.2">
      <c r="A44" s="108" t="s">
        <v>681</v>
      </c>
      <c r="B44" s="108" t="s">
        <v>712</v>
      </c>
      <c r="C44" s="257" t="s">
        <v>713</v>
      </c>
      <c r="D44" s="108" t="s">
        <v>689</v>
      </c>
      <c r="E44" s="120" t="s">
        <v>161</v>
      </c>
      <c r="F44" s="255" t="s">
        <v>161</v>
      </c>
      <c r="G44" s="256"/>
      <c r="H44" s="113"/>
      <c r="I44" s="113"/>
      <c r="J44" s="113"/>
      <c r="K44" s="113"/>
    </row>
    <row r="45" spans="1:11" ht="15" x14ac:dyDescent="0.2">
      <c r="A45" s="99" t="s">
        <v>681</v>
      </c>
      <c r="B45" s="249" t="s">
        <v>714</v>
      </c>
      <c r="C45" s="249" t="s">
        <v>715</v>
      </c>
      <c r="D45" s="99" t="s">
        <v>196</v>
      </c>
      <c r="E45" s="123">
        <v>1</v>
      </c>
      <c r="F45" s="252">
        <v>6.3</v>
      </c>
      <c r="G45" s="253"/>
      <c r="H45" s="103">
        <f>VLOOKUP(E45,'Overzicht Schoonmaak'!$L$6:$N$14,3,FALSE)</f>
        <v>0</v>
      </c>
      <c r="I45" s="103">
        <f>VLOOKUP(D45,'Overzicht Schoonmaak'!$I$6:$J$17,2,FALSE)</f>
        <v>0</v>
      </c>
      <c r="J45" s="103">
        <f t="shared" ref="J45:J46" si="8">H45+I45</f>
        <v>0</v>
      </c>
      <c r="K45" s="103">
        <f t="shared" ref="K45:K46" si="9">F45*J45</f>
        <v>0</v>
      </c>
    </row>
    <row r="46" spans="1:11" ht="15" x14ac:dyDescent="0.2">
      <c r="A46" s="99" t="s">
        <v>681</v>
      </c>
      <c r="B46" s="99" t="s">
        <v>184</v>
      </c>
      <c r="C46" s="249" t="s">
        <v>148</v>
      </c>
      <c r="D46" s="99" t="s">
        <v>124</v>
      </c>
      <c r="E46" s="123">
        <v>4</v>
      </c>
      <c r="F46" s="258">
        <v>44.8</v>
      </c>
      <c r="G46" s="253"/>
      <c r="H46" s="103">
        <f>VLOOKUP(E46,'Overzicht Schoonmaak'!$L$6:$N$14,3,FALSE)</f>
        <v>0</v>
      </c>
      <c r="I46" s="103">
        <f>VLOOKUP(D46,'Overzicht Schoonmaak'!$I$6:$J$17,2,FALSE)</f>
        <v>0</v>
      </c>
      <c r="J46" s="103">
        <f t="shared" si="8"/>
        <v>0</v>
      </c>
      <c r="K46" s="103">
        <f t="shared" si="9"/>
        <v>0</v>
      </c>
    </row>
    <row r="47" spans="1:11" ht="15" x14ac:dyDescent="0.2">
      <c r="A47" s="116" t="s">
        <v>681</v>
      </c>
      <c r="B47" s="116" t="s">
        <v>716</v>
      </c>
      <c r="C47" s="260" t="s">
        <v>165</v>
      </c>
      <c r="D47" s="116" t="s">
        <v>717</v>
      </c>
      <c r="E47" s="117" t="s">
        <v>166</v>
      </c>
      <c r="F47" s="181"/>
      <c r="G47" s="261">
        <v>34.299999999999997</v>
      </c>
      <c r="H47" s="118"/>
      <c r="I47" s="118"/>
      <c r="J47" s="118"/>
      <c r="K47" s="118"/>
    </row>
    <row r="48" spans="1:11" ht="15" x14ac:dyDescent="0.2">
      <c r="A48" s="116" t="s">
        <v>681</v>
      </c>
      <c r="B48" s="116" t="s">
        <v>718</v>
      </c>
      <c r="C48" s="260" t="s">
        <v>719</v>
      </c>
      <c r="D48" s="116" t="s">
        <v>196</v>
      </c>
      <c r="E48" s="117" t="s">
        <v>166</v>
      </c>
      <c r="F48" s="181"/>
      <c r="G48" s="261">
        <v>3.7</v>
      </c>
      <c r="H48" s="118"/>
      <c r="I48" s="118"/>
      <c r="J48" s="118"/>
      <c r="K48" s="118"/>
    </row>
    <row r="49" spans="1:11" ht="15" x14ac:dyDescent="0.2">
      <c r="A49" s="116" t="s">
        <v>681</v>
      </c>
      <c r="B49" s="116" t="s">
        <v>720</v>
      </c>
      <c r="C49" s="260" t="s">
        <v>721</v>
      </c>
      <c r="D49" s="116" t="s">
        <v>196</v>
      </c>
      <c r="E49" s="117" t="s">
        <v>166</v>
      </c>
      <c r="F49" s="181"/>
      <c r="G49" s="261">
        <v>1.4</v>
      </c>
      <c r="H49" s="118"/>
      <c r="I49" s="118"/>
      <c r="J49" s="118"/>
      <c r="K49" s="118"/>
    </row>
    <row r="50" spans="1:11" ht="15" x14ac:dyDescent="0.2">
      <c r="A50" s="116" t="s">
        <v>681</v>
      </c>
      <c r="B50" s="116" t="s">
        <v>722</v>
      </c>
      <c r="C50" s="260" t="s">
        <v>723</v>
      </c>
      <c r="D50" s="116" t="s">
        <v>196</v>
      </c>
      <c r="E50" s="117" t="s">
        <v>166</v>
      </c>
      <c r="F50" s="181"/>
      <c r="G50" s="261">
        <v>1</v>
      </c>
      <c r="H50" s="118"/>
      <c r="I50" s="118"/>
      <c r="J50" s="118"/>
      <c r="K50" s="118"/>
    </row>
    <row r="51" spans="1:11" ht="15" x14ac:dyDescent="0.2">
      <c r="A51" s="116" t="s">
        <v>681</v>
      </c>
      <c r="B51" s="116" t="s">
        <v>724</v>
      </c>
      <c r="C51" s="260" t="s">
        <v>725</v>
      </c>
      <c r="D51" s="116" t="s">
        <v>196</v>
      </c>
      <c r="E51" s="117" t="s">
        <v>166</v>
      </c>
      <c r="F51" s="181"/>
      <c r="G51" s="261">
        <v>1</v>
      </c>
      <c r="H51" s="118"/>
      <c r="I51" s="118"/>
      <c r="J51" s="118"/>
      <c r="K51" s="118"/>
    </row>
    <row r="52" spans="1:11" ht="15" x14ac:dyDescent="0.2">
      <c r="A52" s="116" t="s">
        <v>681</v>
      </c>
      <c r="B52" s="116" t="s">
        <v>189</v>
      </c>
      <c r="C52" s="260" t="s">
        <v>165</v>
      </c>
      <c r="D52" s="116" t="s">
        <v>124</v>
      </c>
      <c r="E52" s="117" t="s">
        <v>166</v>
      </c>
      <c r="F52" s="181"/>
      <c r="G52" s="261">
        <v>47.1</v>
      </c>
      <c r="H52" s="118"/>
      <c r="I52" s="118"/>
      <c r="J52" s="118"/>
      <c r="K52" s="118"/>
    </row>
    <row r="53" spans="1:11" ht="15" x14ac:dyDescent="0.2">
      <c r="A53" s="116" t="s">
        <v>681</v>
      </c>
      <c r="B53" s="116" t="s">
        <v>726</v>
      </c>
      <c r="C53" s="260" t="s">
        <v>719</v>
      </c>
      <c r="D53" s="116" t="s">
        <v>196</v>
      </c>
      <c r="E53" s="117" t="s">
        <v>166</v>
      </c>
      <c r="F53" s="181"/>
      <c r="G53" s="261">
        <v>3.6</v>
      </c>
      <c r="H53" s="118"/>
      <c r="I53" s="118"/>
      <c r="J53" s="118"/>
      <c r="K53" s="118"/>
    </row>
    <row r="54" spans="1:11" ht="15" x14ac:dyDescent="0.2">
      <c r="A54" s="116" t="s">
        <v>681</v>
      </c>
      <c r="B54" s="116" t="s">
        <v>191</v>
      </c>
      <c r="C54" s="260" t="s">
        <v>165</v>
      </c>
      <c r="D54" s="116" t="s">
        <v>124</v>
      </c>
      <c r="E54" s="117" t="s">
        <v>166</v>
      </c>
      <c r="F54" s="181"/>
      <c r="G54" s="261">
        <v>39.9</v>
      </c>
      <c r="H54" s="118"/>
      <c r="I54" s="118"/>
      <c r="J54" s="118"/>
      <c r="K54" s="118"/>
    </row>
    <row r="55" spans="1:11" ht="15" x14ac:dyDescent="0.2">
      <c r="A55" s="116" t="s">
        <v>681</v>
      </c>
      <c r="B55" s="116" t="s">
        <v>727</v>
      </c>
      <c r="C55" s="260" t="s">
        <v>719</v>
      </c>
      <c r="D55" s="116" t="s">
        <v>196</v>
      </c>
      <c r="E55" s="117" t="s">
        <v>166</v>
      </c>
      <c r="F55" s="181"/>
      <c r="G55" s="261">
        <v>3.6</v>
      </c>
      <c r="H55" s="118"/>
      <c r="I55" s="118"/>
      <c r="J55" s="118"/>
      <c r="K55" s="118"/>
    </row>
    <row r="56" spans="1:11" ht="15" x14ac:dyDescent="0.2">
      <c r="A56" s="116" t="s">
        <v>681</v>
      </c>
      <c r="B56" s="116" t="s">
        <v>728</v>
      </c>
      <c r="C56" s="260" t="s">
        <v>165</v>
      </c>
      <c r="D56" s="116" t="s">
        <v>124</v>
      </c>
      <c r="E56" s="117" t="s">
        <v>166</v>
      </c>
      <c r="F56" s="181"/>
      <c r="G56" s="261" t="s">
        <v>729</v>
      </c>
      <c r="H56" s="118"/>
      <c r="I56" s="118"/>
      <c r="J56" s="118"/>
      <c r="K56" s="118"/>
    </row>
    <row r="57" spans="1:11" ht="15" x14ac:dyDescent="0.2">
      <c r="A57" s="116" t="s">
        <v>681</v>
      </c>
      <c r="B57" s="116" t="s">
        <v>730</v>
      </c>
      <c r="C57" s="260" t="s">
        <v>719</v>
      </c>
      <c r="D57" s="116" t="s">
        <v>196</v>
      </c>
      <c r="E57" s="117" t="s">
        <v>166</v>
      </c>
      <c r="F57" s="181"/>
      <c r="G57" s="261">
        <v>3.6</v>
      </c>
      <c r="H57" s="118"/>
      <c r="I57" s="118"/>
      <c r="J57" s="118"/>
      <c r="K57" s="118"/>
    </row>
    <row r="58" spans="1:11" ht="15" x14ac:dyDescent="0.2">
      <c r="A58" s="116" t="s">
        <v>681</v>
      </c>
      <c r="B58" s="116" t="s">
        <v>731</v>
      </c>
      <c r="C58" s="260" t="s">
        <v>165</v>
      </c>
      <c r="D58" s="116" t="s">
        <v>124</v>
      </c>
      <c r="E58" s="117" t="s">
        <v>166</v>
      </c>
      <c r="F58" s="181"/>
      <c r="G58" s="261">
        <v>45</v>
      </c>
      <c r="H58" s="118"/>
      <c r="I58" s="118"/>
      <c r="J58" s="118"/>
      <c r="K58" s="118"/>
    </row>
    <row r="59" spans="1:11" ht="15" x14ac:dyDescent="0.2">
      <c r="A59" s="116" t="s">
        <v>681</v>
      </c>
      <c r="B59" s="116" t="s">
        <v>732</v>
      </c>
      <c r="C59" s="260" t="s">
        <v>719</v>
      </c>
      <c r="D59" s="116" t="s">
        <v>196</v>
      </c>
      <c r="E59" s="117" t="s">
        <v>166</v>
      </c>
      <c r="F59" s="181"/>
      <c r="G59" s="261">
        <v>3.7</v>
      </c>
      <c r="H59" s="118"/>
      <c r="I59" s="118"/>
      <c r="J59" s="118"/>
      <c r="K59" s="118"/>
    </row>
    <row r="60" spans="1:11" ht="15" x14ac:dyDescent="0.2">
      <c r="A60" s="108" t="s">
        <v>681</v>
      </c>
      <c r="B60" s="108" t="s">
        <v>201</v>
      </c>
      <c r="C60" s="257"/>
      <c r="D60" s="108"/>
      <c r="E60" s="108"/>
      <c r="F60" s="309"/>
      <c r="G60" s="308"/>
      <c r="H60" s="113"/>
      <c r="I60" s="113"/>
      <c r="J60" s="113"/>
      <c r="K60" s="113"/>
    </row>
    <row r="61" spans="1:11" x14ac:dyDescent="0.2">
      <c r="A61" s="108" t="s">
        <v>681</v>
      </c>
      <c r="B61" s="108" t="s">
        <v>202</v>
      </c>
      <c r="C61" s="107" t="s">
        <v>190</v>
      </c>
      <c r="D61" s="108"/>
      <c r="E61" s="107" t="s">
        <v>190</v>
      </c>
      <c r="F61" s="107" t="s">
        <v>190</v>
      </c>
      <c r="G61" s="310"/>
      <c r="H61" s="113"/>
      <c r="I61" s="113"/>
      <c r="J61" s="113"/>
      <c r="K61" s="113"/>
    </row>
    <row r="62" spans="1:11" x14ac:dyDescent="0.2">
      <c r="A62" s="108" t="s">
        <v>681</v>
      </c>
      <c r="B62" s="108" t="s">
        <v>203</v>
      </c>
      <c r="C62" s="107" t="s">
        <v>190</v>
      </c>
      <c r="D62" s="108"/>
      <c r="E62" s="107" t="s">
        <v>190</v>
      </c>
      <c r="F62" s="107" t="s">
        <v>190</v>
      </c>
      <c r="G62" s="310"/>
      <c r="H62" s="113"/>
      <c r="I62" s="113"/>
      <c r="J62" s="113"/>
      <c r="K62" s="113"/>
    </row>
    <row r="63" spans="1:11" x14ac:dyDescent="0.2">
      <c r="A63" s="108" t="s">
        <v>681</v>
      </c>
      <c r="B63" s="108" t="s">
        <v>205</v>
      </c>
      <c r="C63" s="107" t="s">
        <v>190</v>
      </c>
      <c r="D63" s="108"/>
      <c r="E63" s="107" t="s">
        <v>190</v>
      </c>
      <c r="F63" s="107" t="s">
        <v>190</v>
      </c>
      <c r="G63" s="310"/>
      <c r="H63" s="113"/>
      <c r="I63" s="113"/>
      <c r="J63" s="113"/>
      <c r="K63" s="113"/>
    </row>
    <row r="64" spans="1:11" x14ac:dyDescent="0.2">
      <c r="A64" s="108" t="s">
        <v>681</v>
      </c>
      <c r="B64" s="311" t="s">
        <v>206</v>
      </c>
      <c r="C64" s="107" t="s">
        <v>190</v>
      </c>
      <c r="D64" s="108"/>
      <c r="E64" s="107" t="s">
        <v>190</v>
      </c>
      <c r="F64" s="107" t="s">
        <v>190</v>
      </c>
      <c r="G64" s="310"/>
      <c r="H64" s="113"/>
      <c r="I64" s="113"/>
      <c r="J64" s="113"/>
      <c r="K64" s="113"/>
    </row>
    <row r="65" spans="1:11" x14ac:dyDescent="0.2">
      <c r="A65" s="108" t="s">
        <v>681</v>
      </c>
      <c r="B65" s="311" t="s">
        <v>208</v>
      </c>
      <c r="C65" s="107" t="s">
        <v>190</v>
      </c>
      <c r="D65" s="108"/>
      <c r="E65" s="107" t="s">
        <v>190</v>
      </c>
      <c r="F65" s="107" t="s">
        <v>190</v>
      </c>
      <c r="G65" s="310"/>
      <c r="H65" s="113"/>
      <c r="I65" s="113"/>
      <c r="J65" s="113"/>
      <c r="K65" s="113"/>
    </row>
    <row r="66" spans="1:11" x14ac:dyDescent="0.2">
      <c r="A66" s="108" t="s">
        <v>681</v>
      </c>
      <c r="B66" s="311" t="s">
        <v>210</v>
      </c>
      <c r="C66" s="107" t="s">
        <v>190</v>
      </c>
      <c r="D66" s="108"/>
      <c r="E66" s="107" t="s">
        <v>190</v>
      </c>
      <c r="F66" s="107" t="s">
        <v>190</v>
      </c>
      <c r="G66" s="310"/>
      <c r="H66" s="113"/>
      <c r="I66" s="113"/>
      <c r="J66" s="113"/>
      <c r="K66" s="113"/>
    </row>
    <row r="67" spans="1:11" x14ac:dyDescent="0.2">
      <c r="A67" s="108" t="s">
        <v>681</v>
      </c>
      <c r="B67" s="311" t="s">
        <v>421</v>
      </c>
      <c r="C67" s="107" t="s">
        <v>190</v>
      </c>
      <c r="D67" s="108"/>
      <c r="E67" s="107" t="s">
        <v>190</v>
      </c>
      <c r="F67" s="107" t="s">
        <v>190</v>
      </c>
      <c r="G67" s="310"/>
      <c r="H67" s="113"/>
      <c r="I67" s="113"/>
      <c r="J67" s="113"/>
      <c r="K67" s="113"/>
    </row>
    <row r="68" spans="1:11" x14ac:dyDescent="0.2">
      <c r="A68" s="108" t="s">
        <v>681</v>
      </c>
      <c r="B68" s="311" t="s">
        <v>215</v>
      </c>
      <c r="C68" s="107"/>
      <c r="D68" s="108"/>
      <c r="E68" s="108"/>
      <c r="F68" s="307"/>
      <c r="G68" s="308"/>
      <c r="H68" s="113"/>
      <c r="I68" s="113"/>
      <c r="J68" s="113"/>
      <c r="K68" s="113"/>
    </row>
    <row r="69" spans="1:11" x14ac:dyDescent="0.2">
      <c r="A69" s="108" t="s">
        <v>681</v>
      </c>
      <c r="B69" s="311" t="s">
        <v>423</v>
      </c>
      <c r="C69" s="107"/>
      <c r="D69" s="108"/>
      <c r="E69" s="108"/>
      <c r="F69" s="307"/>
      <c r="G69" s="308"/>
      <c r="H69" s="113"/>
      <c r="I69" s="113"/>
      <c r="J69" s="113"/>
      <c r="K69" s="113"/>
    </row>
    <row r="70" spans="1:11" x14ac:dyDescent="0.2">
      <c r="A70" s="108" t="s">
        <v>681</v>
      </c>
      <c r="B70" s="311" t="s">
        <v>216</v>
      </c>
      <c r="C70" s="107" t="s">
        <v>733</v>
      </c>
      <c r="D70" s="108"/>
      <c r="E70" s="108"/>
      <c r="F70" s="307"/>
      <c r="G70" s="308"/>
      <c r="H70" s="113"/>
      <c r="I70" s="113"/>
      <c r="J70" s="113"/>
      <c r="K70" s="113"/>
    </row>
    <row r="71" spans="1:11" x14ac:dyDescent="0.2">
      <c r="A71" s="108" t="s">
        <v>681</v>
      </c>
      <c r="B71" s="311" t="s">
        <v>427</v>
      </c>
      <c r="C71" s="107" t="s">
        <v>734</v>
      </c>
      <c r="D71" s="108"/>
      <c r="E71" s="108"/>
      <c r="F71" s="307"/>
      <c r="G71" s="308"/>
      <c r="H71" s="113"/>
      <c r="I71" s="113"/>
      <c r="J71" s="113"/>
      <c r="K71" s="113"/>
    </row>
    <row r="72" spans="1:11" x14ac:dyDescent="0.2">
      <c r="A72" s="108" t="s">
        <v>681</v>
      </c>
      <c r="B72" s="311" t="s">
        <v>431</v>
      </c>
      <c r="C72" s="107"/>
      <c r="D72" s="108"/>
      <c r="E72" s="108"/>
      <c r="F72" s="307"/>
      <c r="G72" s="308"/>
      <c r="H72" s="113"/>
      <c r="I72" s="113"/>
      <c r="J72" s="113"/>
      <c r="K72" s="113"/>
    </row>
    <row r="73" spans="1:11" x14ac:dyDescent="0.2">
      <c r="A73" s="108" t="s">
        <v>681</v>
      </c>
      <c r="B73" s="311" t="s">
        <v>432</v>
      </c>
      <c r="C73" s="107" t="s">
        <v>228</v>
      </c>
      <c r="D73" s="108"/>
      <c r="E73" s="312" t="s">
        <v>190</v>
      </c>
      <c r="F73" s="312" t="s">
        <v>190</v>
      </c>
      <c r="G73" s="313"/>
      <c r="H73" s="113"/>
      <c r="I73" s="113"/>
      <c r="J73" s="113"/>
      <c r="K73" s="113"/>
    </row>
    <row r="74" spans="1:11" x14ac:dyDescent="0.2">
      <c r="A74" s="108" t="s">
        <v>681</v>
      </c>
      <c r="B74" s="311" t="s">
        <v>434</v>
      </c>
      <c r="C74" s="107" t="s">
        <v>735</v>
      </c>
      <c r="D74" s="108"/>
      <c r="E74" s="312" t="s">
        <v>190</v>
      </c>
      <c r="F74" s="312" t="s">
        <v>190</v>
      </c>
      <c r="G74" s="313"/>
      <c r="H74" s="113"/>
      <c r="I74" s="113"/>
      <c r="J74" s="113"/>
      <c r="K74" s="113"/>
    </row>
    <row r="75" spans="1:11" x14ac:dyDescent="0.2">
      <c r="A75" s="108" t="s">
        <v>681</v>
      </c>
      <c r="B75" s="311" t="s">
        <v>736</v>
      </c>
      <c r="C75" s="107" t="s">
        <v>737</v>
      </c>
      <c r="D75" s="108"/>
      <c r="E75" s="312" t="s">
        <v>190</v>
      </c>
      <c r="F75" s="312" t="s">
        <v>190</v>
      </c>
      <c r="G75" s="313"/>
      <c r="H75" s="113"/>
      <c r="I75" s="113"/>
      <c r="J75" s="113"/>
      <c r="K75" s="113"/>
    </row>
    <row r="76" spans="1:11" x14ac:dyDescent="0.2">
      <c r="A76" s="108" t="s">
        <v>681</v>
      </c>
      <c r="B76" s="311" t="s">
        <v>738</v>
      </c>
      <c r="C76" s="107" t="s">
        <v>737</v>
      </c>
      <c r="D76" s="108"/>
      <c r="E76" s="312" t="s">
        <v>190</v>
      </c>
      <c r="F76" s="312" t="s">
        <v>190</v>
      </c>
      <c r="G76" s="313"/>
      <c r="H76" s="113"/>
      <c r="I76" s="113"/>
      <c r="J76" s="113"/>
      <c r="K76" s="113"/>
    </row>
    <row r="77" spans="1:11" x14ac:dyDescent="0.2">
      <c r="A77" s="108" t="s">
        <v>681</v>
      </c>
      <c r="B77" s="311" t="s">
        <v>435</v>
      </c>
      <c r="C77" s="107" t="s">
        <v>739</v>
      </c>
      <c r="D77" s="108"/>
      <c r="E77" s="312" t="s">
        <v>190</v>
      </c>
      <c r="F77" s="312" t="s">
        <v>190</v>
      </c>
      <c r="G77" s="313"/>
      <c r="H77" s="113"/>
      <c r="I77" s="113"/>
      <c r="J77" s="113"/>
      <c r="K77" s="113"/>
    </row>
    <row r="78" spans="1:11" x14ac:dyDescent="0.2">
      <c r="A78" s="108" t="s">
        <v>681</v>
      </c>
      <c r="B78" s="311" t="s">
        <v>740</v>
      </c>
      <c r="C78" s="107" t="s">
        <v>737</v>
      </c>
      <c r="D78" s="108"/>
      <c r="E78" s="312" t="s">
        <v>190</v>
      </c>
      <c r="F78" s="312" t="s">
        <v>190</v>
      </c>
      <c r="G78" s="313"/>
      <c r="H78" s="113"/>
      <c r="I78" s="113"/>
      <c r="J78" s="113"/>
      <c r="K78" s="113"/>
    </row>
    <row r="79" spans="1:11" x14ac:dyDescent="0.2">
      <c r="A79" s="108" t="s">
        <v>681</v>
      </c>
      <c r="B79" s="311" t="s">
        <v>741</v>
      </c>
      <c r="C79" s="107" t="s">
        <v>737</v>
      </c>
      <c r="D79" s="108"/>
      <c r="E79" s="312" t="s">
        <v>190</v>
      </c>
      <c r="F79" s="312" t="s">
        <v>190</v>
      </c>
      <c r="G79" s="313"/>
      <c r="H79" s="113"/>
      <c r="I79" s="113"/>
      <c r="J79" s="113"/>
      <c r="K79" s="113"/>
    </row>
    <row r="80" spans="1:11" x14ac:dyDescent="0.2">
      <c r="A80" s="108" t="s">
        <v>681</v>
      </c>
      <c r="B80" s="311" t="s">
        <v>742</v>
      </c>
      <c r="C80" s="107" t="s">
        <v>737</v>
      </c>
      <c r="D80" s="108"/>
      <c r="E80" s="312" t="s">
        <v>190</v>
      </c>
      <c r="F80" s="312" t="s">
        <v>190</v>
      </c>
      <c r="G80" s="313"/>
      <c r="H80" s="113"/>
      <c r="I80" s="113"/>
      <c r="J80" s="113"/>
      <c r="K80" s="113"/>
    </row>
    <row r="81" spans="1:11" x14ac:dyDescent="0.2">
      <c r="A81" s="108" t="s">
        <v>681</v>
      </c>
      <c r="B81" s="311" t="s">
        <v>436</v>
      </c>
      <c r="C81" s="107" t="s">
        <v>743</v>
      </c>
      <c r="D81" s="108"/>
      <c r="E81" s="312" t="s">
        <v>190</v>
      </c>
      <c r="F81" s="312" t="s">
        <v>190</v>
      </c>
      <c r="G81" s="313"/>
      <c r="H81" s="113"/>
      <c r="I81" s="113"/>
      <c r="J81" s="113"/>
      <c r="K81" s="113"/>
    </row>
    <row r="82" spans="1:11" x14ac:dyDescent="0.2">
      <c r="A82" s="108" t="s">
        <v>681</v>
      </c>
      <c r="B82" s="311" t="s">
        <v>438</v>
      </c>
      <c r="C82" s="107" t="s">
        <v>706</v>
      </c>
      <c r="D82" s="108"/>
      <c r="E82" s="108" t="s">
        <v>190</v>
      </c>
      <c r="F82" s="307" t="s">
        <v>190</v>
      </c>
      <c r="G82" s="308"/>
      <c r="H82" s="113"/>
      <c r="I82" s="113"/>
      <c r="J82" s="113"/>
      <c r="K82" s="113"/>
    </row>
    <row r="83" spans="1:11" x14ac:dyDescent="0.2">
      <c r="A83" s="108" t="s">
        <v>681</v>
      </c>
      <c r="B83" s="311" t="s">
        <v>440</v>
      </c>
      <c r="C83" s="107" t="s">
        <v>264</v>
      </c>
      <c r="D83" s="108"/>
      <c r="E83" s="108" t="s">
        <v>190</v>
      </c>
      <c r="F83" s="307" t="s">
        <v>190</v>
      </c>
      <c r="G83" s="308"/>
      <c r="H83" s="113"/>
      <c r="I83" s="113"/>
      <c r="J83" s="113"/>
      <c r="K83" s="113"/>
    </row>
    <row r="84" spans="1:11" x14ac:dyDescent="0.2">
      <c r="A84" s="108" t="s">
        <v>681</v>
      </c>
      <c r="B84" s="311" t="s">
        <v>441</v>
      </c>
      <c r="C84" s="107" t="s">
        <v>264</v>
      </c>
      <c r="D84" s="108"/>
      <c r="E84" s="108" t="s">
        <v>190</v>
      </c>
      <c r="F84" s="307" t="s">
        <v>190</v>
      </c>
      <c r="G84" s="308"/>
      <c r="H84" s="113"/>
      <c r="I84" s="113"/>
      <c r="J84" s="113"/>
      <c r="K84" s="113"/>
    </row>
    <row r="85" spans="1:11" x14ac:dyDescent="0.2">
      <c r="A85" s="108" t="s">
        <v>681</v>
      </c>
      <c r="B85" s="311" t="s">
        <v>443</v>
      </c>
      <c r="C85" s="107" t="s">
        <v>264</v>
      </c>
      <c r="D85" s="108"/>
      <c r="E85" s="108" t="s">
        <v>190</v>
      </c>
      <c r="F85" s="307" t="s">
        <v>190</v>
      </c>
      <c r="G85" s="308"/>
      <c r="H85" s="113"/>
      <c r="I85" s="113"/>
      <c r="J85" s="113"/>
      <c r="K85" s="113"/>
    </row>
    <row r="86" spans="1:11" x14ac:dyDescent="0.2">
      <c r="A86" s="108" t="s">
        <v>681</v>
      </c>
      <c r="B86" s="311" t="s">
        <v>444</v>
      </c>
      <c r="C86" s="107" t="s">
        <v>744</v>
      </c>
      <c r="D86" s="108"/>
      <c r="E86" s="108" t="s">
        <v>190</v>
      </c>
      <c r="F86" s="307" t="s">
        <v>190</v>
      </c>
      <c r="G86" s="308"/>
      <c r="H86" s="113"/>
      <c r="I86" s="113"/>
      <c r="J86" s="113"/>
      <c r="K86" s="113"/>
    </row>
    <row r="87" spans="1:11" x14ac:dyDescent="0.2">
      <c r="A87" s="108" t="s">
        <v>681</v>
      </c>
      <c r="B87" s="311" t="s">
        <v>445</v>
      </c>
      <c r="C87" s="107" t="s">
        <v>234</v>
      </c>
      <c r="D87" s="108" t="s">
        <v>124</v>
      </c>
      <c r="E87" s="120" t="s">
        <v>161</v>
      </c>
      <c r="F87" s="255">
        <v>4</v>
      </c>
      <c r="G87" s="256"/>
      <c r="H87" s="112"/>
      <c r="I87" s="112"/>
      <c r="J87" s="112"/>
      <c r="K87" s="112"/>
    </row>
    <row r="88" spans="1:11" x14ac:dyDescent="0.2">
      <c r="A88" s="108" t="s">
        <v>681</v>
      </c>
      <c r="B88" s="311" t="s">
        <v>446</v>
      </c>
      <c r="C88" s="107" t="s">
        <v>733</v>
      </c>
      <c r="D88" s="108" t="s">
        <v>689</v>
      </c>
      <c r="E88" s="120" t="s">
        <v>161</v>
      </c>
      <c r="F88" s="255" t="s">
        <v>161</v>
      </c>
      <c r="G88" s="256"/>
      <c r="H88" s="113"/>
      <c r="I88" s="113"/>
      <c r="J88" s="113"/>
      <c r="K88" s="113"/>
    </row>
    <row r="89" spans="1:11" x14ac:dyDescent="0.2">
      <c r="A89" s="99" t="s">
        <v>681</v>
      </c>
      <c r="B89" s="126" t="s">
        <v>447</v>
      </c>
      <c r="C89" s="98" t="s">
        <v>148</v>
      </c>
      <c r="D89" s="99" t="s">
        <v>196</v>
      </c>
      <c r="E89" s="123">
        <v>4</v>
      </c>
      <c r="F89" s="252">
        <v>24.4</v>
      </c>
      <c r="G89" s="253"/>
      <c r="H89" s="103">
        <f>VLOOKUP(E89,'Overzicht Schoonmaak'!$L$6:$N$14,3,FALSE)</f>
        <v>0</v>
      </c>
      <c r="I89" s="103">
        <f>VLOOKUP(D89,'Overzicht Schoonmaak'!$I$6:$J$17,2,FALSE)</f>
        <v>0</v>
      </c>
      <c r="J89" s="103">
        <f>H89+I89</f>
        <v>0</v>
      </c>
      <c r="K89" s="103">
        <f>F89*J89</f>
        <v>0</v>
      </c>
    </row>
    <row r="90" spans="1:11" x14ac:dyDescent="0.2">
      <c r="A90" s="108" t="s">
        <v>681</v>
      </c>
      <c r="B90" s="311" t="s">
        <v>448</v>
      </c>
      <c r="C90" s="107"/>
      <c r="D90" s="108"/>
      <c r="E90" s="120"/>
      <c r="F90" s="255"/>
      <c r="G90" s="256"/>
      <c r="H90" s="113"/>
      <c r="I90" s="113"/>
      <c r="J90" s="113"/>
      <c r="K90" s="113"/>
    </row>
    <row r="91" spans="1:11" x14ac:dyDescent="0.2">
      <c r="A91" s="108" t="s">
        <v>681</v>
      </c>
      <c r="B91" s="311" t="s">
        <v>449</v>
      </c>
      <c r="C91" s="107"/>
      <c r="D91" s="108"/>
      <c r="E91" s="120"/>
      <c r="F91" s="255"/>
      <c r="G91" s="256"/>
      <c r="H91" s="113"/>
      <c r="I91" s="113"/>
      <c r="J91" s="113"/>
      <c r="K91" s="113"/>
    </row>
    <row r="92" spans="1:11" x14ac:dyDescent="0.2">
      <c r="A92" s="99" t="s">
        <v>681</v>
      </c>
      <c r="B92" s="126" t="s">
        <v>451</v>
      </c>
      <c r="C92" s="98" t="s">
        <v>745</v>
      </c>
      <c r="D92" s="99" t="s">
        <v>124</v>
      </c>
      <c r="E92" s="123">
        <v>4</v>
      </c>
      <c r="F92" s="252">
        <v>12</v>
      </c>
      <c r="G92" s="253"/>
      <c r="H92" s="103">
        <f>VLOOKUP(E92,'Overzicht Schoonmaak'!$L$6:$N$14,3,FALSE)</f>
        <v>0</v>
      </c>
      <c r="I92" s="103">
        <f>VLOOKUP(D92,'Overzicht Schoonmaak'!$I$6:$J$17,2,FALSE)</f>
        <v>0</v>
      </c>
      <c r="J92" s="103">
        <f>H92+I92</f>
        <v>0</v>
      </c>
      <c r="K92" s="103">
        <f>F92*J92</f>
        <v>0</v>
      </c>
    </row>
    <row r="93" spans="1:11" x14ac:dyDescent="0.2">
      <c r="A93" s="108" t="s">
        <v>681</v>
      </c>
      <c r="B93" s="311" t="s">
        <v>452</v>
      </c>
      <c r="C93" s="107"/>
      <c r="D93" s="108"/>
      <c r="E93" s="120"/>
      <c r="F93" s="255"/>
      <c r="G93" s="256"/>
      <c r="H93" s="113"/>
      <c r="I93" s="113"/>
      <c r="J93" s="113"/>
      <c r="K93" s="113"/>
    </row>
    <row r="94" spans="1:11" x14ac:dyDescent="0.2">
      <c r="A94" s="99" t="s">
        <v>681</v>
      </c>
      <c r="B94" s="126" t="s">
        <v>453</v>
      </c>
      <c r="C94" s="98" t="s">
        <v>148</v>
      </c>
      <c r="D94" s="99" t="s">
        <v>124</v>
      </c>
      <c r="E94" s="123">
        <v>4</v>
      </c>
      <c r="F94" s="252">
        <v>14.6</v>
      </c>
      <c r="G94" s="253"/>
      <c r="H94" s="103">
        <f>VLOOKUP(E94,'Overzicht Schoonmaak'!$L$6:$N$14,3,FALSE)</f>
        <v>0</v>
      </c>
      <c r="I94" s="103">
        <f>VLOOKUP(D94,'Overzicht Schoonmaak'!$I$6:$J$17,2,FALSE)</f>
        <v>0</v>
      </c>
      <c r="J94" s="103">
        <f t="shared" ref="J94:J95" si="10">H94+I94</f>
        <v>0</v>
      </c>
      <c r="K94" s="103">
        <f t="shared" ref="K94:K95" si="11">F94*J94</f>
        <v>0</v>
      </c>
    </row>
    <row r="95" spans="1:11" x14ac:dyDescent="0.2">
      <c r="A95" s="99" t="s">
        <v>681</v>
      </c>
      <c r="B95" s="126" t="s">
        <v>746</v>
      </c>
      <c r="C95" s="98" t="s">
        <v>747</v>
      </c>
      <c r="D95" s="99" t="s">
        <v>124</v>
      </c>
      <c r="E95" s="123">
        <v>4</v>
      </c>
      <c r="F95" s="252">
        <v>5</v>
      </c>
      <c r="G95" s="253"/>
      <c r="H95" s="103">
        <f>VLOOKUP(E95,'Overzicht Schoonmaak'!$L$6:$N$14,3,FALSE)</f>
        <v>0</v>
      </c>
      <c r="I95" s="103">
        <f>VLOOKUP(D95,'Overzicht Schoonmaak'!$I$6:$J$17,2,FALSE)</f>
        <v>0</v>
      </c>
      <c r="J95" s="103">
        <f t="shared" si="10"/>
        <v>0</v>
      </c>
      <c r="K95" s="103">
        <f t="shared" si="11"/>
        <v>0</v>
      </c>
    </row>
    <row r="96" spans="1:11" x14ac:dyDescent="0.2">
      <c r="A96" s="108" t="s">
        <v>681</v>
      </c>
      <c r="B96" s="311" t="s">
        <v>454</v>
      </c>
      <c r="C96" s="107"/>
      <c r="D96" s="108"/>
      <c r="E96" s="120"/>
      <c r="F96" s="255"/>
      <c r="G96" s="256"/>
      <c r="H96" s="113"/>
      <c r="I96" s="113"/>
      <c r="J96" s="113"/>
      <c r="K96" s="113"/>
    </row>
    <row r="97" spans="1:11" x14ac:dyDescent="0.2">
      <c r="A97" s="99" t="s">
        <v>681</v>
      </c>
      <c r="B97" s="126" t="s">
        <v>455</v>
      </c>
      <c r="C97" s="98" t="s">
        <v>148</v>
      </c>
      <c r="D97" s="99" t="s">
        <v>124</v>
      </c>
      <c r="E97" s="123">
        <v>4</v>
      </c>
      <c r="F97" s="252">
        <v>13.5</v>
      </c>
      <c r="G97" s="253"/>
      <c r="H97" s="103">
        <f>VLOOKUP(E97,'Overzicht Schoonmaak'!$L$6:$N$14,3,FALSE)</f>
        <v>0</v>
      </c>
      <c r="I97" s="103">
        <f>VLOOKUP(D97,'Overzicht Schoonmaak'!$I$6:$J$17,2,FALSE)</f>
        <v>0</v>
      </c>
      <c r="J97" s="103">
        <f>H97+I97</f>
        <v>0</v>
      </c>
      <c r="K97" s="103">
        <f>F97*J97</f>
        <v>0</v>
      </c>
    </row>
    <row r="98" spans="1:11" x14ac:dyDescent="0.2">
      <c r="A98" s="108" t="s">
        <v>681</v>
      </c>
      <c r="B98" s="311" t="s">
        <v>456</v>
      </c>
      <c r="C98" s="107" t="s">
        <v>734</v>
      </c>
      <c r="D98" s="108"/>
      <c r="E98" s="120"/>
      <c r="F98" s="255"/>
      <c r="G98" s="256"/>
      <c r="H98" s="113"/>
      <c r="I98" s="113"/>
      <c r="J98" s="113"/>
      <c r="K98" s="113"/>
    </row>
    <row r="99" spans="1:11" x14ac:dyDescent="0.2">
      <c r="A99" s="108" t="s">
        <v>681</v>
      </c>
      <c r="B99" s="311" t="s">
        <v>457</v>
      </c>
      <c r="C99" s="107" t="s">
        <v>748</v>
      </c>
      <c r="D99" s="108" t="s">
        <v>689</v>
      </c>
      <c r="E99" s="120" t="s">
        <v>161</v>
      </c>
      <c r="F99" s="255" t="s">
        <v>161</v>
      </c>
      <c r="G99" s="256"/>
      <c r="H99" s="113"/>
      <c r="I99" s="113"/>
      <c r="J99" s="113"/>
      <c r="K99" s="113"/>
    </row>
    <row r="100" spans="1:11" x14ac:dyDescent="0.2">
      <c r="A100" s="108" t="s">
        <v>681</v>
      </c>
      <c r="B100" s="311" t="s">
        <v>459</v>
      </c>
      <c r="C100" s="107"/>
      <c r="D100" s="108"/>
      <c r="E100" s="108"/>
      <c r="F100" s="255"/>
      <c r="G100" s="256"/>
      <c r="H100" s="113"/>
      <c r="I100" s="113"/>
      <c r="J100" s="113"/>
      <c r="K100" s="113"/>
    </row>
    <row r="101" spans="1:11" x14ac:dyDescent="0.2">
      <c r="A101" s="108" t="s">
        <v>681</v>
      </c>
      <c r="B101" s="311" t="s">
        <v>463</v>
      </c>
      <c r="C101" s="107"/>
      <c r="D101" s="108"/>
      <c r="E101" s="108"/>
      <c r="F101" s="255"/>
      <c r="G101" s="256"/>
      <c r="H101" s="113"/>
      <c r="I101" s="113"/>
      <c r="J101" s="113"/>
      <c r="K101" s="113"/>
    </row>
    <row r="102" spans="1:11" x14ac:dyDescent="0.2">
      <c r="A102" s="108" t="s">
        <v>681</v>
      </c>
      <c r="B102" s="311" t="s">
        <v>466</v>
      </c>
      <c r="C102" s="107"/>
      <c r="D102" s="108"/>
      <c r="E102" s="108"/>
      <c r="F102" s="255"/>
      <c r="G102" s="256"/>
      <c r="H102" s="113"/>
      <c r="I102" s="113"/>
      <c r="J102" s="113"/>
      <c r="K102" s="113"/>
    </row>
    <row r="103" spans="1:11" x14ac:dyDescent="0.2">
      <c r="A103" s="99" t="s">
        <v>681</v>
      </c>
      <c r="B103" s="126" t="s">
        <v>468</v>
      </c>
      <c r="C103" s="98" t="s">
        <v>749</v>
      </c>
      <c r="D103" s="99" t="s">
        <v>689</v>
      </c>
      <c r="E103" s="99"/>
      <c r="F103" s="252" t="s">
        <v>161</v>
      </c>
      <c r="G103" s="253"/>
      <c r="H103" s="129"/>
      <c r="I103" s="129"/>
      <c r="J103" s="129"/>
      <c r="K103" s="129"/>
    </row>
    <row r="104" spans="1:11" x14ac:dyDescent="0.2">
      <c r="A104" s="99"/>
      <c r="B104" s="126"/>
      <c r="C104" s="126"/>
      <c r="D104" s="99"/>
      <c r="E104" s="99"/>
      <c r="F104" s="127"/>
      <c r="G104" s="128"/>
      <c r="H104" s="129"/>
      <c r="I104" s="129"/>
      <c r="J104" s="129"/>
      <c r="K104" s="129"/>
    </row>
    <row r="105" spans="1:11" x14ac:dyDescent="0.2">
      <c r="A105" s="130"/>
      <c r="B105" s="130"/>
      <c r="C105" s="130"/>
      <c r="D105" s="130"/>
      <c r="E105" s="141"/>
      <c r="F105" s="179"/>
      <c r="G105" s="132"/>
      <c r="H105" s="314"/>
      <c r="I105" s="133"/>
      <c r="J105" s="133"/>
      <c r="K105" s="133"/>
    </row>
    <row r="106" spans="1:11" ht="15" x14ac:dyDescent="0.2">
      <c r="A106" s="116" t="s">
        <v>681</v>
      </c>
      <c r="B106" s="116" t="s">
        <v>219</v>
      </c>
      <c r="C106" s="260" t="s">
        <v>165</v>
      </c>
      <c r="D106" s="116" t="s">
        <v>124</v>
      </c>
      <c r="E106" s="117" t="s">
        <v>166</v>
      </c>
      <c r="F106" s="181"/>
      <c r="G106" s="261">
        <v>31.5</v>
      </c>
      <c r="H106" s="118"/>
      <c r="I106" s="118"/>
      <c r="J106" s="118"/>
      <c r="K106" s="118"/>
    </row>
    <row r="107" spans="1:11" ht="15" x14ac:dyDescent="0.2">
      <c r="A107" s="289" t="s">
        <v>681</v>
      </c>
      <c r="B107" s="315" t="s">
        <v>221</v>
      </c>
      <c r="C107" s="260" t="s">
        <v>165</v>
      </c>
      <c r="D107" s="116" t="s">
        <v>124</v>
      </c>
      <c r="E107" s="117" t="s">
        <v>166</v>
      </c>
      <c r="F107" s="181"/>
      <c r="G107" s="316">
        <v>12.6</v>
      </c>
      <c r="H107" s="118"/>
      <c r="I107" s="118"/>
      <c r="J107" s="118"/>
      <c r="K107" s="118"/>
    </row>
    <row r="108" spans="1:11" ht="15" x14ac:dyDescent="0.2">
      <c r="A108" s="289" t="s">
        <v>681</v>
      </c>
      <c r="B108" s="317" t="s">
        <v>486</v>
      </c>
      <c r="C108" s="260" t="s">
        <v>165</v>
      </c>
      <c r="D108" s="116" t="s">
        <v>124</v>
      </c>
      <c r="E108" s="117" t="s">
        <v>166</v>
      </c>
      <c r="F108" s="181"/>
      <c r="G108" s="261">
        <v>13.7</v>
      </c>
      <c r="H108" s="118"/>
      <c r="I108" s="118"/>
      <c r="J108" s="118"/>
      <c r="K108" s="118"/>
    </row>
    <row r="109" spans="1:11" ht="15" x14ac:dyDescent="0.2">
      <c r="A109" s="289" t="s">
        <v>681</v>
      </c>
      <c r="B109" s="317" t="s">
        <v>224</v>
      </c>
      <c r="C109" s="260" t="s">
        <v>165</v>
      </c>
      <c r="D109" s="116" t="s">
        <v>124</v>
      </c>
      <c r="E109" s="117" t="s">
        <v>166</v>
      </c>
      <c r="F109" s="181"/>
      <c r="G109" s="261">
        <v>20.100000000000001</v>
      </c>
      <c r="H109" s="118"/>
      <c r="I109" s="118"/>
      <c r="J109" s="118"/>
      <c r="K109" s="118"/>
    </row>
    <row r="110" spans="1:11" ht="15" x14ac:dyDescent="0.2">
      <c r="A110" s="289" t="s">
        <v>681</v>
      </c>
      <c r="B110" s="317" t="s">
        <v>750</v>
      </c>
      <c r="C110" s="260" t="s">
        <v>751</v>
      </c>
      <c r="D110" s="116" t="s">
        <v>196</v>
      </c>
      <c r="E110" s="117" t="s">
        <v>166</v>
      </c>
      <c r="F110" s="181"/>
      <c r="G110" s="261">
        <v>15.8</v>
      </c>
      <c r="H110" s="118"/>
      <c r="I110" s="118"/>
      <c r="J110" s="118"/>
      <c r="K110" s="118"/>
    </row>
    <row r="111" spans="1:11" ht="15" x14ac:dyDescent="0.2">
      <c r="A111" s="289" t="s">
        <v>681</v>
      </c>
      <c r="B111" s="317" t="s">
        <v>226</v>
      </c>
      <c r="C111" s="260" t="s">
        <v>165</v>
      </c>
      <c r="D111" s="116" t="s">
        <v>124</v>
      </c>
      <c r="E111" s="117" t="s">
        <v>166</v>
      </c>
      <c r="F111" s="181"/>
      <c r="G111" s="261">
        <v>15.8</v>
      </c>
      <c r="H111" s="118"/>
      <c r="I111" s="118"/>
      <c r="J111" s="118"/>
      <c r="K111" s="118"/>
    </row>
    <row r="112" spans="1:11" ht="15" x14ac:dyDescent="0.2">
      <c r="A112" s="289" t="s">
        <v>681</v>
      </c>
      <c r="B112" s="317" t="s">
        <v>752</v>
      </c>
      <c r="C112" s="260" t="s">
        <v>751</v>
      </c>
      <c r="D112" s="116" t="s">
        <v>196</v>
      </c>
      <c r="E112" s="117" t="s">
        <v>166</v>
      </c>
      <c r="F112" s="181"/>
      <c r="G112" s="261">
        <v>3.6</v>
      </c>
      <c r="H112" s="118"/>
      <c r="I112" s="118"/>
      <c r="J112" s="118"/>
      <c r="K112" s="118"/>
    </row>
    <row r="113" spans="1:11" ht="15" x14ac:dyDescent="0.2">
      <c r="A113" s="289" t="s">
        <v>681</v>
      </c>
      <c r="B113" s="317" t="s">
        <v>227</v>
      </c>
      <c r="C113" s="260" t="s">
        <v>165</v>
      </c>
      <c r="D113" s="116" t="s">
        <v>124</v>
      </c>
      <c r="E113" s="117" t="s">
        <v>166</v>
      </c>
      <c r="F113" s="181"/>
      <c r="G113" s="261">
        <v>21.7</v>
      </c>
      <c r="H113" s="118"/>
      <c r="I113" s="118"/>
      <c r="J113" s="118"/>
      <c r="K113" s="118"/>
    </row>
    <row r="114" spans="1:11" ht="15" x14ac:dyDescent="0.2">
      <c r="A114" s="289" t="s">
        <v>681</v>
      </c>
      <c r="B114" s="317" t="s">
        <v>753</v>
      </c>
      <c r="C114" s="260" t="s">
        <v>751</v>
      </c>
      <c r="D114" s="116" t="s">
        <v>196</v>
      </c>
      <c r="E114" s="117" t="s">
        <v>166</v>
      </c>
      <c r="F114" s="181"/>
      <c r="G114" s="261">
        <v>3.2</v>
      </c>
      <c r="H114" s="118"/>
      <c r="I114" s="118"/>
      <c r="J114" s="118"/>
      <c r="K114" s="118"/>
    </row>
    <row r="115" spans="1:11" ht="15" x14ac:dyDescent="0.2">
      <c r="A115" s="289" t="s">
        <v>681</v>
      </c>
      <c r="B115" s="317" t="s">
        <v>229</v>
      </c>
      <c r="C115" s="260" t="s">
        <v>165</v>
      </c>
      <c r="D115" s="116" t="s">
        <v>124</v>
      </c>
      <c r="E115" s="117" t="s">
        <v>166</v>
      </c>
      <c r="F115" s="181"/>
      <c r="G115" s="261">
        <v>21.7</v>
      </c>
      <c r="H115" s="118"/>
      <c r="I115" s="118"/>
      <c r="J115" s="118"/>
      <c r="K115" s="118"/>
    </row>
    <row r="116" spans="1:11" ht="15" x14ac:dyDescent="0.2">
      <c r="A116" s="289" t="s">
        <v>681</v>
      </c>
      <c r="B116" s="317" t="s">
        <v>754</v>
      </c>
      <c r="C116" s="260" t="s">
        <v>751</v>
      </c>
      <c r="D116" s="116" t="s">
        <v>196</v>
      </c>
      <c r="E116" s="117" t="s">
        <v>166</v>
      </c>
      <c r="F116" s="181"/>
      <c r="G116" s="261">
        <v>3.2</v>
      </c>
      <c r="H116" s="118"/>
      <c r="I116" s="118"/>
      <c r="J116" s="118"/>
      <c r="K116" s="118"/>
    </row>
    <row r="117" spans="1:11" ht="15" x14ac:dyDescent="0.2">
      <c r="A117" s="289" t="s">
        <v>681</v>
      </c>
      <c r="B117" s="317" t="s">
        <v>230</v>
      </c>
      <c r="C117" s="260" t="s">
        <v>165</v>
      </c>
      <c r="D117" s="116" t="s">
        <v>124</v>
      </c>
      <c r="E117" s="117" t="s">
        <v>166</v>
      </c>
      <c r="F117" s="181"/>
      <c r="G117" s="261">
        <v>20.2</v>
      </c>
      <c r="H117" s="118"/>
      <c r="I117" s="118"/>
      <c r="J117" s="118"/>
      <c r="K117" s="118"/>
    </row>
    <row r="118" spans="1:11" ht="15" x14ac:dyDescent="0.2">
      <c r="A118" s="289" t="s">
        <v>681</v>
      </c>
      <c r="B118" s="317" t="s">
        <v>755</v>
      </c>
      <c r="C118" s="260" t="s">
        <v>751</v>
      </c>
      <c r="D118" s="116" t="s">
        <v>196</v>
      </c>
      <c r="E118" s="117" t="s">
        <v>166</v>
      </c>
      <c r="F118" s="181"/>
      <c r="G118" s="261">
        <v>3.2</v>
      </c>
      <c r="H118" s="118"/>
      <c r="I118" s="118"/>
      <c r="J118" s="118"/>
      <c r="K118" s="118"/>
    </row>
    <row r="119" spans="1:11" ht="15" x14ac:dyDescent="0.2">
      <c r="A119" s="289" t="s">
        <v>681</v>
      </c>
      <c r="B119" s="317" t="s">
        <v>231</v>
      </c>
      <c r="C119" s="260" t="s">
        <v>165</v>
      </c>
      <c r="D119" s="116" t="s">
        <v>124</v>
      </c>
      <c r="E119" s="117" t="s">
        <v>166</v>
      </c>
      <c r="F119" s="181"/>
      <c r="G119" s="261">
        <v>20.2</v>
      </c>
      <c r="H119" s="118"/>
      <c r="I119" s="118"/>
      <c r="J119" s="118"/>
      <c r="K119" s="118"/>
    </row>
    <row r="120" spans="1:11" ht="15" x14ac:dyDescent="0.2">
      <c r="A120" s="289" t="s">
        <v>681</v>
      </c>
      <c r="B120" s="317" t="s">
        <v>756</v>
      </c>
      <c r="C120" s="260" t="s">
        <v>751</v>
      </c>
      <c r="D120" s="116" t="s">
        <v>196</v>
      </c>
      <c r="E120" s="117" t="s">
        <v>166</v>
      </c>
      <c r="F120" s="181"/>
      <c r="G120" s="261">
        <v>3.2</v>
      </c>
      <c r="H120" s="118"/>
      <c r="I120" s="118"/>
      <c r="J120" s="118"/>
      <c r="K120" s="118"/>
    </row>
    <row r="121" spans="1:11" ht="15" x14ac:dyDescent="0.2">
      <c r="A121" s="289" t="s">
        <v>681</v>
      </c>
      <c r="B121" s="317" t="s">
        <v>232</v>
      </c>
      <c r="C121" s="260" t="s">
        <v>165</v>
      </c>
      <c r="D121" s="116" t="s">
        <v>124</v>
      </c>
      <c r="E121" s="117" t="s">
        <v>166</v>
      </c>
      <c r="F121" s="181"/>
      <c r="G121" s="261">
        <v>20.2</v>
      </c>
      <c r="H121" s="118"/>
      <c r="I121" s="118"/>
      <c r="J121" s="118"/>
      <c r="K121" s="118"/>
    </row>
    <row r="122" spans="1:11" ht="15" x14ac:dyDescent="0.2">
      <c r="A122" s="289" t="s">
        <v>681</v>
      </c>
      <c r="B122" s="317" t="s">
        <v>757</v>
      </c>
      <c r="C122" s="260" t="s">
        <v>751</v>
      </c>
      <c r="D122" s="116" t="s">
        <v>196</v>
      </c>
      <c r="E122" s="117" t="s">
        <v>166</v>
      </c>
      <c r="F122" s="181"/>
      <c r="G122" s="261">
        <v>3.2</v>
      </c>
      <c r="H122" s="118"/>
      <c r="I122" s="118"/>
      <c r="J122" s="118"/>
      <c r="K122" s="118"/>
    </row>
    <row r="123" spans="1:11" ht="15" x14ac:dyDescent="0.2">
      <c r="A123" s="289" t="s">
        <v>681</v>
      </c>
      <c r="B123" s="317" t="s">
        <v>233</v>
      </c>
      <c r="C123" s="260" t="s">
        <v>165</v>
      </c>
      <c r="D123" s="116" t="s">
        <v>124</v>
      </c>
      <c r="E123" s="117" t="s">
        <v>166</v>
      </c>
      <c r="F123" s="181"/>
      <c r="G123" s="261">
        <v>20.2</v>
      </c>
      <c r="H123" s="118"/>
      <c r="I123" s="118"/>
      <c r="J123" s="118"/>
      <c r="K123" s="118"/>
    </row>
    <row r="124" spans="1:11" ht="15" x14ac:dyDescent="0.2">
      <c r="A124" s="289" t="s">
        <v>681</v>
      </c>
      <c r="B124" s="317" t="s">
        <v>758</v>
      </c>
      <c r="C124" s="260" t="s">
        <v>751</v>
      </c>
      <c r="D124" s="116" t="s">
        <v>196</v>
      </c>
      <c r="E124" s="117" t="s">
        <v>166</v>
      </c>
      <c r="F124" s="181"/>
      <c r="G124" s="261">
        <v>3.2</v>
      </c>
      <c r="H124" s="118"/>
      <c r="I124" s="118"/>
      <c r="J124" s="118"/>
      <c r="K124" s="118"/>
    </row>
    <row r="125" spans="1:11" ht="15" x14ac:dyDescent="0.2">
      <c r="A125" s="165" t="s">
        <v>681</v>
      </c>
      <c r="B125" s="318" t="s">
        <v>759</v>
      </c>
      <c r="C125" s="249" t="s">
        <v>148</v>
      </c>
      <c r="D125" s="99" t="s">
        <v>124</v>
      </c>
      <c r="E125" s="123">
        <v>4</v>
      </c>
      <c r="F125" s="250">
        <v>40</v>
      </c>
      <c r="G125" s="253"/>
      <c r="H125" s="103">
        <f>VLOOKUP(E125,'Overzicht Schoonmaak'!$L$6:$N$14,3,FALSE)</f>
        <v>0</v>
      </c>
      <c r="I125" s="103">
        <f>VLOOKUP(D125,'Overzicht Schoonmaak'!$I$6:$J$17,2,FALSE)</f>
        <v>0</v>
      </c>
      <c r="J125" s="103">
        <f t="shared" ref="J125:J130" si="12">H125+I125</f>
        <v>0</v>
      </c>
      <c r="K125" s="103">
        <f t="shared" ref="K125:K130" si="13">F125*J125</f>
        <v>0</v>
      </c>
    </row>
    <row r="126" spans="1:11" ht="15" x14ac:dyDescent="0.2">
      <c r="A126" s="165" t="s">
        <v>681</v>
      </c>
      <c r="B126" s="318" t="s">
        <v>235</v>
      </c>
      <c r="C126" s="249" t="s">
        <v>760</v>
      </c>
      <c r="D126" s="99" t="s">
        <v>124</v>
      </c>
      <c r="E126" s="123">
        <v>2</v>
      </c>
      <c r="F126" s="252">
        <v>67.900000000000006</v>
      </c>
      <c r="G126" s="253"/>
      <c r="H126" s="103">
        <f>VLOOKUP(E126,'Overzicht Schoonmaak'!$L$6:$N$14,3,FALSE)</f>
        <v>0</v>
      </c>
      <c r="I126" s="103">
        <f>VLOOKUP(D126,'Overzicht Schoonmaak'!$I$6:$J$17,2,FALSE)</f>
        <v>0</v>
      </c>
      <c r="J126" s="103">
        <f t="shared" si="12"/>
        <v>0</v>
      </c>
      <c r="K126" s="103">
        <f t="shared" si="13"/>
        <v>0</v>
      </c>
    </row>
    <row r="127" spans="1:11" ht="15" x14ac:dyDescent="0.2">
      <c r="A127" s="165" t="s">
        <v>681</v>
      </c>
      <c r="B127" s="318" t="s">
        <v>236</v>
      </c>
      <c r="C127" s="249" t="s">
        <v>148</v>
      </c>
      <c r="D127" s="99" t="s">
        <v>124</v>
      </c>
      <c r="E127" s="123">
        <v>4</v>
      </c>
      <c r="F127" s="252">
        <v>13</v>
      </c>
      <c r="G127" s="253"/>
      <c r="H127" s="103">
        <f>VLOOKUP(E127,'Overzicht Schoonmaak'!$L$6:$N$14,3,FALSE)</f>
        <v>0</v>
      </c>
      <c r="I127" s="103">
        <f>VLOOKUP(D127,'Overzicht Schoonmaak'!$I$6:$J$17,2,FALSE)</f>
        <v>0</v>
      </c>
      <c r="J127" s="103">
        <f t="shared" si="12"/>
        <v>0</v>
      </c>
      <c r="K127" s="103">
        <f t="shared" si="13"/>
        <v>0</v>
      </c>
    </row>
    <row r="128" spans="1:11" ht="15" x14ac:dyDescent="0.2">
      <c r="A128" s="165" t="s">
        <v>681</v>
      </c>
      <c r="B128" s="318" t="s">
        <v>237</v>
      </c>
      <c r="C128" s="249" t="s">
        <v>148</v>
      </c>
      <c r="D128" s="99" t="s">
        <v>124</v>
      </c>
      <c r="E128" s="123">
        <v>4</v>
      </c>
      <c r="F128" s="252">
        <v>26.1</v>
      </c>
      <c r="G128" s="253"/>
      <c r="H128" s="103">
        <f>VLOOKUP(E128,'Overzicht Schoonmaak'!$L$6:$N$14,3,FALSE)</f>
        <v>0</v>
      </c>
      <c r="I128" s="103">
        <f>VLOOKUP(D128,'Overzicht Schoonmaak'!$I$6:$J$17,2,FALSE)</f>
        <v>0</v>
      </c>
      <c r="J128" s="103">
        <f t="shared" si="12"/>
        <v>0</v>
      </c>
      <c r="K128" s="103">
        <f t="shared" si="13"/>
        <v>0</v>
      </c>
    </row>
    <row r="129" spans="1:11" ht="15" x14ac:dyDescent="0.2">
      <c r="A129" s="165" t="s">
        <v>681</v>
      </c>
      <c r="B129" s="318" t="s">
        <v>238</v>
      </c>
      <c r="C129" s="249" t="s">
        <v>760</v>
      </c>
      <c r="D129" s="99" t="s">
        <v>124</v>
      </c>
      <c r="E129" s="123">
        <v>2</v>
      </c>
      <c r="F129" s="252">
        <v>11.5</v>
      </c>
      <c r="G129" s="253"/>
      <c r="H129" s="103">
        <f>VLOOKUP(E129,'Overzicht Schoonmaak'!$L$6:$N$14,3,FALSE)</f>
        <v>0</v>
      </c>
      <c r="I129" s="103">
        <f>VLOOKUP(D129,'Overzicht Schoonmaak'!$I$6:$J$17,2,FALSE)</f>
        <v>0</v>
      </c>
      <c r="J129" s="103">
        <f t="shared" si="12"/>
        <v>0</v>
      </c>
      <c r="K129" s="103">
        <f t="shared" si="13"/>
        <v>0</v>
      </c>
    </row>
    <row r="130" spans="1:11" ht="15" x14ac:dyDescent="0.2">
      <c r="A130" s="165" t="s">
        <v>681</v>
      </c>
      <c r="B130" s="318" t="s">
        <v>239</v>
      </c>
      <c r="C130" s="249" t="s">
        <v>761</v>
      </c>
      <c r="D130" s="99" t="s">
        <v>196</v>
      </c>
      <c r="E130" s="123">
        <v>1</v>
      </c>
      <c r="F130" s="258">
        <v>4.5</v>
      </c>
      <c r="G130" s="253"/>
      <c r="H130" s="103">
        <f>VLOOKUP(E130,'Overzicht Schoonmaak'!$L$6:$N$14,3,FALSE)</f>
        <v>0</v>
      </c>
      <c r="I130" s="103">
        <f>VLOOKUP(D130,'Overzicht Schoonmaak'!$I$6:$J$17,2,FALSE)</f>
        <v>0</v>
      </c>
      <c r="J130" s="103">
        <f t="shared" si="12"/>
        <v>0</v>
      </c>
      <c r="K130" s="103">
        <f t="shared" si="13"/>
        <v>0</v>
      </c>
    </row>
    <row r="131" spans="1:11" ht="15" x14ac:dyDescent="0.2">
      <c r="A131" s="289" t="s">
        <v>681</v>
      </c>
      <c r="B131" s="317" t="s">
        <v>240</v>
      </c>
      <c r="C131" s="260" t="s">
        <v>165</v>
      </c>
      <c r="D131" s="116" t="s">
        <v>124</v>
      </c>
      <c r="E131" s="117" t="s">
        <v>166</v>
      </c>
      <c r="F131" s="181"/>
      <c r="G131" s="261">
        <v>18.7</v>
      </c>
      <c r="H131" s="118"/>
      <c r="I131" s="118"/>
      <c r="J131" s="118"/>
      <c r="K131" s="118"/>
    </row>
    <row r="132" spans="1:11" ht="15" x14ac:dyDescent="0.2">
      <c r="A132" s="289" t="s">
        <v>681</v>
      </c>
      <c r="B132" s="317" t="s">
        <v>762</v>
      </c>
      <c r="C132" s="260" t="s">
        <v>751</v>
      </c>
      <c r="D132" s="116" t="s">
        <v>196</v>
      </c>
      <c r="E132" s="117" t="s">
        <v>166</v>
      </c>
      <c r="F132" s="181"/>
      <c r="G132" s="261">
        <v>3.2</v>
      </c>
      <c r="H132" s="118"/>
      <c r="I132" s="118"/>
      <c r="J132" s="118"/>
      <c r="K132" s="118"/>
    </row>
    <row r="133" spans="1:11" ht="15" x14ac:dyDescent="0.2">
      <c r="A133" s="165" t="s">
        <v>681</v>
      </c>
      <c r="B133" s="318" t="s">
        <v>241</v>
      </c>
      <c r="C133" s="249" t="s">
        <v>763</v>
      </c>
      <c r="D133" s="99" t="s">
        <v>196</v>
      </c>
      <c r="E133" s="123">
        <v>1</v>
      </c>
      <c r="F133" s="262">
        <v>13</v>
      </c>
      <c r="G133" s="253"/>
      <c r="H133" s="103">
        <f>VLOOKUP(E133,'Overzicht Schoonmaak'!$L$6:$N$14,3,FALSE)</f>
        <v>0</v>
      </c>
      <c r="I133" s="103">
        <f>VLOOKUP(D133,'Overzicht Schoonmaak'!$I$6:$J$17,2,FALSE)</f>
        <v>0</v>
      </c>
      <c r="J133" s="103">
        <f>H133+I133</f>
        <v>0</v>
      </c>
      <c r="K133" s="103">
        <f>F133*J133</f>
        <v>0</v>
      </c>
    </row>
    <row r="134" spans="1:11" ht="15" x14ac:dyDescent="0.2">
      <c r="A134" s="289" t="s">
        <v>681</v>
      </c>
      <c r="B134" s="317" t="s">
        <v>243</v>
      </c>
      <c r="C134" s="260" t="s">
        <v>165</v>
      </c>
      <c r="D134" s="116" t="s">
        <v>124</v>
      </c>
      <c r="E134" s="117" t="s">
        <v>166</v>
      </c>
      <c r="F134" s="181"/>
      <c r="G134" s="261">
        <v>19.7</v>
      </c>
      <c r="H134" s="118"/>
      <c r="I134" s="118"/>
      <c r="J134" s="118"/>
      <c r="K134" s="118"/>
    </row>
    <row r="135" spans="1:11" ht="15" x14ac:dyDescent="0.2">
      <c r="A135" s="289" t="s">
        <v>681</v>
      </c>
      <c r="B135" s="317" t="s">
        <v>764</v>
      </c>
      <c r="C135" s="260" t="s">
        <v>751</v>
      </c>
      <c r="D135" s="116" t="s">
        <v>196</v>
      </c>
      <c r="E135" s="117" t="s">
        <v>166</v>
      </c>
      <c r="F135" s="181"/>
      <c r="G135" s="261">
        <v>3.2</v>
      </c>
      <c r="H135" s="118"/>
      <c r="I135" s="118"/>
      <c r="J135" s="118"/>
      <c r="K135" s="118"/>
    </row>
    <row r="136" spans="1:11" ht="15" x14ac:dyDescent="0.2">
      <c r="A136" s="289" t="s">
        <v>681</v>
      </c>
      <c r="B136" s="317" t="s">
        <v>244</v>
      </c>
      <c r="C136" s="260" t="s">
        <v>165</v>
      </c>
      <c r="D136" s="116" t="s">
        <v>124</v>
      </c>
      <c r="E136" s="117" t="s">
        <v>166</v>
      </c>
      <c r="F136" s="181"/>
      <c r="G136" s="261">
        <v>35.4</v>
      </c>
      <c r="H136" s="118"/>
      <c r="I136" s="118"/>
      <c r="J136" s="118"/>
      <c r="K136" s="118"/>
    </row>
    <row r="137" spans="1:11" ht="15" x14ac:dyDescent="0.2">
      <c r="A137" s="289" t="s">
        <v>681</v>
      </c>
      <c r="B137" s="317" t="s">
        <v>765</v>
      </c>
      <c r="C137" s="260" t="s">
        <v>751</v>
      </c>
      <c r="D137" s="116" t="s">
        <v>196</v>
      </c>
      <c r="E137" s="117" t="s">
        <v>166</v>
      </c>
      <c r="F137" s="181"/>
      <c r="G137" s="261">
        <v>3.2</v>
      </c>
      <c r="H137" s="118"/>
      <c r="I137" s="118"/>
      <c r="J137" s="118"/>
      <c r="K137" s="118"/>
    </row>
    <row r="138" spans="1:11" ht="15" x14ac:dyDescent="0.2">
      <c r="A138" s="165" t="s">
        <v>681</v>
      </c>
      <c r="B138" s="318" t="s">
        <v>245</v>
      </c>
      <c r="C138" s="249" t="s">
        <v>766</v>
      </c>
      <c r="D138" s="99" t="s">
        <v>196</v>
      </c>
      <c r="E138" s="123">
        <v>1</v>
      </c>
      <c r="F138" s="262">
        <v>10.199999999999999</v>
      </c>
      <c r="G138" s="253"/>
      <c r="H138" s="103">
        <f>VLOOKUP(E138,'Overzicht Schoonmaak'!$L$6:$N$14,3,FALSE)</f>
        <v>0</v>
      </c>
      <c r="I138" s="103">
        <f>VLOOKUP(D138,'Overzicht Schoonmaak'!$I$6:$J$17,2,FALSE)</f>
        <v>0</v>
      </c>
      <c r="J138" s="103">
        <f>H138+I138</f>
        <v>0</v>
      </c>
      <c r="K138" s="103">
        <f>F138*J138</f>
        <v>0</v>
      </c>
    </row>
    <row r="139" spans="1:11" ht="15" x14ac:dyDescent="0.2">
      <c r="A139" s="289" t="s">
        <v>681</v>
      </c>
      <c r="B139" s="317" t="s">
        <v>246</v>
      </c>
      <c r="C139" s="260" t="s">
        <v>165</v>
      </c>
      <c r="D139" s="116" t="s">
        <v>124</v>
      </c>
      <c r="E139" s="117" t="s">
        <v>166</v>
      </c>
      <c r="F139" s="181"/>
      <c r="G139" s="261">
        <v>23.3</v>
      </c>
      <c r="H139" s="118"/>
      <c r="I139" s="118"/>
      <c r="J139" s="118"/>
      <c r="K139" s="118"/>
    </row>
    <row r="140" spans="1:11" ht="15" x14ac:dyDescent="0.2">
      <c r="A140" s="289" t="s">
        <v>681</v>
      </c>
      <c r="B140" s="317" t="s">
        <v>767</v>
      </c>
      <c r="C140" s="260" t="s">
        <v>751</v>
      </c>
      <c r="D140" s="116" t="s">
        <v>196</v>
      </c>
      <c r="E140" s="117" t="s">
        <v>166</v>
      </c>
      <c r="F140" s="181"/>
      <c r="G140" s="261">
        <v>3.2</v>
      </c>
      <c r="H140" s="118"/>
      <c r="I140" s="118"/>
      <c r="J140" s="118"/>
      <c r="K140" s="118"/>
    </row>
    <row r="141" spans="1:11" s="65" customFormat="1" ht="15" x14ac:dyDescent="0.2">
      <c r="A141" s="289" t="s">
        <v>681</v>
      </c>
      <c r="B141" s="317" t="s">
        <v>247</v>
      </c>
      <c r="C141" s="260" t="s">
        <v>165</v>
      </c>
      <c r="D141" s="116" t="s">
        <v>124</v>
      </c>
      <c r="E141" s="117" t="s">
        <v>166</v>
      </c>
      <c r="F141" s="319"/>
      <c r="G141" s="261">
        <v>21</v>
      </c>
      <c r="H141" s="319"/>
      <c r="I141" s="319"/>
      <c r="J141" s="319"/>
      <c r="K141" s="319"/>
    </row>
    <row r="142" spans="1:11" s="65" customFormat="1" ht="15" x14ac:dyDescent="0.2">
      <c r="A142" s="289" t="s">
        <v>681</v>
      </c>
      <c r="B142" s="317" t="s">
        <v>768</v>
      </c>
      <c r="C142" s="260" t="s">
        <v>751</v>
      </c>
      <c r="D142" s="116" t="s">
        <v>196</v>
      </c>
      <c r="E142" s="117" t="s">
        <v>166</v>
      </c>
      <c r="F142" s="319"/>
      <c r="G142" s="261">
        <v>3.2</v>
      </c>
      <c r="H142" s="319"/>
      <c r="I142" s="319"/>
      <c r="J142" s="319"/>
      <c r="K142" s="319"/>
    </row>
    <row r="143" spans="1:11" s="65" customFormat="1" ht="15" x14ac:dyDescent="0.2">
      <c r="A143" s="289" t="s">
        <v>681</v>
      </c>
      <c r="B143" s="317" t="s">
        <v>248</v>
      </c>
      <c r="C143" s="260" t="s">
        <v>165</v>
      </c>
      <c r="D143" s="116" t="s">
        <v>124</v>
      </c>
      <c r="E143" s="117" t="s">
        <v>166</v>
      </c>
      <c r="F143" s="319"/>
      <c r="G143" s="261">
        <v>21</v>
      </c>
      <c r="H143" s="319"/>
      <c r="I143" s="319"/>
      <c r="J143" s="319"/>
      <c r="K143" s="319"/>
    </row>
    <row r="144" spans="1:11" s="65" customFormat="1" ht="15" x14ac:dyDescent="0.2">
      <c r="A144" s="289" t="s">
        <v>681</v>
      </c>
      <c r="B144" s="317" t="s">
        <v>769</v>
      </c>
      <c r="C144" s="260" t="s">
        <v>751</v>
      </c>
      <c r="D144" s="116" t="s">
        <v>196</v>
      </c>
      <c r="E144" s="117" t="s">
        <v>166</v>
      </c>
      <c r="F144" s="319"/>
      <c r="G144" s="261">
        <v>3.2</v>
      </c>
      <c r="H144" s="319"/>
      <c r="I144" s="319"/>
      <c r="J144" s="319"/>
      <c r="K144" s="319"/>
    </row>
    <row r="145" spans="1:11" s="65" customFormat="1" ht="15" x14ac:dyDescent="0.2">
      <c r="A145" s="290" t="s">
        <v>681</v>
      </c>
      <c r="B145" s="320" t="s">
        <v>249</v>
      </c>
      <c r="C145" s="257" t="s">
        <v>198</v>
      </c>
      <c r="D145" s="108" t="s">
        <v>124</v>
      </c>
      <c r="E145" s="120" t="s">
        <v>161</v>
      </c>
      <c r="F145" s="321" t="s">
        <v>161</v>
      </c>
      <c r="G145" s="256"/>
      <c r="H145" s="300"/>
      <c r="I145" s="300"/>
      <c r="J145" s="300"/>
      <c r="K145" s="300"/>
    </row>
    <row r="146" spans="1:11" s="65" customFormat="1" ht="15" x14ac:dyDescent="0.2">
      <c r="A146" s="165" t="s">
        <v>681</v>
      </c>
      <c r="B146" s="318" t="s">
        <v>770</v>
      </c>
      <c r="C146" s="249" t="s">
        <v>771</v>
      </c>
      <c r="D146" s="99" t="s">
        <v>196</v>
      </c>
      <c r="E146" s="123">
        <v>1</v>
      </c>
      <c r="F146" s="258">
        <v>4.0999999999999996</v>
      </c>
      <c r="G146" s="253"/>
      <c r="H146" s="103">
        <f>VLOOKUP(E146,'Overzicht Schoonmaak'!$L$6:$N$14,3,FALSE)</f>
        <v>0</v>
      </c>
      <c r="I146" s="103">
        <f>VLOOKUP(D146,'Overzicht Schoonmaak'!$I$6:$J$17,2,FALSE)</f>
        <v>0</v>
      </c>
      <c r="J146" s="103">
        <f>H146+I146</f>
        <v>0</v>
      </c>
      <c r="K146" s="103">
        <f>F146*J146</f>
        <v>0</v>
      </c>
    </row>
    <row r="147" spans="1:11" s="65" customFormat="1" ht="15" x14ac:dyDescent="0.2">
      <c r="A147" s="289" t="s">
        <v>681</v>
      </c>
      <c r="B147" s="317" t="s">
        <v>250</v>
      </c>
      <c r="C147" s="260" t="s">
        <v>165</v>
      </c>
      <c r="D147" s="116" t="s">
        <v>124</v>
      </c>
      <c r="E147" s="117" t="s">
        <v>166</v>
      </c>
      <c r="F147" s="319"/>
      <c r="G147" s="322">
        <v>20.3</v>
      </c>
      <c r="H147" s="319"/>
      <c r="I147" s="319"/>
      <c r="J147" s="319"/>
      <c r="K147" s="319"/>
    </row>
    <row r="148" spans="1:11" s="65" customFormat="1" ht="15" x14ac:dyDescent="0.2">
      <c r="A148" s="289" t="s">
        <v>681</v>
      </c>
      <c r="B148" s="317" t="s">
        <v>772</v>
      </c>
      <c r="C148" s="260" t="s">
        <v>751</v>
      </c>
      <c r="D148" s="116" t="s">
        <v>196</v>
      </c>
      <c r="E148" s="117" t="s">
        <v>166</v>
      </c>
      <c r="F148" s="319"/>
      <c r="G148" s="261">
        <v>3.2</v>
      </c>
      <c r="H148" s="319"/>
      <c r="I148" s="319"/>
      <c r="J148" s="319"/>
      <c r="K148" s="319"/>
    </row>
    <row r="149" spans="1:11" s="65" customFormat="1" ht="15" x14ac:dyDescent="0.2">
      <c r="A149" s="289" t="s">
        <v>681</v>
      </c>
      <c r="B149" s="317" t="s">
        <v>251</v>
      </c>
      <c r="C149" s="260" t="s">
        <v>165</v>
      </c>
      <c r="D149" s="116" t="s">
        <v>124</v>
      </c>
      <c r="E149" s="117" t="s">
        <v>166</v>
      </c>
      <c r="F149" s="319"/>
      <c r="G149" s="322">
        <v>20.3</v>
      </c>
      <c r="H149" s="319"/>
      <c r="I149" s="319"/>
      <c r="J149" s="319"/>
      <c r="K149" s="319"/>
    </row>
    <row r="150" spans="1:11" s="65" customFormat="1" ht="15" x14ac:dyDescent="0.2">
      <c r="A150" s="289" t="s">
        <v>681</v>
      </c>
      <c r="B150" s="317" t="s">
        <v>773</v>
      </c>
      <c r="C150" s="260" t="s">
        <v>751</v>
      </c>
      <c r="D150" s="116" t="s">
        <v>196</v>
      </c>
      <c r="E150" s="117" t="s">
        <v>166</v>
      </c>
      <c r="F150" s="319"/>
      <c r="G150" s="261">
        <v>3.2</v>
      </c>
      <c r="H150" s="319"/>
      <c r="I150" s="319"/>
      <c r="J150" s="319"/>
      <c r="K150" s="319"/>
    </row>
    <row r="151" spans="1:11" s="65" customFormat="1" ht="15" x14ac:dyDescent="0.2">
      <c r="A151" s="289" t="s">
        <v>681</v>
      </c>
      <c r="B151" s="317" t="s">
        <v>494</v>
      </c>
      <c r="C151" s="260" t="s">
        <v>165</v>
      </c>
      <c r="D151" s="116" t="s">
        <v>124</v>
      </c>
      <c r="E151" s="117" t="s">
        <v>166</v>
      </c>
      <c r="F151" s="319"/>
      <c r="G151" s="322">
        <v>20.3</v>
      </c>
      <c r="H151" s="319"/>
      <c r="I151" s="319"/>
      <c r="J151" s="319"/>
      <c r="K151" s="319"/>
    </row>
    <row r="152" spans="1:11" s="65" customFormat="1" ht="15" x14ac:dyDescent="0.2">
      <c r="A152" s="289" t="s">
        <v>681</v>
      </c>
      <c r="B152" s="317" t="s">
        <v>252</v>
      </c>
      <c r="C152" s="260" t="s">
        <v>751</v>
      </c>
      <c r="D152" s="116" t="s">
        <v>196</v>
      </c>
      <c r="E152" s="117" t="s">
        <v>166</v>
      </c>
      <c r="F152" s="319"/>
      <c r="G152" s="261">
        <v>3.2</v>
      </c>
      <c r="H152" s="319"/>
      <c r="I152" s="319"/>
      <c r="J152" s="319"/>
      <c r="K152" s="319"/>
    </row>
    <row r="153" spans="1:11" s="65" customFormat="1" ht="15" x14ac:dyDescent="0.2">
      <c r="A153" s="289" t="s">
        <v>681</v>
      </c>
      <c r="B153" s="317" t="s">
        <v>495</v>
      </c>
      <c r="C153" s="260" t="s">
        <v>165</v>
      </c>
      <c r="D153" s="116" t="s">
        <v>124</v>
      </c>
      <c r="E153" s="117" t="s">
        <v>166</v>
      </c>
      <c r="F153" s="319"/>
      <c r="G153" s="322">
        <v>20.3</v>
      </c>
      <c r="H153" s="319"/>
      <c r="I153" s="319"/>
      <c r="J153" s="319"/>
      <c r="K153" s="319"/>
    </row>
    <row r="154" spans="1:11" s="65" customFormat="1" ht="15" x14ac:dyDescent="0.2">
      <c r="A154" s="289" t="s">
        <v>681</v>
      </c>
      <c r="B154" s="317" t="s">
        <v>774</v>
      </c>
      <c r="C154" s="260" t="s">
        <v>751</v>
      </c>
      <c r="D154" s="116" t="s">
        <v>196</v>
      </c>
      <c r="E154" s="117" t="s">
        <v>166</v>
      </c>
      <c r="F154" s="319"/>
      <c r="G154" s="261">
        <v>3.2</v>
      </c>
      <c r="H154" s="319"/>
      <c r="I154" s="319"/>
      <c r="J154" s="319"/>
      <c r="K154" s="319"/>
    </row>
    <row r="155" spans="1:11" s="65" customFormat="1" ht="15" x14ac:dyDescent="0.2">
      <c r="A155" s="289" t="s">
        <v>681</v>
      </c>
      <c r="B155" s="317" t="s">
        <v>256</v>
      </c>
      <c r="C155" s="260" t="s">
        <v>165</v>
      </c>
      <c r="D155" s="116" t="s">
        <v>124</v>
      </c>
      <c r="E155" s="117" t="s">
        <v>166</v>
      </c>
      <c r="F155" s="319"/>
      <c r="G155" s="322">
        <v>20.3</v>
      </c>
      <c r="H155" s="319"/>
      <c r="I155" s="319"/>
      <c r="J155" s="319"/>
      <c r="K155" s="319"/>
    </row>
    <row r="156" spans="1:11" s="65" customFormat="1" ht="15" x14ac:dyDescent="0.2">
      <c r="A156" s="289" t="s">
        <v>681</v>
      </c>
      <c r="B156" s="317" t="s">
        <v>775</v>
      </c>
      <c r="C156" s="260" t="s">
        <v>751</v>
      </c>
      <c r="D156" s="116" t="s">
        <v>196</v>
      </c>
      <c r="E156" s="117" t="s">
        <v>166</v>
      </c>
      <c r="F156" s="319"/>
      <c r="G156" s="261">
        <v>3.2</v>
      </c>
      <c r="H156" s="319"/>
      <c r="I156" s="319"/>
      <c r="J156" s="319"/>
      <c r="K156" s="319"/>
    </row>
    <row r="157" spans="1:11" s="65" customFormat="1" ht="15" x14ac:dyDescent="0.2">
      <c r="A157" s="289" t="s">
        <v>681</v>
      </c>
      <c r="B157" s="317" t="s">
        <v>776</v>
      </c>
      <c r="C157" s="260" t="s">
        <v>165</v>
      </c>
      <c r="D157" s="116" t="s">
        <v>124</v>
      </c>
      <c r="E157" s="117" t="s">
        <v>166</v>
      </c>
      <c r="F157" s="319"/>
      <c r="G157" s="322">
        <v>20.3</v>
      </c>
      <c r="H157" s="319"/>
      <c r="I157" s="319"/>
      <c r="J157" s="319"/>
      <c r="K157" s="319"/>
    </row>
    <row r="158" spans="1:11" s="65" customFormat="1" ht="15" x14ac:dyDescent="0.2">
      <c r="A158" s="289" t="s">
        <v>681</v>
      </c>
      <c r="B158" s="317" t="s">
        <v>777</v>
      </c>
      <c r="C158" s="260" t="s">
        <v>751</v>
      </c>
      <c r="D158" s="116" t="s">
        <v>196</v>
      </c>
      <c r="E158" s="117" t="s">
        <v>166</v>
      </c>
      <c r="F158" s="319"/>
      <c r="G158" s="261">
        <v>3.2</v>
      </c>
      <c r="H158" s="319"/>
      <c r="I158" s="319"/>
      <c r="J158" s="319"/>
      <c r="K158" s="319"/>
    </row>
    <row r="159" spans="1:11" s="65" customFormat="1" ht="15" x14ac:dyDescent="0.2">
      <c r="A159" s="165" t="s">
        <v>681</v>
      </c>
      <c r="B159" s="318" t="s">
        <v>778</v>
      </c>
      <c r="C159" s="249" t="s">
        <v>148</v>
      </c>
      <c r="D159" s="99" t="s">
        <v>124</v>
      </c>
      <c r="E159" s="123">
        <v>4</v>
      </c>
      <c r="F159" s="250">
        <v>13.8</v>
      </c>
      <c r="G159" s="253"/>
      <c r="H159" s="103">
        <f>VLOOKUP(E159,'Overzicht Schoonmaak'!$L$6:$N$14,3,FALSE)</f>
        <v>0</v>
      </c>
      <c r="I159" s="103">
        <f>VLOOKUP(D159,'Overzicht Schoonmaak'!$I$6:$J$17,2,FALSE)</f>
        <v>0</v>
      </c>
      <c r="J159" s="103">
        <f t="shared" ref="J159" si="14">H159+I159</f>
        <v>0</v>
      </c>
      <c r="K159" s="103">
        <f t="shared" ref="K159" si="15">F159*J159</f>
        <v>0</v>
      </c>
    </row>
    <row r="160" spans="1:11" s="65" customFormat="1" x14ac:dyDescent="0.2">
      <c r="A160" s="165" t="s">
        <v>681</v>
      </c>
      <c r="B160" s="207" t="s">
        <v>498</v>
      </c>
      <c r="C160" s="207" t="s">
        <v>148</v>
      </c>
      <c r="D160" s="207" t="s">
        <v>124</v>
      </c>
      <c r="E160" s="302">
        <v>4</v>
      </c>
      <c r="F160" s="323">
        <v>22.5</v>
      </c>
      <c r="G160" s="208"/>
      <c r="H160" s="103">
        <f>VLOOKUP(E160,'Overzicht Schoonmaak'!$L$6:$N$14,3,FALSE)</f>
        <v>0</v>
      </c>
      <c r="I160" s="103">
        <f>VLOOKUP(D160,'Overzicht Schoonmaak'!$I$6:$J$17,2,FALSE)</f>
        <v>0</v>
      </c>
      <c r="J160" s="103">
        <f>H160+I160</f>
        <v>0</v>
      </c>
      <c r="K160" s="103">
        <f>F160*J160</f>
        <v>0</v>
      </c>
    </row>
    <row r="161" spans="1:11" s="65" customFormat="1" ht="15" x14ac:dyDescent="0.2">
      <c r="A161" s="165" t="s">
        <v>681</v>
      </c>
      <c r="B161" s="207" t="s">
        <v>501</v>
      </c>
      <c r="C161" s="249" t="s">
        <v>779</v>
      </c>
      <c r="D161" s="99" t="s">
        <v>124</v>
      </c>
      <c r="E161" s="430">
        <v>2</v>
      </c>
      <c r="F161" s="431">
        <v>60.8</v>
      </c>
      <c r="H161" s="103">
        <f>VLOOKUP(E161,'Overzicht Schoonmaak'!$L$6:$N$14,3,FALSE)</f>
        <v>0</v>
      </c>
      <c r="I161" s="103">
        <f>VLOOKUP(D161,'Overzicht Schoonmaak'!$I$6:$J$17,2,FALSE)</f>
        <v>0</v>
      </c>
      <c r="J161" s="103">
        <f>H161+I161</f>
        <v>0</v>
      </c>
      <c r="K161" s="103">
        <f>F161*J161</f>
        <v>0</v>
      </c>
    </row>
    <row r="162" spans="1:11" s="65" customFormat="1" x14ac:dyDescent="0.2">
      <c r="A162" s="289" t="s">
        <v>681</v>
      </c>
      <c r="B162" s="324" t="s">
        <v>780</v>
      </c>
      <c r="C162" s="324" t="s">
        <v>228</v>
      </c>
      <c r="D162" s="116" t="s">
        <v>196</v>
      </c>
      <c r="E162" s="325" t="s">
        <v>166</v>
      </c>
      <c r="F162" s="319"/>
      <c r="G162" s="326">
        <v>1.6</v>
      </c>
      <c r="H162" s="319"/>
      <c r="I162" s="319"/>
      <c r="J162" s="319"/>
      <c r="K162" s="319"/>
    </row>
    <row r="163" spans="1:11" s="65" customFormat="1" x14ac:dyDescent="0.2">
      <c r="A163" s="290" t="s">
        <v>681</v>
      </c>
      <c r="B163" s="108" t="s">
        <v>502</v>
      </c>
      <c r="C163" s="108" t="s">
        <v>781</v>
      </c>
      <c r="D163" s="327"/>
      <c r="E163" s="328"/>
      <c r="F163" s="329"/>
      <c r="G163" s="330"/>
      <c r="H163" s="300"/>
      <c r="I163" s="300"/>
      <c r="J163" s="300"/>
      <c r="K163" s="300"/>
    </row>
    <row r="164" spans="1:11" x14ac:dyDescent="0.2">
      <c r="A164" s="290" t="s">
        <v>681</v>
      </c>
      <c r="B164" s="108" t="s">
        <v>504</v>
      </c>
      <c r="C164" s="108" t="s">
        <v>187</v>
      </c>
      <c r="D164" s="108" t="s">
        <v>689</v>
      </c>
      <c r="E164" s="120" t="s">
        <v>161</v>
      </c>
      <c r="F164" s="331" t="s">
        <v>161</v>
      </c>
      <c r="G164" s="332"/>
      <c r="H164" s="113"/>
      <c r="I164" s="113"/>
      <c r="J164" s="113"/>
      <c r="K164" s="113"/>
    </row>
    <row r="165" spans="1:11" x14ac:dyDescent="0.2">
      <c r="A165" s="290" t="s">
        <v>681</v>
      </c>
      <c r="B165" s="108" t="s">
        <v>506</v>
      </c>
      <c r="C165" s="108" t="s">
        <v>734</v>
      </c>
      <c r="D165" s="108"/>
      <c r="E165" s="120"/>
      <c r="F165" s="331" t="s">
        <v>161</v>
      </c>
      <c r="G165" s="332"/>
      <c r="H165" s="113"/>
      <c r="I165" s="113"/>
      <c r="J165" s="113"/>
      <c r="K165" s="113"/>
    </row>
    <row r="166" spans="1:11" x14ac:dyDescent="0.2">
      <c r="A166" s="165" t="s">
        <v>681</v>
      </c>
      <c r="B166" s="99" t="s">
        <v>782</v>
      </c>
      <c r="C166" s="99" t="s">
        <v>783</v>
      </c>
      <c r="D166" s="99" t="s">
        <v>129</v>
      </c>
      <c r="E166" s="123">
        <v>4</v>
      </c>
      <c r="F166" s="333">
        <v>8.5</v>
      </c>
      <c r="G166" s="334"/>
      <c r="H166" s="103">
        <f>VLOOKUP(E166,'Overzicht Schoonmaak'!$L$6:$N$14,3,FALSE)</f>
        <v>0</v>
      </c>
      <c r="I166" s="103">
        <f>VLOOKUP(D166,'Overzicht Schoonmaak'!$I$6:$J$17,2,FALSE)</f>
        <v>0</v>
      </c>
      <c r="J166" s="103">
        <f t="shared" ref="J166:J167" si="16">H166+I166</f>
        <v>0</v>
      </c>
      <c r="K166" s="103">
        <f t="shared" ref="K166:K167" si="17">F166*J166</f>
        <v>0</v>
      </c>
    </row>
    <row r="167" spans="1:11" x14ac:dyDescent="0.2">
      <c r="A167" s="165" t="s">
        <v>681</v>
      </c>
      <c r="B167" s="99" t="s">
        <v>509</v>
      </c>
      <c r="C167" s="99" t="s">
        <v>783</v>
      </c>
      <c r="D167" s="99" t="s">
        <v>129</v>
      </c>
      <c r="E167" s="123">
        <v>4</v>
      </c>
      <c r="F167" s="333">
        <v>8.5</v>
      </c>
      <c r="G167" s="334"/>
      <c r="H167" s="103">
        <f>VLOOKUP(E167,'Overzicht Schoonmaak'!$L$6:$N$14,3,FALSE)</f>
        <v>0</v>
      </c>
      <c r="I167" s="103">
        <f>VLOOKUP(D167,'Overzicht Schoonmaak'!$I$6:$J$17,2,FALSE)</f>
        <v>0</v>
      </c>
      <c r="J167" s="103">
        <f t="shared" si="16"/>
        <v>0</v>
      </c>
      <c r="K167" s="103">
        <f t="shared" si="17"/>
        <v>0</v>
      </c>
    </row>
    <row r="168" spans="1:11" x14ac:dyDescent="0.2">
      <c r="A168" s="290" t="s">
        <v>681</v>
      </c>
      <c r="B168" s="108" t="s">
        <v>510</v>
      </c>
      <c r="C168" s="108" t="s">
        <v>734</v>
      </c>
      <c r="D168" s="108"/>
      <c r="E168" s="120"/>
      <c r="F168" s="331"/>
      <c r="G168" s="332"/>
      <c r="H168" s="113"/>
      <c r="I168" s="113"/>
      <c r="J168" s="113"/>
      <c r="K168" s="113"/>
    </row>
    <row r="169" spans="1:11" x14ac:dyDescent="0.2">
      <c r="A169" s="165" t="s">
        <v>681</v>
      </c>
      <c r="B169" s="99" t="s">
        <v>513</v>
      </c>
      <c r="C169" s="99" t="s">
        <v>148</v>
      </c>
      <c r="D169" s="99" t="s">
        <v>129</v>
      </c>
      <c r="E169" s="123">
        <v>4</v>
      </c>
      <c r="F169" s="333">
        <v>46.2</v>
      </c>
      <c r="G169" s="334"/>
      <c r="H169" s="103">
        <f>VLOOKUP(E169,'Overzicht Schoonmaak'!$L$6:$N$14,3,FALSE)</f>
        <v>0</v>
      </c>
      <c r="I169" s="103">
        <f>VLOOKUP(D169,'Overzicht Schoonmaak'!$I$6:$J$17,2,FALSE)</f>
        <v>0</v>
      </c>
      <c r="J169" s="103">
        <f>H169+I169</f>
        <v>0</v>
      </c>
      <c r="K169" s="103">
        <f>F169*J169</f>
        <v>0</v>
      </c>
    </row>
    <row r="170" spans="1:11" x14ac:dyDescent="0.2">
      <c r="A170" s="165"/>
      <c r="B170" s="99"/>
      <c r="C170" s="99"/>
      <c r="D170" s="99"/>
      <c r="E170" s="123"/>
      <c r="F170" s="333"/>
      <c r="G170" s="334"/>
      <c r="H170" s="129"/>
      <c r="I170" s="129"/>
      <c r="J170" s="129"/>
      <c r="K170" s="129"/>
    </row>
    <row r="171" spans="1:11" x14ac:dyDescent="0.2">
      <c r="A171" s="130"/>
      <c r="B171" s="130"/>
      <c r="C171" s="130"/>
      <c r="D171" s="130"/>
      <c r="E171" s="141"/>
      <c r="F171" s="179"/>
      <c r="G171" s="132"/>
      <c r="H171" s="133"/>
      <c r="I171" s="133"/>
      <c r="J171" s="133"/>
      <c r="K171" s="133"/>
    </row>
    <row r="172" spans="1:11" ht="15" x14ac:dyDescent="0.2">
      <c r="A172" s="289" t="s">
        <v>681</v>
      </c>
      <c r="B172" s="317" t="s">
        <v>258</v>
      </c>
      <c r="C172" s="260" t="s">
        <v>165</v>
      </c>
      <c r="D172" s="116" t="s">
        <v>124</v>
      </c>
      <c r="E172" s="117" t="s">
        <v>166</v>
      </c>
      <c r="F172" s="181"/>
      <c r="G172" s="261">
        <v>20.399999999999999</v>
      </c>
      <c r="H172" s="118"/>
      <c r="I172" s="118"/>
      <c r="J172" s="118"/>
      <c r="K172" s="118"/>
    </row>
    <row r="173" spans="1:11" ht="15" x14ac:dyDescent="0.2">
      <c r="A173" s="289" t="s">
        <v>681</v>
      </c>
      <c r="B173" s="317" t="s">
        <v>784</v>
      </c>
      <c r="C173" s="260" t="s">
        <v>751</v>
      </c>
      <c r="D173" s="116" t="s">
        <v>196</v>
      </c>
      <c r="E173" s="117" t="s">
        <v>166</v>
      </c>
      <c r="F173" s="181"/>
      <c r="G173" s="261">
        <v>3.2</v>
      </c>
      <c r="H173" s="118"/>
      <c r="I173" s="118"/>
      <c r="J173" s="118"/>
      <c r="K173" s="118"/>
    </row>
    <row r="174" spans="1:11" ht="15" x14ac:dyDescent="0.2">
      <c r="A174" s="289" t="s">
        <v>681</v>
      </c>
      <c r="B174" s="317" t="s">
        <v>259</v>
      </c>
      <c r="C174" s="260" t="s">
        <v>165</v>
      </c>
      <c r="D174" s="116" t="s">
        <v>124</v>
      </c>
      <c r="E174" s="117" t="s">
        <v>166</v>
      </c>
      <c r="F174" s="181"/>
      <c r="G174" s="261">
        <v>20.399999999999999</v>
      </c>
      <c r="H174" s="118"/>
      <c r="I174" s="118"/>
      <c r="J174" s="118"/>
      <c r="K174" s="118"/>
    </row>
    <row r="175" spans="1:11" ht="15" x14ac:dyDescent="0.2">
      <c r="A175" s="289" t="s">
        <v>681</v>
      </c>
      <c r="B175" s="317" t="s">
        <v>785</v>
      </c>
      <c r="C175" s="260" t="s">
        <v>751</v>
      </c>
      <c r="D175" s="116" t="s">
        <v>196</v>
      </c>
      <c r="E175" s="117" t="s">
        <v>166</v>
      </c>
      <c r="F175" s="181"/>
      <c r="G175" s="261">
        <v>3.2</v>
      </c>
      <c r="H175" s="118"/>
      <c r="I175" s="118"/>
      <c r="J175" s="118"/>
      <c r="K175" s="118"/>
    </row>
    <row r="176" spans="1:11" ht="15" x14ac:dyDescent="0.2">
      <c r="A176" s="289" t="s">
        <v>681</v>
      </c>
      <c r="B176" s="317" t="s">
        <v>550</v>
      </c>
      <c r="C176" s="260" t="s">
        <v>165</v>
      </c>
      <c r="D176" s="116" t="s">
        <v>124</v>
      </c>
      <c r="E176" s="117" t="s">
        <v>166</v>
      </c>
      <c r="F176" s="181"/>
      <c r="G176" s="261">
        <v>20.399999999999999</v>
      </c>
      <c r="H176" s="118"/>
      <c r="I176" s="118"/>
      <c r="J176" s="118"/>
      <c r="K176" s="118"/>
    </row>
    <row r="177" spans="1:11" ht="15" x14ac:dyDescent="0.2">
      <c r="A177" s="289" t="s">
        <v>681</v>
      </c>
      <c r="B177" s="317" t="s">
        <v>260</v>
      </c>
      <c r="C177" s="260" t="s">
        <v>751</v>
      </c>
      <c r="D177" s="116" t="s">
        <v>196</v>
      </c>
      <c r="E177" s="117" t="s">
        <v>166</v>
      </c>
      <c r="F177" s="181"/>
      <c r="G177" s="261">
        <v>3.2</v>
      </c>
      <c r="H177" s="118"/>
      <c r="I177" s="118"/>
      <c r="J177" s="118"/>
      <c r="K177" s="118"/>
    </row>
    <row r="178" spans="1:11" ht="15" x14ac:dyDescent="0.2">
      <c r="A178" s="289" t="s">
        <v>681</v>
      </c>
      <c r="B178" s="317" t="s">
        <v>262</v>
      </c>
      <c r="C178" s="260" t="s">
        <v>165</v>
      </c>
      <c r="D178" s="116" t="s">
        <v>124</v>
      </c>
      <c r="E178" s="117" t="s">
        <v>166</v>
      </c>
      <c r="F178" s="181"/>
      <c r="G178" s="261">
        <v>20.399999999999999</v>
      </c>
      <c r="H178" s="118"/>
      <c r="I178" s="118"/>
      <c r="J178" s="118"/>
      <c r="K178" s="118"/>
    </row>
    <row r="179" spans="1:11" ht="15" x14ac:dyDescent="0.2">
      <c r="A179" s="289" t="s">
        <v>681</v>
      </c>
      <c r="B179" s="317" t="s">
        <v>786</v>
      </c>
      <c r="C179" s="260" t="s">
        <v>751</v>
      </c>
      <c r="D179" s="116" t="s">
        <v>196</v>
      </c>
      <c r="E179" s="117" t="s">
        <v>166</v>
      </c>
      <c r="F179" s="181"/>
      <c r="G179" s="261">
        <v>3.2</v>
      </c>
      <c r="H179" s="118"/>
      <c r="I179" s="118"/>
      <c r="J179" s="118"/>
      <c r="K179" s="118"/>
    </row>
    <row r="180" spans="1:11" ht="15" x14ac:dyDescent="0.2">
      <c r="A180" s="289" t="s">
        <v>681</v>
      </c>
      <c r="B180" s="317" t="s">
        <v>263</v>
      </c>
      <c r="C180" s="260" t="s">
        <v>165</v>
      </c>
      <c r="D180" s="116" t="s">
        <v>124</v>
      </c>
      <c r="E180" s="117" t="s">
        <v>166</v>
      </c>
      <c r="F180" s="181"/>
      <c r="G180" s="261">
        <v>20.399999999999999</v>
      </c>
      <c r="H180" s="118"/>
      <c r="I180" s="118"/>
      <c r="J180" s="118"/>
      <c r="K180" s="118"/>
    </row>
    <row r="181" spans="1:11" ht="15" x14ac:dyDescent="0.2">
      <c r="A181" s="289" t="s">
        <v>681</v>
      </c>
      <c r="B181" s="317" t="s">
        <v>787</v>
      </c>
      <c r="C181" s="260" t="s">
        <v>751</v>
      </c>
      <c r="D181" s="116" t="s">
        <v>196</v>
      </c>
      <c r="E181" s="117" t="s">
        <v>166</v>
      </c>
      <c r="F181" s="181"/>
      <c r="G181" s="261">
        <v>3.2</v>
      </c>
      <c r="H181" s="118"/>
      <c r="I181" s="118"/>
      <c r="J181" s="118"/>
      <c r="K181" s="118"/>
    </row>
    <row r="182" spans="1:11" ht="15" x14ac:dyDescent="0.2">
      <c r="A182" s="289" t="s">
        <v>681</v>
      </c>
      <c r="B182" s="317" t="s">
        <v>265</v>
      </c>
      <c r="C182" s="260" t="s">
        <v>165</v>
      </c>
      <c r="D182" s="116" t="s">
        <v>124</v>
      </c>
      <c r="E182" s="117" t="s">
        <v>166</v>
      </c>
      <c r="F182" s="181"/>
      <c r="G182" s="261">
        <v>20.399999999999999</v>
      </c>
      <c r="H182" s="118"/>
      <c r="I182" s="118"/>
      <c r="J182" s="118"/>
      <c r="K182" s="118"/>
    </row>
    <row r="183" spans="1:11" ht="15" x14ac:dyDescent="0.2">
      <c r="A183" s="289" t="s">
        <v>681</v>
      </c>
      <c r="B183" s="317" t="s">
        <v>788</v>
      </c>
      <c r="C183" s="260" t="s">
        <v>751</v>
      </c>
      <c r="D183" s="116" t="s">
        <v>196</v>
      </c>
      <c r="E183" s="117" t="s">
        <v>166</v>
      </c>
      <c r="F183" s="181"/>
      <c r="G183" s="261">
        <v>3.2</v>
      </c>
      <c r="H183" s="118"/>
      <c r="I183" s="118"/>
      <c r="J183" s="118"/>
      <c r="K183" s="118"/>
    </row>
    <row r="184" spans="1:11" ht="15" x14ac:dyDescent="0.2">
      <c r="A184" s="165" t="s">
        <v>681</v>
      </c>
      <c r="B184" s="318" t="s">
        <v>789</v>
      </c>
      <c r="C184" s="249" t="s">
        <v>760</v>
      </c>
      <c r="D184" s="99" t="s">
        <v>124</v>
      </c>
      <c r="E184" s="123">
        <v>2</v>
      </c>
      <c r="F184" s="250">
        <v>59.8</v>
      </c>
      <c r="G184" s="253"/>
      <c r="H184" s="103">
        <f>VLOOKUP(E184,'Overzicht Schoonmaak'!$L$6:$N$14,3,FALSE)</f>
        <v>0</v>
      </c>
      <c r="I184" s="103">
        <f>VLOOKUP(D184,'Overzicht Schoonmaak'!$I$6:$J$17,2,FALSE)</f>
        <v>0</v>
      </c>
      <c r="J184" s="103">
        <f t="shared" ref="J184:J187" si="18">H184+I184</f>
        <v>0</v>
      </c>
      <c r="K184" s="103">
        <f t="shared" ref="K184:K187" si="19">F184*J184</f>
        <v>0</v>
      </c>
    </row>
    <row r="185" spans="1:11" ht="15" x14ac:dyDescent="0.2">
      <c r="A185" s="165" t="s">
        <v>681</v>
      </c>
      <c r="B185" s="318" t="s">
        <v>268</v>
      </c>
      <c r="C185" s="249" t="s">
        <v>148</v>
      </c>
      <c r="D185" s="99" t="s">
        <v>124</v>
      </c>
      <c r="E185" s="123">
        <v>4</v>
      </c>
      <c r="F185" s="252">
        <v>46.2</v>
      </c>
      <c r="G185" s="253"/>
      <c r="H185" s="103">
        <f>VLOOKUP(E185,'Overzicht Schoonmaak'!$L$6:$N$14,3,FALSE)</f>
        <v>0</v>
      </c>
      <c r="I185" s="103">
        <f>VLOOKUP(D185,'Overzicht Schoonmaak'!$I$6:$J$17,2,FALSE)</f>
        <v>0</v>
      </c>
      <c r="J185" s="103">
        <f t="shared" si="18"/>
        <v>0</v>
      </c>
      <c r="K185" s="103">
        <f t="shared" si="19"/>
        <v>0</v>
      </c>
    </row>
    <row r="186" spans="1:11" ht="15" x14ac:dyDescent="0.2">
      <c r="A186" s="165" t="s">
        <v>681</v>
      </c>
      <c r="B186" s="318" t="s">
        <v>269</v>
      </c>
      <c r="C186" s="249" t="s">
        <v>148</v>
      </c>
      <c r="D186" s="99" t="s">
        <v>124</v>
      </c>
      <c r="E186" s="123">
        <v>4</v>
      </c>
      <c r="F186" s="252">
        <v>11.9</v>
      </c>
      <c r="G186" s="253"/>
      <c r="H186" s="103">
        <f>VLOOKUP(E186,'Overzicht Schoonmaak'!$L$6:$N$14,3,FALSE)</f>
        <v>0</v>
      </c>
      <c r="I186" s="103">
        <f>VLOOKUP(D186,'Overzicht Schoonmaak'!$I$6:$J$17,2,FALSE)</f>
        <v>0</v>
      </c>
      <c r="J186" s="103">
        <f t="shared" si="18"/>
        <v>0</v>
      </c>
      <c r="K186" s="103">
        <f t="shared" si="19"/>
        <v>0</v>
      </c>
    </row>
    <row r="187" spans="1:11" ht="15" x14ac:dyDescent="0.2">
      <c r="A187" s="165" t="s">
        <v>681</v>
      </c>
      <c r="B187" s="318" t="s">
        <v>587</v>
      </c>
      <c r="C187" s="249" t="s">
        <v>771</v>
      </c>
      <c r="D187" s="99" t="s">
        <v>196</v>
      </c>
      <c r="E187" s="123">
        <v>1</v>
      </c>
      <c r="F187" s="252">
        <v>3.2</v>
      </c>
      <c r="G187" s="253"/>
      <c r="H187" s="103">
        <f>VLOOKUP(E187,'Overzicht Schoonmaak'!$L$6:$N$14,3,FALSE)</f>
        <v>0</v>
      </c>
      <c r="I187" s="103">
        <f>VLOOKUP(D187,'Overzicht Schoonmaak'!$I$6:$J$17,2,FALSE)</f>
        <v>0</v>
      </c>
      <c r="J187" s="103">
        <f t="shared" si="18"/>
        <v>0</v>
      </c>
      <c r="K187" s="103">
        <f t="shared" si="19"/>
        <v>0</v>
      </c>
    </row>
    <row r="188" spans="1:11" ht="15" x14ac:dyDescent="0.2">
      <c r="A188" s="290" t="s">
        <v>681</v>
      </c>
      <c r="B188" s="320" t="s">
        <v>271</v>
      </c>
      <c r="C188" s="257" t="s">
        <v>790</v>
      </c>
      <c r="D188" s="108"/>
      <c r="E188" s="108"/>
      <c r="F188" s="307"/>
      <c r="G188" s="308"/>
      <c r="H188" s="113"/>
      <c r="I188" s="113"/>
      <c r="J188" s="113"/>
      <c r="K188" s="113"/>
    </row>
    <row r="189" spans="1:11" ht="15" x14ac:dyDescent="0.2">
      <c r="A189" s="290" t="s">
        <v>681</v>
      </c>
      <c r="B189" s="320" t="s">
        <v>272</v>
      </c>
      <c r="C189" s="257" t="s">
        <v>790</v>
      </c>
      <c r="D189" s="108"/>
      <c r="E189" s="108"/>
      <c r="F189" s="307"/>
      <c r="G189" s="308"/>
      <c r="H189" s="113"/>
      <c r="I189" s="113"/>
      <c r="J189" s="113"/>
      <c r="K189" s="113"/>
    </row>
    <row r="190" spans="1:11" ht="15" x14ac:dyDescent="0.2">
      <c r="A190" s="290" t="s">
        <v>681</v>
      </c>
      <c r="B190" s="320" t="s">
        <v>273</v>
      </c>
      <c r="C190" s="257" t="s">
        <v>790</v>
      </c>
      <c r="D190" s="108"/>
      <c r="E190" s="108"/>
      <c r="F190" s="307"/>
      <c r="G190" s="308"/>
      <c r="H190" s="113"/>
      <c r="I190" s="113"/>
      <c r="J190" s="113"/>
      <c r="K190" s="113"/>
    </row>
    <row r="191" spans="1:11" ht="15" x14ac:dyDescent="0.2">
      <c r="A191" s="290" t="s">
        <v>681</v>
      </c>
      <c r="B191" s="320" t="s">
        <v>553</v>
      </c>
      <c r="C191" s="257" t="s">
        <v>790</v>
      </c>
      <c r="D191" s="108"/>
      <c r="E191" s="108"/>
      <c r="F191" s="307"/>
      <c r="G191" s="308"/>
      <c r="H191" s="113"/>
      <c r="I191" s="113"/>
      <c r="J191" s="113"/>
      <c r="K191" s="113"/>
    </row>
    <row r="192" spans="1:11" ht="15" x14ac:dyDescent="0.2">
      <c r="A192" s="165" t="s">
        <v>681</v>
      </c>
      <c r="B192" s="318" t="s">
        <v>791</v>
      </c>
      <c r="C192" s="249" t="s">
        <v>148</v>
      </c>
      <c r="D192" s="99" t="s">
        <v>124</v>
      </c>
      <c r="E192" s="123">
        <v>4</v>
      </c>
      <c r="F192" s="252">
        <v>35.200000000000003</v>
      </c>
      <c r="G192" s="253"/>
      <c r="H192" s="103">
        <f>VLOOKUP(E192,'Overzicht Schoonmaak'!$L$6:$N$14,3,FALSE)</f>
        <v>0</v>
      </c>
      <c r="I192" s="103">
        <f>VLOOKUP(D192,'Overzicht Schoonmaak'!$I$6:$J$17,2,FALSE)</f>
        <v>0</v>
      </c>
      <c r="J192" s="103">
        <f t="shared" ref="J192:J193" si="20">H192+I192</f>
        <v>0</v>
      </c>
      <c r="K192" s="103">
        <f t="shared" ref="K192:K193" si="21">F192*J192</f>
        <v>0</v>
      </c>
    </row>
    <row r="193" spans="1:12" ht="15" x14ac:dyDescent="0.2">
      <c r="A193" s="165" t="s">
        <v>681</v>
      </c>
      <c r="B193" s="318" t="s">
        <v>792</v>
      </c>
      <c r="C193" s="249" t="s">
        <v>793</v>
      </c>
      <c r="D193" s="99" t="s">
        <v>124</v>
      </c>
      <c r="E193" s="123">
        <v>4</v>
      </c>
      <c r="F193" s="252">
        <v>8.5</v>
      </c>
      <c r="G193" s="253"/>
      <c r="H193" s="103">
        <f>VLOOKUP(E193,'Overzicht Schoonmaak'!$L$6:$N$14,3,FALSE)</f>
        <v>0</v>
      </c>
      <c r="I193" s="103">
        <f>VLOOKUP(D193,'Overzicht Schoonmaak'!$I$6:$J$17,2,FALSE)</f>
        <v>0</v>
      </c>
      <c r="J193" s="103">
        <f t="shared" si="20"/>
        <v>0</v>
      </c>
      <c r="K193" s="103">
        <f t="shared" si="21"/>
        <v>0</v>
      </c>
    </row>
    <row r="194" spans="1:12" ht="15" x14ac:dyDescent="0.2">
      <c r="A194" s="165"/>
      <c r="B194" s="318"/>
      <c r="C194" s="249"/>
      <c r="D194" s="99"/>
      <c r="E194" s="123"/>
      <c r="F194" s="127"/>
      <c r="G194" s="128"/>
      <c r="H194" s="129"/>
      <c r="I194" s="129"/>
      <c r="J194" s="129"/>
      <c r="K194" s="129"/>
    </row>
    <row r="195" spans="1:12" ht="15" x14ac:dyDescent="0.2">
      <c r="A195" s="290" t="s">
        <v>681</v>
      </c>
      <c r="B195" s="320" t="s">
        <v>278</v>
      </c>
      <c r="C195" s="257" t="s">
        <v>388</v>
      </c>
      <c r="D195" s="108"/>
      <c r="E195" s="108"/>
      <c r="F195" s="307"/>
      <c r="G195" s="308"/>
      <c r="H195" s="113"/>
      <c r="I195" s="113"/>
      <c r="J195" s="113"/>
      <c r="K195" s="113"/>
    </row>
    <row r="196" spans="1:12" ht="15" x14ac:dyDescent="0.2">
      <c r="A196" s="290" t="s">
        <v>681</v>
      </c>
      <c r="B196" s="320" t="s">
        <v>590</v>
      </c>
      <c r="C196" s="257" t="s">
        <v>790</v>
      </c>
      <c r="D196" s="108"/>
      <c r="E196" s="108"/>
      <c r="F196" s="307"/>
      <c r="G196" s="308"/>
      <c r="H196" s="113"/>
      <c r="I196" s="113"/>
      <c r="J196" s="113"/>
      <c r="K196" s="113"/>
    </row>
    <row r="197" spans="1:12" ht="15" x14ac:dyDescent="0.2">
      <c r="A197" s="290" t="s">
        <v>681</v>
      </c>
      <c r="B197" s="320" t="s">
        <v>794</v>
      </c>
      <c r="C197" s="257" t="s">
        <v>790</v>
      </c>
      <c r="D197" s="108"/>
      <c r="E197" s="108"/>
      <c r="F197" s="307"/>
      <c r="G197" s="308"/>
      <c r="H197" s="113"/>
      <c r="I197" s="113"/>
      <c r="J197" s="113"/>
      <c r="K197" s="113"/>
    </row>
    <row r="198" spans="1:12" ht="15" x14ac:dyDescent="0.2">
      <c r="A198" s="290" t="s">
        <v>681</v>
      </c>
      <c r="B198" s="320" t="s">
        <v>795</v>
      </c>
      <c r="C198" s="257" t="s">
        <v>790</v>
      </c>
      <c r="D198" s="108"/>
      <c r="E198" s="108"/>
      <c r="F198" s="307"/>
      <c r="G198" s="308"/>
      <c r="H198" s="113"/>
      <c r="I198" s="113"/>
      <c r="J198" s="113"/>
      <c r="K198" s="113"/>
    </row>
    <row r="199" spans="1:12" ht="15" x14ac:dyDescent="0.2">
      <c r="A199" s="290" t="s">
        <v>681</v>
      </c>
      <c r="B199" s="320" t="s">
        <v>796</v>
      </c>
      <c r="C199" s="257" t="s">
        <v>797</v>
      </c>
      <c r="D199" s="108" t="s">
        <v>124</v>
      </c>
      <c r="E199" s="108"/>
      <c r="F199" s="307"/>
      <c r="G199" s="308"/>
      <c r="H199" s="113"/>
      <c r="I199" s="113"/>
      <c r="J199" s="113"/>
      <c r="K199" s="113"/>
    </row>
    <row r="200" spans="1:12" ht="15" x14ac:dyDescent="0.2">
      <c r="A200" s="290" t="s">
        <v>681</v>
      </c>
      <c r="B200" s="320" t="s">
        <v>798</v>
      </c>
      <c r="C200" s="257" t="s">
        <v>790</v>
      </c>
      <c r="D200" s="108"/>
      <c r="E200" s="108"/>
      <c r="F200" s="307"/>
      <c r="G200" s="308"/>
      <c r="H200" s="113"/>
      <c r="I200" s="113"/>
      <c r="J200" s="113"/>
      <c r="K200" s="113"/>
    </row>
    <row r="201" spans="1:12" ht="15" x14ac:dyDescent="0.2">
      <c r="A201" s="290" t="s">
        <v>681</v>
      </c>
      <c r="B201" s="320" t="s">
        <v>799</v>
      </c>
      <c r="C201" s="257" t="s">
        <v>800</v>
      </c>
      <c r="D201" s="108"/>
      <c r="E201" s="108"/>
      <c r="F201" s="307"/>
      <c r="G201" s="308"/>
      <c r="H201" s="113"/>
      <c r="I201" s="113"/>
      <c r="J201" s="113"/>
      <c r="K201" s="113"/>
    </row>
    <row r="202" spans="1:12" x14ac:dyDescent="0.2">
      <c r="F202" s="8"/>
      <c r="G202" s="8"/>
    </row>
    <row r="203" spans="1:12" x14ac:dyDescent="0.2">
      <c r="A203" s="159"/>
      <c r="B203" s="159" t="s">
        <v>294</v>
      </c>
      <c r="C203" s="159"/>
      <c r="D203" s="159"/>
      <c r="E203" s="159"/>
      <c r="F203" s="160">
        <f>SUM(F2:F201)</f>
        <v>1163.7000000000003</v>
      </c>
      <c r="G203" s="161">
        <f>SUM(G2:G201)</f>
        <v>942.00000000000034</v>
      </c>
      <c r="H203" s="133"/>
      <c r="I203" s="133"/>
      <c r="J203" s="133"/>
      <c r="K203" s="162">
        <f>SUM(K2:K201)</f>
        <v>0</v>
      </c>
      <c r="L203" s="53" t="s">
        <v>83</v>
      </c>
    </row>
    <row r="206" spans="1:12" s="185" customFormat="1" ht="18.75" x14ac:dyDescent="0.3"/>
    <row r="207" spans="1:12" x14ac:dyDescent="0.2">
      <c r="B207" s="293"/>
      <c r="C207" s="293"/>
      <c r="E207" s="294"/>
      <c r="F207" s="295"/>
      <c r="G207" s="295"/>
    </row>
  </sheetData>
  <sheetProtection algorithmName="SHA-512" hashValue="YyUS0JJ9hW0ND9iR9/maFZU+9tme3xW4bl+7G7f20uaIvW650GdGtuFIr8hbh26SYUpqn/3d+/HGhloulauw7A==" saltValue="QEDLx92nIci9YxtBIellDg==" spinCount="100000" sheet="1" objects="1" scenarios="1"/>
  <autoFilter ref="A1:K203" xr:uid="{00000000-0001-0000-0600-000000000000}"/>
  <conditionalFormatting sqref="B16:B63 B106:B159 B172:B201">
    <cfRule type="expression" dxfId="0" priority="3">
      <formula>"als($W2=OK)"</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6E0B4"/>
  </sheetPr>
  <dimension ref="A1:P118"/>
  <sheetViews>
    <sheetView zoomScaleNormal="100" workbookViewId="0">
      <selection sqref="A1:XFD1048576"/>
    </sheetView>
  </sheetViews>
  <sheetFormatPr defaultColWidth="10.85546875" defaultRowHeight="12.75" x14ac:dyDescent="0.2"/>
  <cols>
    <col min="1" max="1" width="9.28515625" style="8" customWidth="1"/>
    <col min="2" max="2" width="15.42578125" style="8" customWidth="1"/>
    <col min="3" max="3" width="39" style="8" customWidth="1"/>
    <col min="4" max="4" width="17.5703125" style="8" customWidth="1"/>
    <col min="5" max="5" width="19" style="8" bestFit="1" customWidth="1"/>
    <col min="6" max="6" width="10.85546875" style="194" customWidth="1"/>
    <col min="7" max="7" width="10.140625" style="194" customWidth="1"/>
    <col min="8" max="9" width="10.85546875" style="8"/>
    <col min="10" max="10" width="16.85546875" style="8" customWidth="1"/>
    <col min="11" max="11" width="17.140625" style="8" customWidth="1"/>
    <col min="12" max="16384" width="10.85546875" style="8"/>
  </cols>
  <sheetData>
    <row r="1" spans="1:16" s="65" customFormat="1" ht="25.5" x14ac:dyDescent="0.2">
      <c r="A1" s="96" t="s">
        <v>81</v>
      </c>
      <c r="B1" s="94" t="s">
        <v>139</v>
      </c>
      <c r="C1" s="94" t="s">
        <v>58</v>
      </c>
      <c r="D1" s="94" t="s">
        <v>140</v>
      </c>
      <c r="E1" s="95" t="s">
        <v>141</v>
      </c>
      <c r="F1" s="96" t="s">
        <v>132</v>
      </c>
      <c r="G1" s="163" t="s">
        <v>385</v>
      </c>
      <c r="H1" s="247" t="s">
        <v>143</v>
      </c>
      <c r="I1" s="247" t="s">
        <v>144</v>
      </c>
      <c r="J1" s="247" t="s">
        <v>145</v>
      </c>
      <c r="K1" s="247" t="s">
        <v>83</v>
      </c>
    </row>
    <row r="2" spans="1:16" x14ac:dyDescent="0.2">
      <c r="A2" s="168" t="s">
        <v>801</v>
      </c>
      <c r="B2" s="99" t="s">
        <v>802</v>
      </c>
      <c r="C2" s="98" t="s">
        <v>234</v>
      </c>
      <c r="D2" s="99" t="s">
        <v>124</v>
      </c>
      <c r="E2" s="123">
        <v>5</v>
      </c>
      <c r="F2" s="252">
        <v>3</v>
      </c>
      <c r="G2" s="253"/>
      <c r="H2" s="103">
        <f>VLOOKUP(E2,'Overzicht Schoonmaak'!$L$6:$N$14,3,FALSE)</f>
        <v>0</v>
      </c>
      <c r="I2" s="103">
        <f>VLOOKUP(D2,'Overzicht Schoonmaak'!$I$6:$J$17,2,FALSE)</f>
        <v>0</v>
      </c>
      <c r="J2" s="103">
        <f>H2+I2</f>
        <v>0</v>
      </c>
      <c r="K2" s="103">
        <f>F2*J2</f>
        <v>0</v>
      </c>
      <c r="L2" s="65"/>
      <c r="M2" s="65"/>
      <c r="N2" s="65"/>
      <c r="O2" s="65"/>
      <c r="P2" s="65"/>
    </row>
    <row r="3" spans="1:16" x14ac:dyDescent="0.2">
      <c r="A3" s="168" t="s">
        <v>801</v>
      </c>
      <c r="B3" s="99" t="s">
        <v>147</v>
      </c>
      <c r="C3" s="98" t="s">
        <v>151</v>
      </c>
      <c r="D3" s="99" t="s">
        <v>149</v>
      </c>
      <c r="E3" s="123">
        <v>4</v>
      </c>
      <c r="F3" s="252">
        <v>9.6</v>
      </c>
      <c r="G3" s="253"/>
      <c r="H3" s="103">
        <f>VLOOKUP(E3,'Overzicht Schoonmaak'!$L$6:$N$14,3,FALSE)</f>
        <v>0</v>
      </c>
      <c r="I3" s="103">
        <f>VLOOKUP(D3,'Overzicht Schoonmaak'!$I$6:$J$17,2,FALSE)</f>
        <v>0</v>
      </c>
      <c r="J3" s="103">
        <f t="shared" ref="J3:J16" si="0">H3+I3</f>
        <v>0</v>
      </c>
      <c r="K3" s="103">
        <f t="shared" ref="K3:K16" si="1">F3*J3</f>
        <v>0</v>
      </c>
      <c r="L3" s="65"/>
      <c r="M3" s="65"/>
      <c r="N3" s="65"/>
      <c r="O3" s="65"/>
      <c r="P3" s="65"/>
    </row>
    <row r="4" spans="1:16" x14ac:dyDescent="0.2">
      <c r="A4" s="168" t="s">
        <v>801</v>
      </c>
      <c r="B4" s="99" t="s">
        <v>150</v>
      </c>
      <c r="C4" s="98" t="s">
        <v>708</v>
      </c>
      <c r="D4" s="99" t="s">
        <v>124</v>
      </c>
      <c r="E4" s="123">
        <v>3</v>
      </c>
      <c r="F4" s="252">
        <v>15.7</v>
      </c>
      <c r="G4" s="253"/>
      <c r="H4" s="103">
        <f>VLOOKUP(E4,'Overzicht Schoonmaak'!$L$6:$N$14,3,FALSE)</f>
        <v>0</v>
      </c>
      <c r="I4" s="103">
        <f>VLOOKUP(D4,'Overzicht Schoonmaak'!$I$6:$J$17,2,FALSE)</f>
        <v>0</v>
      </c>
      <c r="J4" s="103">
        <f t="shared" si="0"/>
        <v>0</v>
      </c>
      <c r="K4" s="103">
        <f t="shared" si="1"/>
        <v>0</v>
      </c>
      <c r="L4" s="65"/>
      <c r="M4" s="65"/>
      <c r="N4" s="65"/>
      <c r="O4" s="65"/>
      <c r="P4" s="65"/>
    </row>
    <row r="5" spans="1:16" x14ac:dyDescent="0.2">
      <c r="A5" s="168" t="s">
        <v>801</v>
      </c>
      <c r="B5" s="99" t="s">
        <v>152</v>
      </c>
      <c r="C5" s="98" t="s">
        <v>803</v>
      </c>
      <c r="D5" s="99" t="s">
        <v>124</v>
      </c>
      <c r="E5" s="123">
        <v>2</v>
      </c>
      <c r="F5" s="252">
        <v>134.4</v>
      </c>
      <c r="G5" s="253"/>
      <c r="H5" s="103">
        <f>VLOOKUP(E5,'Overzicht Schoonmaak'!$L$6:$N$14,3,FALSE)</f>
        <v>0</v>
      </c>
      <c r="I5" s="103">
        <f>VLOOKUP(D5,'Overzicht Schoonmaak'!$I$6:$J$17,2,FALSE)</f>
        <v>0</v>
      </c>
      <c r="J5" s="103">
        <f t="shared" si="0"/>
        <v>0</v>
      </c>
      <c r="K5" s="103">
        <f t="shared" si="1"/>
        <v>0</v>
      </c>
      <c r="L5" s="65"/>
      <c r="M5" s="65"/>
      <c r="N5" s="65"/>
      <c r="O5" s="65"/>
      <c r="P5" s="65"/>
    </row>
    <row r="6" spans="1:16" x14ac:dyDescent="0.2">
      <c r="A6" s="168" t="s">
        <v>801</v>
      </c>
      <c r="B6" s="99" t="s">
        <v>393</v>
      </c>
      <c r="C6" s="98" t="s">
        <v>270</v>
      </c>
      <c r="D6" s="99" t="s">
        <v>124</v>
      </c>
      <c r="E6" s="123">
        <v>2</v>
      </c>
      <c r="F6" s="252">
        <v>36.9</v>
      </c>
      <c r="G6" s="253"/>
      <c r="H6" s="103">
        <f>VLOOKUP(E6,'Overzicht Schoonmaak'!$L$6:$N$14,3,FALSE)</f>
        <v>0</v>
      </c>
      <c r="I6" s="103">
        <f>VLOOKUP(D6,'Overzicht Schoonmaak'!$I$6:$J$17,2,FALSE)</f>
        <v>0</v>
      </c>
      <c r="J6" s="103">
        <f t="shared" si="0"/>
        <v>0</v>
      </c>
      <c r="K6" s="103">
        <f t="shared" si="1"/>
        <v>0</v>
      </c>
      <c r="L6" s="65"/>
      <c r="M6" s="65"/>
      <c r="N6" s="65"/>
      <c r="O6" s="65"/>
      <c r="P6" s="65"/>
    </row>
    <row r="7" spans="1:16" x14ac:dyDescent="0.2">
      <c r="A7" s="168" t="s">
        <v>801</v>
      </c>
      <c r="B7" s="99" t="s">
        <v>159</v>
      </c>
      <c r="C7" s="98" t="s">
        <v>148</v>
      </c>
      <c r="D7" s="99" t="s">
        <v>124</v>
      </c>
      <c r="E7" s="123">
        <v>4</v>
      </c>
      <c r="F7" s="252">
        <v>41.9</v>
      </c>
      <c r="G7" s="253"/>
      <c r="H7" s="103">
        <f>VLOOKUP(E7,'Overzicht Schoonmaak'!$L$6:$N$14,3,FALSE)</f>
        <v>0</v>
      </c>
      <c r="I7" s="103">
        <f>VLOOKUP(D7,'Overzicht Schoonmaak'!$I$6:$J$17,2,FALSE)</f>
        <v>0</v>
      </c>
      <c r="J7" s="103">
        <f t="shared" si="0"/>
        <v>0</v>
      </c>
      <c r="K7" s="103">
        <f t="shared" si="1"/>
        <v>0</v>
      </c>
      <c r="L7" s="65"/>
      <c r="M7" s="65"/>
      <c r="N7" s="65"/>
      <c r="O7" s="65"/>
      <c r="P7" s="65"/>
    </row>
    <row r="8" spans="1:16" ht="16.5" customHeight="1" x14ac:dyDescent="0.2">
      <c r="A8" s="168" t="s">
        <v>801</v>
      </c>
      <c r="B8" s="99" t="s">
        <v>162</v>
      </c>
      <c r="C8" s="98" t="s">
        <v>148</v>
      </c>
      <c r="D8" s="99" t="s">
        <v>124</v>
      </c>
      <c r="E8" s="123">
        <v>4</v>
      </c>
      <c r="F8" s="252">
        <v>9.1999999999999993</v>
      </c>
      <c r="G8" s="253"/>
      <c r="H8" s="103">
        <f>VLOOKUP(E8,'Overzicht Schoonmaak'!$L$6:$N$14,3,FALSE)</f>
        <v>0</v>
      </c>
      <c r="I8" s="103">
        <f>VLOOKUP(D8,'Overzicht Schoonmaak'!$I$6:$J$17,2,FALSE)</f>
        <v>0</v>
      </c>
      <c r="J8" s="103">
        <f t="shared" si="0"/>
        <v>0</v>
      </c>
      <c r="K8" s="103">
        <f t="shared" si="1"/>
        <v>0</v>
      </c>
      <c r="L8" s="65"/>
      <c r="M8" s="65"/>
      <c r="N8" s="65"/>
      <c r="O8" s="65"/>
      <c r="P8" s="65"/>
    </row>
    <row r="9" spans="1:16" x14ac:dyDescent="0.2">
      <c r="A9" s="168" t="s">
        <v>801</v>
      </c>
      <c r="B9" s="99" t="s">
        <v>164</v>
      </c>
      <c r="C9" s="98" t="s">
        <v>460</v>
      </c>
      <c r="D9" s="99" t="s">
        <v>196</v>
      </c>
      <c r="E9" s="123">
        <v>1</v>
      </c>
      <c r="F9" s="252">
        <v>4.0999999999999996</v>
      </c>
      <c r="G9" s="253"/>
      <c r="H9" s="103">
        <f>VLOOKUP(E9,'Overzicht Schoonmaak'!$L$6:$N$14,3,FALSE)</f>
        <v>0</v>
      </c>
      <c r="I9" s="103">
        <f>VLOOKUP(D9,'Overzicht Schoonmaak'!$I$6:$J$17,2,FALSE)</f>
        <v>0</v>
      </c>
      <c r="J9" s="103">
        <f t="shared" si="0"/>
        <v>0</v>
      </c>
      <c r="K9" s="103">
        <f t="shared" si="1"/>
        <v>0</v>
      </c>
      <c r="L9" s="65"/>
      <c r="M9" s="65"/>
      <c r="N9" s="65"/>
      <c r="O9" s="65"/>
      <c r="P9" s="65"/>
    </row>
    <row r="10" spans="1:16" ht="16.5" customHeight="1" x14ac:dyDescent="0.2">
      <c r="A10" s="168" t="s">
        <v>801</v>
      </c>
      <c r="B10" s="99" t="s">
        <v>394</v>
      </c>
      <c r="C10" s="98" t="s">
        <v>804</v>
      </c>
      <c r="D10" s="99" t="s">
        <v>196</v>
      </c>
      <c r="E10" s="123">
        <v>1</v>
      </c>
      <c r="F10" s="252">
        <v>5</v>
      </c>
      <c r="G10" s="253"/>
      <c r="H10" s="103">
        <f>VLOOKUP(E10,'Overzicht Schoonmaak'!$L$6:$N$14,3,FALSE)</f>
        <v>0</v>
      </c>
      <c r="I10" s="103">
        <f>VLOOKUP(D10,'Overzicht Schoonmaak'!$I$6:$J$17,2,FALSE)</f>
        <v>0</v>
      </c>
      <c r="J10" s="103">
        <f t="shared" si="0"/>
        <v>0</v>
      </c>
      <c r="K10" s="103">
        <f t="shared" si="1"/>
        <v>0</v>
      </c>
      <c r="L10" s="65"/>
      <c r="M10" s="65"/>
      <c r="N10" s="65"/>
      <c r="O10" s="65"/>
      <c r="P10" s="65"/>
    </row>
    <row r="11" spans="1:16" x14ac:dyDescent="0.2">
      <c r="A11" s="168" t="s">
        <v>801</v>
      </c>
      <c r="B11" s="99" t="s">
        <v>167</v>
      </c>
      <c r="C11" s="98" t="s">
        <v>228</v>
      </c>
      <c r="D11" s="99" t="s">
        <v>196</v>
      </c>
      <c r="E11" s="123">
        <v>1</v>
      </c>
      <c r="F11" s="252">
        <v>3.2</v>
      </c>
      <c r="G11" s="253"/>
      <c r="H11" s="103">
        <f>VLOOKUP(E11,'Overzicht Schoonmaak'!$L$6:$N$14,3,FALSE)</f>
        <v>0</v>
      </c>
      <c r="I11" s="103">
        <f>VLOOKUP(D11,'Overzicht Schoonmaak'!$I$6:$J$17,2,FALSE)</f>
        <v>0</v>
      </c>
      <c r="J11" s="103">
        <f t="shared" si="0"/>
        <v>0</v>
      </c>
      <c r="K11" s="103">
        <f t="shared" si="1"/>
        <v>0</v>
      </c>
      <c r="L11" s="65"/>
      <c r="M11" s="65"/>
      <c r="N11" s="65"/>
      <c r="O11" s="65"/>
      <c r="P11" s="65"/>
    </row>
    <row r="12" spans="1:16" x14ac:dyDescent="0.2">
      <c r="A12" s="168" t="s">
        <v>801</v>
      </c>
      <c r="B12" s="99" t="s">
        <v>168</v>
      </c>
      <c r="C12" s="98" t="s">
        <v>228</v>
      </c>
      <c r="D12" s="99" t="s">
        <v>196</v>
      </c>
      <c r="E12" s="123">
        <v>1</v>
      </c>
      <c r="F12" s="252">
        <v>3.2</v>
      </c>
      <c r="G12" s="253"/>
      <c r="H12" s="103">
        <f>VLOOKUP(E12,'Overzicht Schoonmaak'!$L$6:$N$14,3,FALSE)</f>
        <v>0</v>
      </c>
      <c r="I12" s="103">
        <f>VLOOKUP(D12,'Overzicht Schoonmaak'!$I$6:$J$17,2,FALSE)</f>
        <v>0</v>
      </c>
      <c r="J12" s="103">
        <f t="shared" si="0"/>
        <v>0</v>
      </c>
      <c r="K12" s="103">
        <f t="shared" si="1"/>
        <v>0</v>
      </c>
      <c r="L12" s="65"/>
      <c r="M12" s="65"/>
      <c r="N12" s="65"/>
      <c r="O12" s="65"/>
      <c r="P12" s="65"/>
    </row>
    <row r="13" spans="1:16" x14ac:dyDescent="0.2">
      <c r="A13" s="168" t="s">
        <v>801</v>
      </c>
      <c r="B13" s="99" t="s">
        <v>169</v>
      </c>
      <c r="C13" s="98" t="s">
        <v>209</v>
      </c>
      <c r="D13" s="99" t="s">
        <v>127</v>
      </c>
      <c r="E13" s="123">
        <v>6</v>
      </c>
      <c r="F13" s="252">
        <v>38.799999999999997</v>
      </c>
      <c r="G13" s="253"/>
      <c r="H13" s="103">
        <f>VLOOKUP(E13,'Overzicht Schoonmaak'!$L$6:$N$14,3,FALSE)</f>
        <v>0</v>
      </c>
      <c r="I13" s="103">
        <f>VLOOKUP(D13,'Overzicht Schoonmaak'!$I$6:$J$17,2,FALSE)</f>
        <v>0</v>
      </c>
      <c r="J13" s="103">
        <f t="shared" si="0"/>
        <v>0</v>
      </c>
      <c r="K13" s="103">
        <f t="shared" si="1"/>
        <v>0</v>
      </c>
      <c r="L13" s="65"/>
      <c r="M13" s="65"/>
      <c r="N13" s="65"/>
      <c r="O13" s="65"/>
      <c r="P13" s="65"/>
    </row>
    <row r="14" spans="1:16" x14ac:dyDescent="0.2">
      <c r="A14" s="168" t="s">
        <v>801</v>
      </c>
      <c r="B14" s="99" t="s">
        <v>170</v>
      </c>
      <c r="C14" s="98" t="s">
        <v>211</v>
      </c>
      <c r="D14" s="99" t="s">
        <v>805</v>
      </c>
      <c r="E14" s="123">
        <v>8</v>
      </c>
      <c r="F14" s="252">
        <v>18.5</v>
      </c>
      <c r="G14" s="253"/>
      <c r="H14" s="103">
        <f>VLOOKUP(E14,'Overzicht Schoonmaak'!$L$6:$N$14,3,FALSE)</f>
        <v>0</v>
      </c>
      <c r="I14" s="103">
        <f>VLOOKUP(D14,'Overzicht Schoonmaak'!$I$6:$J$17,2,FALSE)</f>
        <v>0</v>
      </c>
      <c r="J14" s="103">
        <f t="shared" si="0"/>
        <v>0</v>
      </c>
      <c r="K14" s="103">
        <f t="shared" si="1"/>
        <v>0</v>
      </c>
    </row>
    <row r="15" spans="1:16" x14ac:dyDescent="0.2">
      <c r="A15" s="168" t="s">
        <v>801</v>
      </c>
      <c r="B15" s="168" t="s">
        <v>171</v>
      </c>
      <c r="C15" s="167" t="s">
        <v>409</v>
      </c>
      <c r="D15" s="168" t="s">
        <v>149</v>
      </c>
      <c r="E15" s="145">
        <v>3</v>
      </c>
      <c r="F15" s="250">
        <v>18.3</v>
      </c>
      <c r="G15" s="251"/>
      <c r="H15" s="103">
        <f>VLOOKUP(E15,'Overzicht Schoonmaak'!$L$6:$N$14,3,FALSE)</f>
        <v>0</v>
      </c>
      <c r="I15" s="103">
        <f>VLOOKUP(D15,'Overzicht Schoonmaak'!$I$6:$J$17,2,FALSE)</f>
        <v>0</v>
      </c>
      <c r="J15" s="103">
        <f t="shared" si="0"/>
        <v>0</v>
      </c>
      <c r="K15" s="103">
        <f t="shared" si="1"/>
        <v>0</v>
      </c>
    </row>
    <row r="16" spans="1:16" x14ac:dyDescent="0.2">
      <c r="A16" s="99" t="s">
        <v>801</v>
      </c>
      <c r="B16" s="99" t="s">
        <v>172</v>
      </c>
      <c r="C16" s="98" t="s">
        <v>409</v>
      </c>
      <c r="D16" s="99" t="s">
        <v>149</v>
      </c>
      <c r="E16" s="123">
        <v>3</v>
      </c>
      <c r="F16" s="252">
        <v>18</v>
      </c>
      <c r="G16" s="253"/>
      <c r="H16" s="103">
        <f>VLOOKUP(E16,'Overzicht Schoonmaak'!$L$6:$N$14,3,FALSE)</f>
        <v>0</v>
      </c>
      <c r="I16" s="103">
        <f>VLOOKUP(D16,'Overzicht Schoonmaak'!$I$6:$J$17,2,FALSE)</f>
        <v>0</v>
      </c>
      <c r="J16" s="103">
        <f t="shared" si="0"/>
        <v>0</v>
      </c>
      <c r="K16" s="103">
        <f t="shared" si="1"/>
        <v>0</v>
      </c>
    </row>
    <row r="17" spans="1:11" x14ac:dyDescent="0.2">
      <c r="A17" s="108" t="s">
        <v>801</v>
      </c>
      <c r="B17" s="108" t="s">
        <v>173</v>
      </c>
      <c r="C17" s="107" t="s">
        <v>160</v>
      </c>
      <c r="D17" s="108" t="s">
        <v>149</v>
      </c>
      <c r="E17" s="120" t="s">
        <v>161</v>
      </c>
      <c r="F17" s="255" t="s">
        <v>161</v>
      </c>
      <c r="G17" s="256"/>
      <c r="H17" s="113"/>
      <c r="I17" s="113"/>
      <c r="J17" s="113"/>
      <c r="K17" s="112"/>
    </row>
    <row r="18" spans="1:11" x14ac:dyDescent="0.2">
      <c r="A18" s="335"/>
      <c r="B18" s="336"/>
      <c r="C18" s="337"/>
      <c r="D18" s="336"/>
      <c r="E18" s="336"/>
      <c r="F18" s="338"/>
      <c r="G18" s="338"/>
      <c r="H18" s="133"/>
      <c r="I18" s="133"/>
      <c r="J18" s="133"/>
      <c r="K18" s="339"/>
    </row>
    <row r="19" spans="1:11" x14ac:dyDescent="0.2">
      <c r="A19" s="168" t="s">
        <v>801</v>
      </c>
      <c r="B19" s="99" t="s">
        <v>219</v>
      </c>
      <c r="C19" s="99" t="s">
        <v>220</v>
      </c>
      <c r="D19" s="99" t="s">
        <v>129</v>
      </c>
      <c r="E19" s="123">
        <v>4</v>
      </c>
      <c r="F19" s="340">
        <v>3.3</v>
      </c>
      <c r="G19" s="241"/>
      <c r="H19" s="103">
        <f>VLOOKUP(E19,'Overzicht Schoonmaak'!$L$6:$N$14,3,FALSE)</f>
        <v>0</v>
      </c>
      <c r="I19" s="103">
        <f>VLOOKUP(D19,'Overzicht Schoonmaak'!$I$6:$J$17,2,FALSE)</f>
        <v>0</v>
      </c>
      <c r="J19" s="103">
        <f t="shared" ref="J19:J23" si="2">H19+I19</f>
        <v>0</v>
      </c>
      <c r="K19" s="103">
        <f t="shared" ref="K19:K23" si="3">F19*J19</f>
        <v>0</v>
      </c>
    </row>
    <row r="20" spans="1:11" x14ac:dyDescent="0.2">
      <c r="A20" s="168" t="s">
        <v>801</v>
      </c>
      <c r="B20" s="99" t="s">
        <v>221</v>
      </c>
      <c r="C20" s="99" t="s">
        <v>148</v>
      </c>
      <c r="D20" s="99" t="s">
        <v>149</v>
      </c>
      <c r="E20" s="123">
        <v>4</v>
      </c>
      <c r="F20" s="341">
        <v>19.600000000000001</v>
      </c>
      <c r="G20" s="342"/>
      <c r="H20" s="103">
        <f>VLOOKUP(E20,'Overzicht Schoonmaak'!$L$6:$N$14,3,FALSE)</f>
        <v>0</v>
      </c>
      <c r="I20" s="103">
        <f>VLOOKUP(D20,'Overzicht Schoonmaak'!$I$6:$J$17,2,FALSE)</f>
        <v>0</v>
      </c>
      <c r="J20" s="103">
        <f t="shared" si="2"/>
        <v>0</v>
      </c>
      <c r="K20" s="103">
        <f t="shared" si="3"/>
        <v>0</v>
      </c>
    </row>
    <row r="21" spans="1:11" x14ac:dyDescent="0.2">
      <c r="A21" s="168" t="s">
        <v>801</v>
      </c>
      <c r="B21" s="99" t="s">
        <v>486</v>
      </c>
      <c r="C21" s="98" t="s">
        <v>806</v>
      </c>
      <c r="D21" s="99" t="s">
        <v>196</v>
      </c>
      <c r="E21" s="123">
        <v>7</v>
      </c>
      <c r="F21" s="343">
        <v>3.4</v>
      </c>
      <c r="G21" s="344"/>
      <c r="H21" s="103">
        <f>VLOOKUP(E21,'Overzicht Schoonmaak'!$L$6:$N$14,3,FALSE)</f>
        <v>0</v>
      </c>
      <c r="I21" s="103">
        <f>VLOOKUP(D21,'Overzicht Schoonmaak'!$I$6:$J$17,2,FALSE)</f>
        <v>0</v>
      </c>
      <c r="J21" s="103">
        <f t="shared" si="2"/>
        <v>0</v>
      </c>
      <c r="K21" s="103">
        <f t="shared" si="3"/>
        <v>0</v>
      </c>
    </row>
    <row r="22" spans="1:11" x14ac:dyDescent="0.2">
      <c r="A22" s="168" t="s">
        <v>801</v>
      </c>
      <c r="B22" s="99" t="s">
        <v>224</v>
      </c>
      <c r="C22" s="98" t="s">
        <v>228</v>
      </c>
      <c r="D22" s="99" t="s">
        <v>196</v>
      </c>
      <c r="E22" s="123">
        <v>1</v>
      </c>
      <c r="F22" s="343">
        <v>3.2</v>
      </c>
      <c r="G22" s="344"/>
      <c r="H22" s="103">
        <f>VLOOKUP(E22,'Overzicht Schoonmaak'!$L$6:$N$14,3,FALSE)</f>
        <v>0</v>
      </c>
      <c r="I22" s="103">
        <f>VLOOKUP(D22,'Overzicht Schoonmaak'!$I$6:$J$17,2,FALSE)</f>
        <v>0</v>
      </c>
      <c r="J22" s="103">
        <f t="shared" si="2"/>
        <v>0</v>
      </c>
      <c r="K22" s="103">
        <f t="shared" si="3"/>
        <v>0</v>
      </c>
    </row>
    <row r="23" spans="1:11" x14ac:dyDescent="0.2">
      <c r="A23" s="168" t="s">
        <v>801</v>
      </c>
      <c r="B23" s="99" t="s">
        <v>226</v>
      </c>
      <c r="C23" s="98" t="s">
        <v>228</v>
      </c>
      <c r="D23" s="99" t="s">
        <v>196</v>
      </c>
      <c r="E23" s="123">
        <v>1</v>
      </c>
      <c r="F23" s="343">
        <v>3.2</v>
      </c>
      <c r="G23" s="344"/>
      <c r="H23" s="103">
        <f>VLOOKUP(E23,'Overzicht Schoonmaak'!$L$6:$N$14,3,FALSE)</f>
        <v>0</v>
      </c>
      <c r="I23" s="103">
        <f>VLOOKUP(D23,'Overzicht Schoonmaak'!$I$6:$J$17,2,FALSE)</f>
        <v>0</v>
      </c>
      <c r="J23" s="103">
        <f t="shared" si="2"/>
        <v>0</v>
      </c>
      <c r="K23" s="103">
        <f t="shared" si="3"/>
        <v>0</v>
      </c>
    </row>
    <row r="24" spans="1:11" x14ac:dyDescent="0.2">
      <c r="A24" s="345" t="s">
        <v>801</v>
      </c>
      <c r="B24" s="108" t="s">
        <v>227</v>
      </c>
      <c r="C24" s="107" t="s">
        <v>807</v>
      </c>
      <c r="D24" s="108" t="s">
        <v>124</v>
      </c>
      <c r="E24" s="120" t="s">
        <v>161</v>
      </c>
      <c r="F24" s="346" t="s">
        <v>161</v>
      </c>
      <c r="G24" s="347"/>
      <c r="H24" s="113"/>
      <c r="I24" s="113"/>
      <c r="J24" s="113"/>
      <c r="K24" s="112"/>
    </row>
    <row r="25" spans="1:11" ht="15" x14ac:dyDescent="0.2">
      <c r="A25" s="348" t="s">
        <v>801</v>
      </c>
      <c r="B25" s="348" t="s">
        <v>229</v>
      </c>
      <c r="C25" s="260" t="s">
        <v>165</v>
      </c>
      <c r="D25" s="116" t="s">
        <v>124</v>
      </c>
      <c r="E25" s="117" t="s">
        <v>166</v>
      </c>
      <c r="F25" s="181"/>
      <c r="G25" s="213">
        <v>22</v>
      </c>
      <c r="H25" s="118"/>
      <c r="I25" s="118"/>
      <c r="J25" s="118"/>
      <c r="K25" s="349"/>
    </row>
    <row r="26" spans="1:11" ht="15" x14ac:dyDescent="0.2">
      <c r="A26" s="348" t="s">
        <v>801</v>
      </c>
      <c r="B26" s="116" t="s">
        <v>230</v>
      </c>
      <c r="C26" s="260" t="s">
        <v>165</v>
      </c>
      <c r="D26" s="116" t="s">
        <v>124</v>
      </c>
      <c r="E26" s="117" t="s">
        <v>166</v>
      </c>
      <c r="F26" s="181"/>
      <c r="G26" s="213">
        <v>18.2</v>
      </c>
      <c r="H26" s="118"/>
      <c r="I26" s="118"/>
      <c r="J26" s="118"/>
      <c r="K26" s="349"/>
    </row>
    <row r="27" spans="1:11" ht="15" x14ac:dyDescent="0.2">
      <c r="A27" s="348" t="s">
        <v>801</v>
      </c>
      <c r="B27" s="116" t="s">
        <v>231</v>
      </c>
      <c r="C27" s="260" t="s">
        <v>165</v>
      </c>
      <c r="D27" s="116" t="s">
        <v>124</v>
      </c>
      <c r="E27" s="117" t="s">
        <v>166</v>
      </c>
      <c r="F27" s="181"/>
      <c r="G27" s="213">
        <v>18.5</v>
      </c>
      <c r="H27" s="118"/>
      <c r="I27" s="118"/>
      <c r="J27" s="118"/>
      <c r="K27" s="349"/>
    </row>
    <row r="28" spans="1:11" x14ac:dyDescent="0.2">
      <c r="A28" s="168" t="s">
        <v>801</v>
      </c>
      <c r="B28" s="99" t="s">
        <v>232</v>
      </c>
      <c r="C28" s="98" t="s">
        <v>148</v>
      </c>
      <c r="D28" s="99" t="s">
        <v>149</v>
      </c>
      <c r="E28" s="123">
        <v>4</v>
      </c>
      <c r="F28" s="350">
        <v>19.2</v>
      </c>
      <c r="G28" s="344"/>
      <c r="H28" s="103">
        <f>VLOOKUP(E28,'Overzicht Schoonmaak'!$L$6:$N$14,3,FALSE)</f>
        <v>0</v>
      </c>
      <c r="I28" s="103">
        <f>VLOOKUP(D28,'Overzicht Schoonmaak'!$I$6:$J$17,2,FALSE)</f>
        <v>0</v>
      </c>
      <c r="J28" s="103">
        <f>H28+I28</f>
        <v>0</v>
      </c>
      <c r="K28" s="103">
        <f>F28*J28</f>
        <v>0</v>
      </c>
    </row>
    <row r="29" spans="1:11" ht="15" x14ac:dyDescent="0.2">
      <c r="A29" s="348" t="s">
        <v>801</v>
      </c>
      <c r="B29" s="116" t="s">
        <v>233</v>
      </c>
      <c r="C29" s="260" t="s">
        <v>165</v>
      </c>
      <c r="D29" s="116" t="s">
        <v>149</v>
      </c>
      <c r="E29" s="117" t="s">
        <v>166</v>
      </c>
      <c r="F29" s="181"/>
      <c r="G29" s="213">
        <v>27.7</v>
      </c>
      <c r="H29" s="118"/>
      <c r="I29" s="118"/>
      <c r="J29" s="118"/>
      <c r="K29" s="349"/>
    </row>
    <row r="30" spans="1:11" ht="15" x14ac:dyDescent="0.2">
      <c r="A30" s="348" t="s">
        <v>801</v>
      </c>
      <c r="B30" s="116" t="s">
        <v>808</v>
      </c>
      <c r="C30" s="260" t="s">
        <v>165</v>
      </c>
      <c r="D30" s="116" t="s">
        <v>149</v>
      </c>
      <c r="E30" s="117" t="s">
        <v>166</v>
      </c>
      <c r="F30" s="181"/>
      <c r="G30" s="213">
        <v>27.4</v>
      </c>
      <c r="H30" s="118"/>
      <c r="I30" s="118"/>
      <c r="J30" s="118"/>
      <c r="K30" s="349"/>
    </row>
    <row r="31" spans="1:11" ht="15" x14ac:dyDescent="0.2">
      <c r="A31" s="116" t="s">
        <v>801</v>
      </c>
      <c r="B31" s="116" t="s">
        <v>237</v>
      </c>
      <c r="C31" s="260" t="s">
        <v>165</v>
      </c>
      <c r="D31" s="116" t="s">
        <v>124</v>
      </c>
      <c r="E31" s="117" t="s">
        <v>166</v>
      </c>
      <c r="F31" s="181"/>
      <c r="G31" s="213">
        <v>17.7</v>
      </c>
      <c r="H31" s="118"/>
      <c r="I31" s="118"/>
      <c r="J31" s="118"/>
      <c r="K31" s="349"/>
    </row>
    <row r="32" spans="1:11" ht="15" x14ac:dyDescent="0.2">
      <c r="A32" s="116" t="s">
        <v>801</v>
      </c>
      <c r="B32" s="116" t="s">
        <v>238</v>
      </c>
      <c r="C32" s="260" t="s">
        <v>165</v>
      </c>
      <c r="D32" s="116" t="s">
        <v>124</v>
      </c>
      <c r="E32" s="117" t="s">
        <v>166</v>
      </c>
      <c r="F32" s="181"/>
      <c r="G32" s="213">
        <v>19.8</v>
      </c>
      <c r="H32" s="118"/>
      <c r="I32" s="118"/>
      <c r="J32" s="118"/>
      <c r="K32" s="349"/>
    </row>
    <row r="33" spans="1:11" ht="15" x14ac:dyDescent="0.2">
      <c r="A33" s="116" t="s">
        <v>801</v>
      </c>
      <c r="B33" s="116" t="s">
        <v>239</v>
      </c>
      <c r="C33" s="260" t="s">
        <v>165</v>
      </c>
      <c r="D33" s="116" t="s">
        <v>124</v>
      </c>
      <c r="E33" s="117" t="s">
        <v>166</v>
      </c>
      <c r="F33" s="181"/>
      <c r="G33" s="213">
        <v>17.7</v>
      </c>
      <c r="H33" s="118"/>
      <c r="I33" s="118"/>
      <c r="J33" s="118"/>
      <c r="K33" s="349"/>
    </row>
    <row r="34" spans="1:11" ht="15" x14ac:dyDescent="0.2">
      <c r="A34" s="116" t="s">
        <v>801</v>
      </c>
      <c r="B34" s="116" t="s">
        <v>240</v>
      </c>
      <c r="C34" s="260" t="s">
        <v>165</v>
      </c>
      <c r="D34" s="116" t="s">
        <v>124</v>
      </c>
      <c r="E34" s="117" t="s">
        <v>166</v>
      </c>
      <c r="F34" s="181"/>
      <c r="G34" s="213">
        <v>16</v>
      </c>
      <c r="H34" s="118"/>
      <c r="I34" s="118"/>
      <c r="J34" s="118"/>
      <c r="K34" s="349"/>
    </row>
    <row r="35" spans="1:11" ht="15" x14ac:dyDescent="0.2">
      <c r="A35" s="116" t="s">
        <v>801</v>
      </c>
      <c r="B35" s="116" t="s">
        <v>241</v>
      </c>
      <c r="C35" s="260" t="s">
        <v>165</v>
      </c>
      <c r="D35" s="116" t="s">
        <v>124</v>
      </c>
      <c r="E35" s="117" t="s">
        <v>166</v>
      </c>
      <c r="F35" s="181"/>
      <c r="G35" s="213">
        <v>20</v>
      </c>
      <c r="H35" s="118"/>
      <c r="I35" s="118"/>
      <c r="J35" s="118"/>
      <c r="K35" s="349"/>
    </row>
    <row r="36" spans="1:11" ht="15" x14ac:dyDescent="0.2">
      <c r="A36" s="116" t="s">
        <v>801</v>
      </c>
      <c r="B36" s="116" t="s">
        <v>243</v>
      </c>
      <c r="C36" s="260" t="s">
        <v>165</v>
      </c>
      <c r="D36" s="116" t="s">
        <v>124</v>
      </c>
      <c r="E36" s="117" t="s">
        <v>166</v>
      </c>
      <c r="F36" s="181"/>
      <c r="G36" s="213">
        <v>16.3</v>
      </c>
      <c r="H36" s="118"/>
      <c r="I36" s="118"/>
      <c r="J36" s="118"/>
      <c r="K36" s="349"/>
    </row>
    <row r="37" spans="1:11" x14ac:dyDescent="0.2">
      <c r="A37" s="99" t="s">
        <v>801</v>
      </c>
      <c r="B37" s="99" t="s">
        <v>244</v>
      </c>
      <c r="C37" s="98" t="s">
        <v>148</v>
      </c>
      <c r="D37" s="99" t="s">
        <v>124</v>
      </c>
      <c r="E37" s="123">
        <v>4</v>
      </c>
      <c r="F37" s="351">
        <v>19.399999999999999</v>
      </c>
      <c r="G37" s="344"/>
      <c r="H37" s="103">
        <f>VLOOKUP(E37,'Overzicht Schoonmaak'!$L$6:$N$14,3,FALSE)</f>
        <v>0</v>
      </c>
      <c r="I37" s="103">
        <f>VLOOKUP(D37,'Overzicht Schoonmaak'!$I$6:$J$17,2,FALSE)</f>
        <v>0</v>
      </c>
      <c r="J37" s="103">
        <f>H37+I37</f>
        <v>0</v>
      </c>
      <c r="K37" s="103">
        <f>F37*J37</f>
        <v>0</v>
      </c>
    </row>
    <row r="38" spans="1:11" x14ac:dyDescent="0.2">
      <c r="A38" s="108" t="s">
        <v>801</v>
      </c>
      <c r="B38" s="108" t="s">
        <v>245</v>
      </c>
      <c r="C38" s="107" t="s">
        <v>198</v>
      </c>
      <c r="D38" s="108" t="s">
        <v>124</v>
      </c>
      <c r="E38" s="120" t="s">
        <v>161</v>
      </c>
      <c r="F38" s="346" t="s">
        <v>161</v>
      </c>
      <c r="G38" s="347"/>
      <c r="H38" s="113"/>
      <c r="I38" s="113"/>
      <c r="J38" s="113"/>
      <c r="K38" s="112"/>
    </row>
    <row r="39" spans="1:11" ht="15" x14ac:dyDescent="0.2">
      <c r="A39" s="116" t="s">
        <v>801</v>
      </c>
      <c r="B39" s="116" t="s">
        <v>246</v>
      </c>
      <c r="C39" s="260" t="s">
        <v>165</v>
      </c>
      <c r="D39" s="116" t="s">
        <v>124</v>
      </c>
      <c r="E39" s="117" t="s">
        <v>166</v>
      </c>
      <c r="F39" s="181"/>
      <c r="G39" s="213">
        <v>25.3</v>
      </c>
      <c r="H39" s="118"/>
      <c r="I39" s="118"/>
      <c r="J39" s="118"/>
      <c r="K39" s="349"/>
    </row>
    <row r="40" spans="1:11" ht="15" x14ac:dyDescent="0.2">
      <c r="A40" s="116" t="s">
        <v>801</v>
      </c>
      <c r="B40" s="116" t="s">
        <v>247</v>
      </c>
      <c r="C40" s="260" t="s">
        <v>165</v>
      </c>
      <c r="D40" s="116" t="s">
        <v>124</v>
      </c>
      <c r="E40" s="117" t="s">
        <v>166</v>
      </c>
      <c r="F40" s="181"/>
      <c r="G40" s="213">
        <v>1.23</v>
      </c>
      <c r="H40" s="118"/>
      <c r="I40" s="118"/>
      <c r="J40" s="118"/>
      <c r="K40" s="349"/>
    </row>
    <row r="41" spans="1:11" ht="15" x14ac:dyDescent="0.2">
      <c r="A41" s="116" t="s">
        <v>801</v>
      </c>
      <c r="B41" s="116" t="s">
        <v>248</v>
      </c>
      <c r="C41" s="260" t="s">
        <v>165</v>
      </c>
      <c r="D41" s="116" t="s">
        <v>124</v>
      </c>
      <c r="E41" s="117" t="s">
        <v>166</v>
      </c>
      <c r="F41" s="181"/>
      <c r="G41" s="213">
        <v>1.24</v>
      </c>
      <c r="H41" s="118"/>
      <c r="I41" s="118"/>
      <c r="J41" s="118"/>
      <c r="K41" s="349"/>
    </row>
    <row r="42" spans="1:11" x14ac:dyDescent="0.2">
      <c r="A42" s="335"/>
      <c r="B42" s="336"/>
      <c r="C42" s="337"/>
      <c r="D42" s="336"/>
      <c r="E42" s="336"/>
      <c r="F42" s="352"/>
      <c r="G42" s="353"/>
      <c r="H42" s="133"/>
      <c r="I42" s="133"/>
      <c r="J42" s="133"/>
      <c r="K42" s="339"/>
    </row>
    <row r="43" spans="1:11" x14ac:dyDescent="0.2">
      <c r="A43" s="99" t="s">
        <v>801</v>
      </c>
      <c r="B43" s="99" t="s">
        <v>258</v>
      </c>
      <c r="C43" s="98" t="s">
        <v>220</v>
      </c>
      <c r="D43" s="99" t="s">
        <v>129</v>
      </c>
      <c r="E43" s="123">
        <v>4</v>
      </c>
      <c r="F43" s="343">
        <v>3.3</v>
      </c>
      <c r="G43" s="344"/>
      <c r="H43" s="103">
        <f>VLOOKUP(E43,'Overzicht Schoonmaak'!$L$6:$N$14,3,FALSE)</f>
        <v>0</v>
      </c>
      <c r="I43" s="103">
        <f>VLOOKUP(D43,'Overzicht Schoonmaak'!$I$6:$J$17,2,FALSE)</f>
        <v>0</v>
      </c>
      <c r="J43" s="103">
        <f t="shared" ref="J43:J44" si="4">H43+I43</f>
        <v>0</v>
      </c>
      <c r="K43" s="103">
        <f t="shared" ref="K43:K44" si="5">F43*J43</f>
        <v>0</v>
      </c>
    </row>
    <row r="44" spans="1:11" x14ac:dyDescent="0.2">
      <c r="A44" s="99" t="s">
        <v>801</v>
      </c>
      <c r="B44" s="99" t="s">
        <v>259</v>
      </c>
      <c r="C44" s="98" t="s">
        <v>148</v>
      </c>
      <c r="D44" s="99" t="s">
        <v>149</v>
      </c>
      <c r="E44" s="123">
        <v>4</v>
      </c>
      <c r="F44" s="343">
        <v>15.7</v>
      </c>
      <c r="G44" s="344"/>
      <c r="H44" s="103">
        <f>VLOOKUP(E44,'Overzicht Schoonmaak'!$L$6:$N$14,3,FALSE)</f>
        <v>0</v>
      </c>
      <c r="I44" s="103">
        <f>VLOOKUP(D44,'Overzicht Schoonmaak'!$I$6:$J$17,2,FALSE)</f>
        <v>0</v>
      </c>
      <c r="J44" s="103">
        <f t="shared" si="4"/>
        <v>0</v>
      </c>
      <c r="K44" s="103">
        <f t="shared" si="5"/>
        <v>0</v>
      </c>
    </row>
    <row r="45" spans="1:11" x14ac:dyDescent="0.2">
      <c r="A45" s="108" t="s">
        <v>801</v>
      </c>
      <c r="B45" s="108" t="s">
        <v>550</v>
      </c>
      <c r="C45" s="107" t="s">
        <v>187</v>
      </c>
      <c r="D45" s="108" t="s">
        <v>689</v>
      </c>
      <c r="E45" s="120" t="s">
        <v>161</v>
      </c>
      <c r="F45" s="354" t="s">
        <v>161</v>
      </c>
      <c r="G45" s="347"/>
      <c r="H45" s="113"/>
      <c r="I45" s="113"/>
      <c r="J45" s="113"/>
      <c r="K45" s="112"/>
    </row>
    <row r="46" spans="1:11" x14ac:dyDescent="0.2">
      <c r="A46" s="99" t="s">
        <v>801</v>
      </c>
      <c r="B46" s="99" t="s">
        <v>262</v>
      </c>
      <c r="C46" s="98" t="s">
        <v>228</v>
      </c>
      <c r="D46" s="99" t="s">
        <v>196</v>
      </c>
      <c r="E46" s="123">
        <v>1</v>
      </c>
      <c r="F46" s="343">
        <v>3.2</v>
      </c>
      <c r="G46" s="344"/>
      <c r="H46" s="103">
        <f>VLOOKUP(E46,'Overzicht Schoonmaak'!$L$6:$N$14,3,FALSE)</f>
        <v>0</v>
      </c>
      <c r="I46" s="103">
        <f>VLOOKUP(D46,'Overzicht Schoonmaak'!$I$6:$J$17,2,FALSE)</f>
        <v>0</v>
      </c>
      <c r="J46" s="103">
        <f t="shared" ref="J46:J48" si="6">H46+I46</f>
        <v>0</v>
      </c>
      <c r="K46" s="103">
        <f t="shared" ref="K46:K48" si="7">F46*J46</f>
        <v>0</v>
      </c>
    </row>
    <row r="47" spans="1:11" x14ac:dyDescent="0.2">
      <c r="A47" s="99" t="s">
        <v>801</v>
      </c>
      <c r="B47" s="99" t="s">
        <v>263</v>
      </c>
      <c r="C47" s="98" t="s">
        <v>228</v>
      </c>
      <c r="D47" s="99" t="s">
        <v>196</v>
      </c>
      <c r="E47" s="123">
        <v>1</v>
      </c>
      <c r="F47" s="343">
        <v>3.2</v>
      </c>
      <c r="G47" s="344"/>
      <c r="H47" s="103">
        <f>VLOOKUP(E47,'Overzicht Schoonmaak'!$L$6:$N$14,3,FALSE)</f>
        <v>0</v>
      </c>
      <c r="I47" s="103">
        <f>VLOOKUP(D47,'Overzicht Schoonmaak'!$I$6:$J$17,2,FALSE)</f>
        <v>0</v>
      </c>
      <c r="J47" s="103">
        <f t="shared" si="6"/>
        <v>0</v>
      </c>
      <c r="K47" s="103">
        <f t="shared" si="7"/>
        <v>0</v>
      </c>
    </row>
    <row r="48" spans="1:11" x14ac:dyDescent="0.2">
      <c r="A48" s="99" t="s">
        <v>801</v>
      </c>
      <c r="B48" s="99" t="s">
        <v>265</v>
      </c>
      <c r="C48" s="98" t="s">
        <v>809</v>
      </c>
      <c r="D48" s="99" t="s">
        <v>196</v>
      </c>
      <c r="E48" s="123">
        <v>7</v>
      </c>
      <c r="F48" s="355">
        <v>4.3</v>
      </c>
      <c r="G48" s="344"/>
      <c r="H48" s="103">
        <f>VLOOKUP(E48,'Overzicht Schoonmaak'!$L$6:$N$14,3,FALSE)</f>
        <v>0</v>
      </c>
      <c r="I48" s="103">
        <f>VLOOKUP(D48,'Overzicht Schoonmaak'!$I$6:$J$17,2,FALSE)</f>
        <v>0</v>
      </c>
      <c r="J48" s="103">
        <f t="shared" si="6"/>
        <v>0</v>
      </c>
      <c r="K48" s="103">
        <f t="shared" si="7"/>
        <v>0</v>
      </c>
    </row>
    <row r="49" spans="1:11" ht="15" x14ac:dyDescent="0.2">
      <c r="A49" s="116" t="s">
        <v>801</v>
      </c>
      <c r="B49" s="116" t="s">
        <v>266</v>
      </c>
      <c r="C49" s="260" t="s">
        <v>165</v>
      </c>
      <c r="D49" s="116" t="s">
        <v>149</v>
      </c>
      <c r="E49" s="117" t="s">
        <v>166</v>
      </c>
      <c r="F49" s="181"/>
      <c r="G49" s="213">
        <v>18.7</v>
      </c>
      <c r="H49" s="118"/>
      <c r="I49" s="118"/>
      <c r="J49" s="118"/>
      <c r="K49" s="349"/>
    </row>
    <row r="50" spans="1:11" ht="15" x14ac:dyDescent="0.2">
      <c r="A50" s="116" t="s">
        <v>801</v>
      </c>
      <c r="B50" s="116" t="s">
        <v>267</v>
      </c>
      <c r="C50" s="260" t="s">
        <v>165</v>
      </c>
      <c r="D50" s="116" t="s">
        <v>149</v>
      </c>
      <c r="E50" s="117" t="s">
        <v>166</v>
      </c>
      <c r="F50" s="181"/>
      <c r="G50" s="213">
        <v>18</v>
      </c>
      <c r="H50" s="118"/>
      <c r="I50" s="118"/>
      <c r="J50" s="118"/>
      <c r="K50" s="349"/>
    </row>
    <row r="51" spans="1:11" ht="15" x14ac:dyDescent="0.2">
      <c r="A51" s="116" t="s">
        <v>801</v>
      </c>
      <c r="B51" s="116" t="s">
        <v>268</v>
      </c>
      <c r="C51" s="260" t="s">
        <v>165</v>
      </c>
      <c r="D51" s="116" t="s">
        <v>149</v>
      </c>
      <c r="E51" s="117" t="s">
        <v>166</v>
      </c>
      <c r="F51" s="181"/>
      <c r="G51" s="213">
        <v>18.2</v>
      </c>
      <c r="H51" s="118"/>
      <c r="I51" s="118"/>
      <c r="J51" s="118"/>
      <c r="K51" s="349"/>
    </row>
    <row r="52" spans="1:11" ht="15" x14ac:dyDescent="0.2">
      <c r="A52" s="116" t="s">
        <v>801</v>
      </c>
      <c r="B52" s="116" t="s">
        <v>269</v>
      </c>
      <c r="C52" s="260" t="s">
        <v>165</v>
      </c>
      <c r="D52" s="116" t="s">
        <v>149</v>
      </c>
      <c r="E52" s="117" t="s">
        <v>166</v>
      </c>
      <c r="F52" s="181"/>
      <c r="G52" s="213">
        <v>18.2</v>
      </c>
      <c r="H52" s="118"/>
      <c r="I52" s="118"/>
      <c r="J52" s="118"/>
      <c r="K52" s="349"/>
    </row>
    <row r="53" spans="1:11" ht="15" x14ac:dyDescent="0.2">
      <c r="A53" s="116" t="s">
        <v>801</v>
      </c>
      <c r="B53" s="116" t="s">
        <v>271</v>
      </c>
      <c r="C53" s="260" t="s">
        <v>165</v>
      </c>
      <c r="D53" s="116" t="s">
        <v>149</v>
      </c>
      <c r="E53" s="117" t="s">
        <v>166</v>
      </c>
      <c r="F53" s="181"/>
      <c r="G53" s="213">
        <v>18</v>
      </c>
      <c r="H53" s="118"/>
      <c r="I53" s="118"/>
      <c r="J53" s="118"/>
      <c r="K53" s="349"/>
    </row>
    <row r="54" spans="1:11" ht="15" x14ac:dyDescent="0.2">
      <c r="A54" s="116" t="s">
        <v>801</v>
      </c>
      <c r="B54" s="116" t="s">
        <v>272</v>
      </c>
      <c r="C54" s="260" t="s">
        <v>165</v>
      </c>
      <c r="D54" s="116" t="s">
        <v>149</v>
      </c>
      <c r="E54" s="117" t="s">
        <v>166</v>
      </c>
      <c r="F54" s="181"/>
      <c r="G54" s="213">
        <v>20.3</v>
      </c>
      <c r="H54" s="118"/>
      <c r="I54" s="118"/>
      <c r="J54" s="118"/>
      <c r="K54" s="349"/>
    </row>
    <row r="55" spans="1:11" ht="15" x14ac:dyDescent="0.2">
      <c r="A55" s="116" t="s">
        <v>801</v>
      </c>
      <c r="B55" s="116" t="s">
        <v>273</v>
      </c>
      <c r="C55" s="260" t="s">
        <v>165</v>
      </c>
      <c r="D55" s="116" t="s">
        <v>149</v>
      </c>
      <c r="E55" s="117" t="s">
        <v>166</v>
      </c>
      <c r="F55" s="181"/>
      <c r="G55" s="213">
        <v>15.4</v>
      </c>
      <c r="H55" s="118"/>
      <c r="I55" s="118"/>
      <c r="J55" s="118"/>
      <c r="K55" s="349"/>
    </row>
    <row r="56" spans="1:11" ht="15" x14ac:dyDescent="0.2">
      <c r="A56" s="116" t="s">
        <v>801</v>
      </c>
      <c r="B56" s="116" t="s">
        <v>553</v>
      </c>
      <c r="C56" s="260" t="s">
        <v>165</v>
      </c>
      <c r="D56" s="116" t="s">
        <v>149</v>
      </c>
      <c r="E56" s="117" t="s">
        <v>166</v>
      </c>
      <c r="F56" s="181"/>
      <c r="G56" s="213">
        <v>18.600000000000001</v>
      </c>
      <c r="H56" s="118"/>
      <c r="I56" s="118"/>
      <c r="J56" s="118"/>
      <c r="K56" s="349"/>
    </row>
    <row r="57" spans="1:11" ht="15" x14ac:dyDescent="0.2">
      <c r="A57" s="116" t="s">
        <v>801</v>
      </c>
      <c r="B57" s="116" t="s">
        <v>277</v>
      </c>
      <c r="C57" s="260" t="s">
        <v>165</v>
      </c>
      <c r="D57" s="116" t="s">
        <v>149</v>
      </c>
      <c r="E57" s="117" t="s">
        <v>166</v>
      </c>
      <c r="F57" s="181"/>
      <c r="G57" s="213">
        <v>19.2</v>
      </c>
      <c r="H57" s="118"/>
      <c r="I57" s="118"/>
      <c r="J57" s="118"/>
      <c r="K57" s="349"/>
    </row>
    <row r="58" spans="1:11" ht="15" x14ac:dyDescent="0.2">
      <c r="A58" s="116" t="s">
        <v>801</v>
      </c>
      <c r="B58" s="116" t="s">
        <v>278</v>
      </c>
      <c r="C58" s="260" t="s">
        <v>165</v>
      </c>
      <c r="D58" s="116" t="s">
        <v>149</v>
      </c>
      <c r="E58" s="117" t="s">
        <v>166</v>
      </c>
      <c r="F58" s="181"/>
      <c r="G58" s="213">
        <v>14.1</v>
      </c>
      <c r="H58" s="118"/>
      <c r="I58" s="118"/>
      <c r="J58" s="118"/>
      <c r="K58" s="349"/>
    </row>
    <row r="59" spans="1:11" ht="15" x14ac:dyDescent="0.2">
      <c r="A59" s="116" t="s">
        <v>801</v>
      </c>
      <c r="B59" s="116" t="s">
        <v>590</v>
      </c>
      <c r="C59" s="260" t="s">
        <v>165</v>
      </c>
      <c r="D59" s="116" t="s">
        <v>149</v>
      </c>
      <c r="E59" s="117" t="s">
        <v>166</v>
      </c>
      <c r="F59" s="181"/>
      <c r="G59" s="213">
        <v>18</v>
      </c>
      <c r="H59" s="118"/>
      <c r="I59" s="118"/>
      <c r="J59" s="118"/>
      <c r="K59" s="349"/>
    </row>
    <row r="60" spans="1:11" ht="15" x14ac:dyDescent="0.2">
      <c r="A60" s="116" t="s">
        <v>801</v>
      </c>
      <c r="B60" s="116" t="s">
        <v>794</v>
      </c>
      <c r="C60" s="260" t="s">
        <v>165</v>
      </c>
      <c r="D60" s="116" t="s">
        <v>149</v>
      </c>
      <c r="E60" s="117" t="s">
        <v>166</v>
      </c>
      <c r="F60" s="181"/>
      <c r="G60" s="213">
        <v>18.2</v>
      </c>
      <c r="H60" s="118"/>
      <c r="I60" s="118"/>
      <c r="J60" s="118"/>
      <c r="K60" s="349"/>
    </row>
    <row r="61" spans="1:11" x14ac:dyDescent="0.2">
      <c r="A61" s="99" t="s">
        <v>801</v>
      </c>
      <c r="B61" s="99" t="s">
        <v>795</v>
      </c>
      <c r="C61" s="98" t="s">
        <v>148</v>
      </c>
      <c r="D61" s="99" t="s">
        <v>149</v>
      </c>
      <c r="E61" s="123">
        <v>4</v>
      </c>
      <c r="F61" s="351">
        <v>23.6</v>
      </c>
      <c r="G61" s="344"/>
      <c r="H61" s="103">
        <f>VLOOKUP(E61,'Overzicht Schoonmaak'!$L$6:$N$14,3,FALSE)</f>
        <v>0</v>
      </c>
      <c r="I61" s="103">
        <f>VLOOKUP(D61,'Overzicht Schoonmaak'!$I$6:$J$17,2,FALSE)</f>
        <v>0</v>
      </c>
      <c r="J61" s="103">
        <f t="shared" ref="J61:J62" si="8">H61+I61</f>
        <v>0</v>
      </c>
      <c r="K61" s="103">
        <f t="shared" ref="K61" si="9">F61*J61</f>
        <v>0</v>
      </c>
    </row>
    <row r="62" spans="1:11" x14ac:dyDescent="0.2">
      <c r="A62" s="99" t="s">
        <v>801</v>
      </c>
      <c r="B62" s="99" t="s">
        <v>796</v>
      </c>
      <c r="C62" s="98" t="s">
        <v>148</v>
      </c>
      <c r="D62" s="99" t="s">
        <v>149</v>
      </c>
      <c r="E62" s="123">
        <v>4</v>
      </c>
      <c r="F62" s="355">
        <v>28.4</v>
      </c>
      <c r="G62" s="344"/>
      <c r="H62" s="103">
        <f>VLOOKUP(E62,'Overzicht Schoonmaak'!$L$6:$N$14,3,FALSE)</f>
        <v>0</v>
      </c>
      <c r="I62" s="103">
        <f>VLOOKUP(D62,'Overzicht Schoonmaak'!$I$6:$J$17,2,FALSE)</f>
        <v>0</v>
      </c>
      <c r="J62" s="103">
        <f t="shared" si="8"/>
        <v>0</v>
      </c>
      <c r="K62" s="103">
        <f>F62*J62</f>
        <v>0</v>
      </c>
    </row>
    <row r="63" spans="1:11" ht="15" x14ac:dyDescent="0.2">
      <c r="A63" s="116" t="s">
        <v>801</v>
      </c>
      <c r="B63" s="116" t="s">
        <v>798</v>
      </c>
      <c r="C63" s="260" t="s">
        <v>165</v>
      </c>
      <c r="D63" s="116" t="s">
        <v>149</v>
      </c>
      <c r="E63" s="117" t="s">
        <v>166</v>
      </c>
      <c r="F63" s="181"/>
      <c r="G63" s="213">
        <v>18.3</v>
      </c>
      <c r="H63" s="118"/>
      <c r="I63" s="118"/>
      <c r="J63" s="118"/>
      <c r="K63" s="349"/>
    </row>
    <row r="64" spans="1:11" ht="15" x14ac:dyDescent="0.2">
      <c r="A64" s="116" t="s">
        <v>801</v>
      </c>
      <c r="B64" s="116" t="s">
        <v>799</v>
      </c>
      <c r="C64" s="260" t="s">
        <v>165</v>
      </c>
      <c r="D64" s="116" t="s">
        <v>149</v>
      </c>
      <c r="E64" s="117" t="s">
        <v>166</v>
      </c>
      <c r="F64" s="181"/>
      <c r="G64" s="213">
        <v>19.899999999999999</v>
      </c>
      <c r="H64" s="118"/>
      <c r="I64" s="118"/>
      <c r="J64" s="118"/>
      <c r="K64" s="349"/>
    </row>
    <row r="65" spans="1:12" ht="15" x14ac:dyDescent="0.2">
      <c r="A65" s="116" t="s">
        <v>801</v>
      </c>
      <c r="B65" s="116" t="s">
        <v>810</v>
      </c>
      <c r="C65" s="260" t="s">
        <v>165</v>
      </c>
      <c r="D65" s="116" t="s">
        <v>149</v>
      </c>
      <c r="E65" s="117" t="s">
        <v>166</v>
      </c>
      <c r="F65" s="181"/>
      <c r="G65" s="213">
        <v>14.1</v>
      </c>
      <c r="H65" s="118"/>
      <c r="I65" s="118"/>
      <c r="J65" s="118"/>
      <c r="K65" s="349"/>
    </row>
    <row r="66" spans="1:12" ht="15" x14ac:dyDescent="0.2">
      <c r="A66" s="116" t="s">
        <v>801</v>
      </c>
      <c r="B66" s="116" t="s">
        <v>811</v>
      </c>
      <c r="C66" s="260" t="s">
        <v>165</v>
      </c>
      <c r="D66" s="116" t="s">
        <v>149</v>
      </c>
      <c r="E66" s="117" t="s">
        <v>166</v>
      </c>
      <c r="F66" s="181"/>
      <c r="G66" s="213">
        <v>17.100000000000001</v>
      </c>
      <c r="H66" s="118"/>
      <c r="I66" s="118"/>
      <c r="J66" s="118"/>
      <c r="K66" s="349"/>
    </row>
    <row r="67" spans="1:12" x14ac:dyDescent="0.2">
      <c r="A67" s="99"/>
      <c r="B67" s="126"/>
      <c r="C67" s="98"/>
      <c r="D67" s="99"/>
      <c r="E67" s="99"/>
      <c r="F67" s="343"/>
      <c r="G67" s="344"/>
      <c r="H67" s="129"/>
      <c r="I67" s="129"/>
      <c r="J67" s="129"/>
      <c r="K67" s="103"/>
    </row>
    <row r="68" spans="1:12" s="185" customFormat="1" ht="18.75" x14ac:dyDescent="0.3">
      <c r="A68" s="356"/>
      <c r="B68" s="356" t="s">
        <v>294</v>
      </c>
      <c r="C68" s="356"/>
      <c r="D68" s="356"/>
      <c r="E68" s="356"/>
      <c r="F68" s="357">
        <f>SUM(F2:F67)</f>
        <v>512.79999999999995</v>
      </c>
      <c r="G68" s="358">
        <f>SUM(G2:G67)</f>
        <v>533.37</v>
      </c>
      <c r="H68" s="159"/>
      <c r="I68" s="159"/>
      <c r="J68" s="159"/>
      <c r="K68" s="162">
        <f>SUM(K2:K67)</f>
        <v>0</v>
      </c>
      <c r="L68" s="53" t="s">
        <v>83</v>
      </c>
    </row>
    <row r="69" spans="1:12" x14ac:dyDescent="0.2">
      <c r="B69" s="293"/>
      <c r="C69" s="293"/>
      <c r="E69" s="294"/>
      <c r="F69" s="295"/>
      <c r="G69" s="295"/>
    </row>
    <row r="117" spans="2:2" x14ac:dyDescent="0.2">
      <c r="B117" s="8" t="s">
        <v>812</v>
      </c>
    </row>
    <row r="118" spans="2:2" x14ac:dyDescent="0.2">
      <c r="B118" s="8" t="s">
        <v>813</v>
      </c>
    </row>
  </sheetData>
  <sheetProtection algorithmName="SHA-512" hashValue="i76CMCkhL5lU56qROiaFopJk/y2UOW9W2/UE1aHjzFo78FK+ksab3hDrXmkPqr+WsPGP2AeX1OyNYwP3C9KqKw==" saltValue="uUQasCLqv8D99+xXmFP8PA==" spinCount="100000" sheet="1" objects="1" scenarios="1"/>
  <autoFilter ref="A1:K68" xr:uid="{00000000-0001-0000-0700-000000000000}"/>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6E0B4"/>
  </sheetPr>
  <dimension ref="A1:J11"/>
  <sheetViews>
    <sheetView workbookViewId="0">
      <selection sqref="A1:XFD1048576"/>
    </sheetView>
  </sheetViews>
  <sheetFormatPr defaultColWidth="9.140625" defaultRowHeight="12.75" x14ac:dyDescent="0.2"/>
  <cols>
    <col min="1" max="1" width="28.5703125" style="8" customWidth="1"/>
    <col min="2" max="2" width="3.85546875" style="8" customWidth="1"/>
    <col min="3" max="3" width="15.42578125" style="8" customWidth="1"/>
    <col min="4" max="4" width="20.140625" style="8" customWidth="1"/>
    <col min="5" max="5" width="18.5703125" style="8" customWidth="1"/>
    <col min="6" max="6" width="11.85546875" style="8" customWidth="1"/>
    <col min="7" max="7" width="9.140625" style="8"/>
    <col min="8" max="8" width="19.140625" style="8" customWidth="1"/>
    <col min="9" max="9" width="9.140625" style="8"/>
    <col min="10" max="10" width="15.42578125" style="8" customWidth="1"/>
    <col min="11" max="16384" width="9.140625" style="8"/>
  </cols>
  <sheetData>
    <row r="1" spans="1:10" x14ac:dyDescent="0.2">
      <c r="A1" s="301"/>
      <c r="B1" s="301"/>
      <c r="C1" s="301"/>
      <c r="D1" s="301"/>
      <c r="E1" s="301"/>
      <c r="F1" s="301"/>
      <c r="G1" s="301"/>
      <c r="H1" s="301"/>
      <c r="I1" s="301"/>
      <c r="J1" s="301"/>
    </row>
    <row r="2" spans="1:10" s="65" customFormat="1" ht="21.75" customHeight="1" x14ac:dyDescent="0.2">
      <c r="A2" s="359" t="s">
        <v>814</v>
      </c>
      <c r="B2" s="8"/>
      <c r="C2" s="360" t="s">
        <v>815</v>
      </c>
      <c r="D2" s="361" t="s">
        <v>816</v>
      </c>
      <c r="E2" s="361" t="s">
        <v>817</v>
      </c>
      <c r="F2" s="362" t="s">
        <v>818</v>
      </c>
      <c r="H2" s="301"/>
      <c r="I2" s="301"/>
      <c r="J2" s="301"/>
    </row>
    <row r="3" spans="1:10" ht="15" x14ac:dyDescent="0.2">
      <c r="A3" s="1" t="s">
        <v>819</v>
      </c>
      <c r="C3" s="2">
        <v>776</v>
      </c>
      <c r="D3" s="3">
        <v>287</v>
      </c>
      <c r="E3" s="4">
        <v>776</v>
      </c>
      <c r="F3" s="5">
        <f>C3+D3+E3</f>
        <v>1839</v>
      </c>
      <c r="H3" s="301"/>
      <c r="I3" s="301"/>
      <c r="J3" s="301"/>
    </row>
    <row r="4" spans="1:10" ht="15" x14ac:dyDescent="0.2">
      <c r="A4" s="1" t="s">
        <v>820</v>
      </c>
      <c r="C4" s="2">
        <v>1092</v>
      </c>
      <c r="D4" s="3">
        <v>345</v>
      </c>
      <c r="E4" s="4">
        <v>1092</v>
      </c>
      <c r="F4" s="5">
        <f t="shared" ref="F4:F8" si="0">C4+D4+E4</f>
        <v>2529</v>
      </c>
      <c r="H4" s="301"/>
      <c r="I4" s="301"/>
      <c r="J4" s="301"/>
    </row>
    <row r="5" spans="1:10" ht="15" x14ac:dyDescent="0.2">
      <c r="A5" s="1" t="s">
        <v>821</v>
      </c>
      <c r="C5" s="2">
        <v>899</v>
      </c>
      <c r="D5" s="3">
        <v>276</v>
      </c>
      <c r="E5" s="4">
        <v>899</v>
      </c>
      <c r="F5" s="5">
        <f t="shared" si="0"/>
        <v>2074</v>
      </c>
      <c r="H5" s="301"/>
      <c r="I5" s="301"/>
      <c r="J5" s="301"/>
    </row>
    <row r="6" spans="1:10" ht="15.75" thickBot="1" x14ac:dyDescent="0.25">
      <c r="A6" s="1" t="s">
        <v>822</v>
      </c>
      <c r="C6" s="2">
        <v>871</v>
      </c>
      <c r="D6" s="3">
        <v>427</v>
      </c>
      <c r="E6" s="4">
        <v>871</v>
      </c>
      <c r="F6" s="5">
        <f t="shared" si="0"/>
        <v>2169</v>
      </c>
      <c r="H6" s="301"/>
      <c r="I6" s="301"/>
      <c r="J6" s="301"/>
    </row>
    <row r="7" spans="1:10" ht="15.75" thickBot="1" x14ac:dyDescent="0.25">
      <c r="A7" s="1" t="s">
        <v>823</v>
      </c>
      <c r="C7" s="6">
        <v>426</v>
      </c>
      <c r="D7" s="449">
        <v>48</v>
      </c>
      <c r="E7" s="7">
        <v>426</v>
      </c>
      <c r="F7" s="450">
        <f t="shared" si="0"/>
        <v>900</v>
      </c>
      <c r="H7" s="301"/>
      <c r="I7" s="301"/>
      <c r="J7" s="301"/>
    </row>
    <row r="8" spans="1:10" ht="15.75" thickBot="1" x14ac:dyDescent="0.25">
      <c r="A8" s="448" t="s">
        <v>824</v>
      </c>
      <c r="C8" s="451">
        <v>379</v>
      </c>
      <c r="D8" s="452">
        <v>0</v>
      </c>
      <c r="E8" s="4">
        <v>379</v>
      </c>
      <c r="F8" s="453">
        <f t="shared" si="0"/>
        <v>758</v>
      </c>
      <c r="H8" s="301"/>
      <c r="I8" s="301"/>
      <c r="J8" s="301"/>
    </row>
    <row r="9" spans="1:10" ht="15.75" thickBot="1" x14ac:dyDescent="0.25">
      <c r="A9" s="447" t="s">
        <v>825</v>
      </c>
      <c r="C9" s="451">
        <v>450</v>
      </c>
      <c r="D9" s="451">
        <v>433</v>
      </c>
      <c r="E9" s="451">
        <v>450</v>
      </c>
      <c r="F9" s="454">
        <f>SUM(C9:E9)</f>
        <v>1333</v>
      </c>
      <c r="H9" s="301"/>
      <c r="I9" s="301"/>
      <c r="J9" s="301"/>
    </row>
    <row r="10" spans="1:10" x14ac:dyDescent="0.2">
      <c r="H10" s="301"/>
      <c r="I10" s="301"/>
      <c r="J10" s="301"/>
    </row>
    <row r="11" spans="1:10" x14ac:dyDescent="0.2">
      <c r="H11" s="301"/>
      <c r="I11" s="301"/>
      <c r="J11" s="301"/>
    </row>
  </sheetData>
  <sheetProtection algorithmName="SHA-512" hashValue="aFCxwEfDeMA8oxDWmCLZHAMMfu01/HEMqOSHYHEV73JoViVoOmennNQcMUgpLA59iEE5jRjX4iJcd6ClyLeqEg==" saltValue="ER8jGpDHM65SPIXSN3i5ZA==" spinCount="100000" sheet="1" objects="1" scenarios="1"/>
  <phoneticPr fontId="2" type="noConversion"/>
  <pageMargins left="0.75" right="0.75" top="1" bottom="1" header="0.5" footer="0.5"/>
  <pageSetup paperSize="9" orientation="landscape" r:id="rId1"/>
  <headerFooter alignWithMargins="0">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61999-F199-4A0E-833F-3B78FFF10EB1}">
  <dimension ref="A1:F37"/>
  <sheetViews>
    <sheetView zoomScale="96" zoomScaleNormal="96" workbookViewId="0">
      <selection activeCell="H17" sqref="H17"/>
    </sheetView>
  </sheetViews>
  <sheetFormatPr defaultColWidth="9.140625" defaultRowHeight="12.75" x14ac:dyDescent="0.2"/>
  <cols>
    <col min="1" max="1" width="28.7109375" style="8" customWidth="1"/>
    <col min="2" max="2" width="11.7109375" style="8" customWidth="1"/>
    <col min="3" max="3" width="9.140625" style="8"/>
    <col min="4" max="4" width="18.140625" style="8" customWidth="1"/>
    <col min="5" max="5" width="20" style="8" customWidth="1"/>
    <col min="6" max="6" width="16.85546875" style="8" customWidth="1"/>
    <col min="7" max="7" width="11.5703125" style="8" customWidth="1"/>
    <col min="8" max="16384" width="9.140625" style="8"/>
  </cols>
  <sheetData>
    <row r="1" spans="1:6" x14ac:dyDescent="0.2">
      <c r="A1" s="10" t="s">
        <v>5</v>
      </c>
    </row>
    <row r="3" spans="1:6" x14ac:dyDescent="0.2">
      <c r="A3" s="11" t="s">
        <v>6</v>
      </c>
      <c r="B3" s="481" t="s">
        <v>7</v>
      </c>
      <c r="C3" s="481"/>
      <c r="D3" s="481"/>
      <c r="E3" s="482"/>
    </row>
    <row r="4" spans="1:6" x14ac:dyDescent="0.2">
      <c r="A4" s="15" t="s">
        <v>8</v>
      </c>
      <c r="B4" s="483" t="s">
        <v>9</v>
      </c>
      <c r="C4" s="483"/>
      <c r="D4" s="483"/>
      <c r="E4" s="470"/>
    </row>
    <row r="5" spans="1:6" x14ac:dyDescent="0.2">
      <c r="A5" s="15" t="s">
        <v>10</v>
      </c>
      <c r="B5" s="483" t="s">
        <v>11</v>
      </c>
      <c r="C5" s="483"/>
      <c r="D5" s="483"/>
      <c r="E5" s="470"/>
    </row>
    <row r="6" spans="1:6" x14ac:dyDescent="0.2">
      <c r="A6" s="15" t="s">
        <v>12</v>
      </c>
      <c r="B6" s="483" t="s">
        <v>13</v>
      </c>
      <c r="C6" s="483"/>
      <c r="D6" s="483"/>
      <c r="E6" s="470"/>
    </row>
    <row r="7" spans="1:6" x14ac:dyDescent="0.2">
      <c r="A7" s="15" t="s">
        <v>14</v>
      </c>
      <c r="B7" s="484"/>
      <c r="C7" s="484"/>
      <c r="D7" s="484"/>
      <c r="E7" s="485"/>
    </row>
    <row r="8" spans="1:6" ht="15.75" customHeight="1" x14ac:dyDescent="0.2">
      <c r="A8" s="15" t="s">
        <v>15</v>
      </c>
      <c r="B8" s="471">
        <v>45047</v>
      </c>
      <c r="C8" s="471"/>
      <c r="D8" s="471"/>
      <c r="E8" s="472"/>
    </row>
    <row r="9" spans="1:6" ht="15.75" customHeight="1" x14ac:dyDescent="0.2">
      <c r="A9" s="15" t="s">
        <v>16</v>
      </c>
      <c r="B9" s="473">
        <v>1</v>
      </c>
      <c r="C9" s="473"/>
      <c r="D9" s="473"/>
      <c r="E9" s="474"/>
    </row>
    <row r="10" spans="1:6" ht="15.75" customHeight="1" x14ac:dyDescent="0.2">
      <c r="A10" s="16" t="s">
        <v>17</v>
      </c>
      <c r="B10" s="475" t="s">
        <v>18</v>
      </c>
      <c r="C10" s="475"/>
      <c r="D10" s="475"/>
      <c r="E10" s="476"/>
    </row>
    <row r="12" spans="1:6" ht="21" customHeight="1" x14ac:dyDescent="0.2">
      <c r="A12" s="479" t="s">
        <v>19</v>
      </c>
      <c r="B12" s="480"/>
      <c r="D12" s="17" t="s">
        <v>20</v>
      </c>
      <c r="E12" s="18" t="s">
        <v>21</v>
      </c>
      <c r="F12" s="12"/>
    </row>
    <row r="13" spans="1:6" ht="21.75" customHeight="1" x14ac:dyDescent="0.2">
      <c r="A13" s="477" t="s">
        <v>22</v>
      </c>
      <c r="B13" s="478"/>
      <c r="D13" s="19">
        <f>'Overzicht Schoonmaak'!D14</f>
        <v>0</v>
      </c>
      <c r="E13" s="20">
        <f>'Overzicht Schoonmaak'!E14</f>
        <v>0</v>
      </c>
      <c r="F13" s="13"/>
    </row>
    <row r="14" spans="1:6" ht="21.75" customHeight="1" x14ac:dyDescent="0.2">
      <c r="A14" s="21" t="s">
        <v>23</v>
      </c>
      <c r="B14" s="22"/>
      <c r="D14" s="23">
        <f>'Overzicht Schoonmaak'!E26</f>
        <v>0</v>
      </c>
      <c r="E14" s="24">
        <f>'Overzicht Schoonmaak'!F26</f>
        <v>0</v>
      </c>
      <c r="F14" s="13"/>
    </row>
    <row r="15" spans="1:6" ht="20.25" customHeight="1" x14ac:dyDescent="0.2">
      <c r="A15" s="469" t="s">
        <v>24</v>
      </c>
      <c r="B15" s="470"/>
      <c r="D15" s="23">
        <f>Beheer!O6</f>
        <v>0</v>
      </c>
      <c r="E15" s="24">
        <f>Beheer!P6</f>
        <v>0</v>
      </c>
      <c r="F15" s="13"/>
    </row>
    <row r="16" spans="1:6" ht="20.25" customHeight="1" x14ac:dyDescent="0.2">
      <c r="A16" s="469" t="s">
        <v>25</v>
      </c>
      <c r="B16" s="470"/>
      <c r="D16" s="23">
        <f>Beheer!O12</f>
        <v>0</v>
      </c>
      <c r="E16" s="24">
        <f>Beheer!P12</f>
        <v>0</v>
      </c>
      <c r="F16" s="13"/>
    </row>
    <row r="17" spans="1:6" ht="22.5" customHeight="1" x14ac:dyDescent="0.2">
      <c r="A17" s="469" t="s">
        <v>26</v>
      </c>
      <c r="B17" s="470"/>
      <c r="D17" s="23">
        <f>Catering!E32</f>
        <v>0</v>
      </c>
      <c r="E17" s="24">
        <f>Catering!E34</f>
        <v>0</v>
      </c>
      <c r="F17" s="13" t="s">
        <v>27</v>
      </c>
    </row>
    <row r="18" spans="1:6" ht="24.75" customHeight="1" x14ac:dyDescent="0.2">
      <c r="A18" s="467" t="s">
        <v>28</v>
      </c>
      <c r="B18" s="468"/>
      <c r="D18" s="25">
        <f>SUM(D13:D17)</f>
        <v>0</v>
      </c>
      <c r="E18" s="26">
        <f>SUM(E13:E17)</f>
        <v>0</v>
      </c>
      <c r="F18" s="14" t="s">
        <v>29</v>
      </c>
    </row>
    <row r="23" spans="1:6" x14ac:dyDescent="0.2">
      <c r="A23" s="9"/>
      <c r="B23" s="9"/>
    </row>
    <row r="33" s="8" customFormat="1" x14ac:dyDescent="0.2"/>
    <row r="34" s="8" customFormat="1" x14ac:dyDescent="0.2"/>
    <row r="35" s="8" customFormat="1" x14ac:dyDescent="0.2"/>
    <row r="37" s="8" customFormat="1" x14ac:dyDescent="0.2"/>
  </sheetData>
  <sheetProtection algorithmName="SHA-512" hashValue="HshHrMwW416gHco8+P7sTGj4s3hlHA6SqD5ABjlWohkbTQDOqPEKMQd1Rp0OTL76Q6HBjasw/Esjifgh1y7pMQ==" saltValue="0YV3k+h8YCKbmZaBhAx/Mg==" spinCount="100000" sheet="1" objects="1" scenarios="1"/>
  <mergeCells count="14">
    <mergeCell ref="B3:E3"/>
    <mergeCell ref="B4:E4"/>
    <mergeCell ref="B5:E5"/>
    <mergeCell ref="B6:E6"/>
    <mergeCell ref="B7:E7"/>
    <mergeCell ref="A18:B18"/>
    <mergeCell ref="A16:B16"/>
    <mergeCell ref="B8:E8"/>
    <mergeCell ref="B9:E9"/>
    <mergeCell ref="B10:E10"/>
    <mergeCell ref="A13:B13"/>
    <mergeCell ref="A15:B15"/>
    <mergeCell ref="A17:B17"/>
    <mergeCell ref="A12: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BD140-F277-413F-8945-9518B6DCA72F}">
  <sheetPr>
    <tabColor rgb="FF9BC2E6"/>
  </sheetPr>
  <dimension ref="A1:R39"/>
  <sheetViews>
    <sheetView workbookViewId="0">
      <selection activeCell="D27" sqref="D27"/>
    </sheetView>
  </sheetViews>
  <sheetFormatPr defaultColWidth="9.140625" defaultRowHeight="12.75" x14ac:dyDescent="0.2"/>
  <cols>
    <col min="1" max="1" width="29.85546875" style="8" customWidth="1"/>
    <col min="2" max="2" width="15.85546875" style="8" customWidth="1"/>
    <col min="3" max="3" width="13" style="8" customWidth="1"/>
    <col min="4" max="4" width="10.85546875" style="8" customWidth="1"/>
    <col min="5" max="10" width="9.140625" style="8"/>
    <col min="11" max="11" width="13.42578125" style="8" customWidth="1"/>
    <col min="12" max="12" width="14.5703125" style="8" customWidth="1"/>
    <col min="13" max="13" width="12.85546875" style="8" customWidth="1"/>
    <col min="14" max="14" width="11.140625" style="8" customWidth="1"/>
    <col min="15" max="15" width="12.140625" style="8" customWidth="1"/>
    <col min="16" max="16" width="14.140625" style="8" customWidth="1"/>
    <col min="17" max="17" width="4.7109375" style="8" customWidth="1"/>
    <col min="18" max="16384" width="9.140625" style="8"/>
  </cols>
  <sheetData>
    <row r="1" spans="1:18" x14ac:dyDescent="0.2">
      <c r="A1" s="486" t="s">
        <v>30</v>
      </c>
      <c r="B1" s="486"/>
      <c r="C1" s="486"/>
      <c r="D1" s="486"/>
      <c r="E1" s="486"/>
    </row>
    <row r="3" spans="1:18" x14ac:dyDescent="0.2">
      <c r="A3" s="27" t="s">
        <v>31</v>
      </c>
      <c r="B3" s="28" t="s">
        <v>32</v>
      </c>
      <c r="C3" s="29" t="s">
        <v>33</v>
      </c>
      <c r="D3" s="30" t="s">
        <v>34</v>
      </c>
      <c r="E3" s="31"/>
      <c r="F3" s="31"/>
      <c r="G3" s="31"/>
      <c r="H3" s="32" t="s">
        <v>35</v>
      </c>
      <c r="I3" s="31"/>
      <c r="J3" s="31"/>
      <c r="K3" s="33"/>
      <c r="N3" s="487" t="s">
        <v>36</v>
      </c>
      <c r="O3" s="490" t="s">
        <v>37</v>
      </c>
      <c r="P3" s="487" t="s">
        <v>38</v>
      </c>
    </row>
    <row r="4" spans="1:18" x14ac:dyDescent="0.2">
      <c r="A4" s="34"/>
      <c r="B4" s="28" t="s">
        <v>39</v>
      </c>
      <c r="C4" s="29" t="s">
        <v>40</v>
      </c>
      <c r="D4" s="35"/>
      <c r="E4" s="36"/>
      <c r="F4" s="36"/>
      <c r="G4" s="36"/>
      <c r="H4" s="36"/>
      <c r="I4" s="36"/>
      <c r="J4" s="36"/>
      <c r="K4" s="37"/>
      <c r="N4" s="489"/>
      <c r="O4" s="491"/>
      <c r="P4" s="488" t="s">
        <v>41</v>
      </c>
    </row>
    <row r="5" spans="1:18" x14ac:dyDescent="0.2">
      <c r="A5" s="38"/>
      <c r="B5" s="39"/>
      <c r="C5" s="39"/>
      <c r="D5" s="39" t="s">
        <v>42</v>
      </c>
      <c r="E5" s="39" t="s">
        <v>43</v>
      </c>
      <c r="F5" s="39" t="s">
        <v>44</v>
      </c>
      <c r="G5" s="39" t="s">
        <v>45</v>
      </c>
      <c r="H5" s="39" t="s">
        <v>46</v>
      </c>
      <c r="I5" s="39" t="s">
        <v>47</v>
      </c>
      <c r="J5" s="39" t="s">
        <v>48</v>
      </c>
      <c r="K5" s="40" t="s">
        <v>49</v>
      </c>
      <c r="N5" s="41"/>
      <c r="O5" s="420"/>
      <c r="P5" s="47"/>
    </row>
    <row r="6" spans="1:18" x14ac:dyDescent="0.2">
      <c r="A6" s="42" t="s">
        <v>50</v>
      </c>
      <c r="B6" s="43">
        <v>75</v>
      </c>
      <c r="C6" s="44"/>
      <c r="D6" s="387"/>
      <c r="E6" s="387"/>
      <c r="F6" s="387"/>
      <c r="G6" s="387"/>
      <c r="H6" s="387"/>
      <c r="I6" s="387"/>
      <c r="J6" s="387"/>
      <c r="K6" s="45">
        <f>SUM(D6:J6)</f>
        <v>0</v>
      </c>
      <c r="N6" s="46">
        <f>K6*C6</f>
        <v>0</v>
      </c>
      <c r="O6" s="422">
        <f>N6*4.5</f>
        <v>0</v>
      </c>
      <c r="P6" s="423">
        <f>O6*12</f>
        <v>0</v>
      </c>
    </row>
    <row r="7" spans="1:18" x14ac:dyDescent="0.2">
      <c r="N7" s="47"/>
      <c r="O7" s="421"/>
      <c r="P7" s="47"/>
    </row>
    <row r="8" spans="1:18" x14ac:dyDescent="0.2">
      <c r="N8" s="47"/>
      <c r="O8" s="421"/>
      <c r="P8" s="47"/>
    </row>
    <row r="9" spans="1:18" x14ac:dyDescent="0.2">
      <c r="A9" s="27" t="s">
        <v>31</v>
      </c>
      <c r="B9" s="28" t="s">
        <v>32</v>
      </c>
      <c r="C9" s="29" t="s">
        <v>33</v>
      </c>
      <c r="D9" s="30" t="s">
        <v>34</v>
      </c>
      <c r="E9" s="31"/>
      <c r="F9" s="31"/>
      <c r="G9" s="31"/>
      <c r="H9" s="32" t="s">
        <v>35</v>
      </c>
      <c r="I9" s="31"/>
      <c r="J9" s="31"/>
      <c r="K9" s="33"/>
      <c r="L9" s="33"/>
      <c r="N9" s="47"/>
      <c r="O9" s="421"/>
      <c r="P9" s="47"/>
    </row>
    <row r="10" spans="1:18" x14ac:dyDescent="0.2">
      <c r="A10" s="34"/>
      <c r="B10" s="28" t="s">
        <v>39</v>
      </c>
      <c r="C10" s="29" t="s">
        <v>40</v>
      </c>
      <c r="D10" s="35"/>
      <c r="E10" s="36"/>
      <c r="F10" s="36"/>
      <c r="G10" s="36"/>
      <c r="H10" s="36"/>
      <c r="I10" s="36"/>
      <c r="J10" s="36"/>
      <c r="K10" s="494" t="s">
        <v>51</v>
      </c>
      <c r="L10" s="492" t="s">
        <v>52</v>
      </c>
      <c r="N10" s="47"/>
      <c r="O10" s="421"/>
      <c r="P10" s="47"/>
    </row>
    <row r="11" spans="1:18" ht="16.5" customHeight="1" x14ac:dyDescent="0.2">
      <c r="A11" s="38"/>
      <c r="B11" s="39"/>
      <c r="C11" s="39"/>
      <c r="D11" s="39" t="s">
        <v>42</v>
      </c>
      <c r="E11" s="39" t="s">
        <v>43</v>
      </c>
      <c r="F11" s="39" t="s">
        <v>44</v>
      </c>
      <c r="G11" s="39" t="s">
        <v>45</v>
      </c>
      <c r="H11" s="39" t="s">
        <v>46</v>
      </c>
      <c r="I11" s="39" t="s">
        <v>47</v>
      </c>
      <c r="J11" s="48" t="s">
        <v>48</v>
      </c>
      <c r="K11" s="495"/>
      <c r="L11" s="493"/>
      <c r="N11" s="47"/>
      <c r="O11" s="421"/>
      <c r="P11" s="47"/>
    </row>
    <row r="12" spans="1:18" x14ac:dyDescent="0.2">
      <c r="A12" s="42" t="s">
        <v>53</v>
      </c>
      <c r="B12" s="43">
        <v>55</v>
      </c>
      <c r="C12" s="44"/>
      <c r="D12" s="49">
        <v>8.5</v>
      </c>
      <c r="E12" s="49">
        <v>8.5</v>
      </c>
      <c r="F12" s="49">
        <v>8.5</v>
      </c>
      <c r="G12" s="49">
        <v>8.5</v>
      </c>
      <c r="H12" s="49">
        <v>8.5</v>
      </c>
      <c r="I12" s="49"/>
      <c r="J12" s="49"/>
      <c r="K12" s="45">
        <f>SUM(D12:J12)*2</f>
        <v>85</v>
      </c>
      <c r="L12" s="45">
        <f>K12*7</f>
        <v>595</v>
      </c>
      <c r="N12" s="46">
        <f>L12*C12</f>
        <v>0</v>
      </c>
      <c r="O12" s="422">
        <f>N12*4.5</f>
        <v>0</v>
      </c>
      <c r="P12" s="423">
        <f>O12*12</f>
        <v>0</v>
      </c>
    </row>
    <row r="13" spans="1:18" x14ac:dyDescent="0.2">
      <c r="B13" s="50"/>
      <c r="C13" s="50"/>
      <c r="D13" s="51"/>
      <c r="E13" s="51"/>
      <c r="F13" s="51"/>
      <c r="G13" s="51"/>
      <c r="H13" s="51"/>
      <c r="I13" s="51"/>
      <c r="J13" s="51"/>
      <c r="N13" s="47"/>
      <c r="O13" s="421"/>
      <c r="P13" s="47"/>
    </row>
    <row r="14" spans="1:18" x14ac:dyDescent="0.2">
      <c r="C14" s="50"/>
      <c r="D14" s="52"/>
      <c r="E14" s="52"/>
      <c r="F14" s="52"/>
      <c r="G14" s="52"/>
      <c r="H14" s="52"/>
      <c r="I14" s="52"/>
      <c r="J14" s="52"/>
      <c r="K14" s="52"/>
      <c r="L14" s="52"/>
      <c r="N14" s="47"/>
      <c r="O14" s="421"/>
      <c r="P14" s="47"/>
    </row>
    <row r="15" spans="1:18" x14ac:dyDescent="0.2">
      <c r="N15" s="47"/>
      <c r="O15" s="421"/>
      <c r="P15" s="47"/>
    </row>
    <row r="16" spans="1:18" x14ac:dyDescent="0.2">
      <c r="M16" s="53"/>
      <c r="N16" s="54">
        <f>N6+N12</f>
        <v>0</v>
      </c>
      <c r="O16" s="424">
        <f>O6+O12</f>
        <v>0</v>
      </c>
      <c r="P16" s="425">
        <f>P6+P12</f>
        <v>0</v>
      </c>
      <c r="R16" s="53" t="s">
        <v>54</v>
      </c>
    </row>
    <row r="17" spans="1:14" x14ac:dyDescent="0.2">
      <c r="D17" s="50"/>
    </row>
    <row r="18" spans="1:14" x14ac:dyDescent="0.2">
      <c r="N18" s="8" t="s">
        <v>55</v>
      </c>
    </row>
    <row r="19" spans="1:14" x14ac:dyDescent="0.2">
      <c r="N19" s="55"/>
    </row>
    <row r="20" spans="1:14" x14ac:dyDescent="0.2">
      <c r="D20" s="50"/>
      <c r="F20" s="56"/>
      <c r="N20" s="50"/>
    </row>
    <row r="21" spans="1:14" x14ac:dyDescent="0.2">
      <c r="E21" s="55"/>
      <c r="F21" s="55"/>
      <c r="G21" s="55"/>
    </row>
    <row r="22" spans="1:14" x14ac:dyDescent="0.2">
      <c r="A22" s="9"/>
      <c r="D22" s="50"/>
    </row>
    <row r="23" spans="1:14" x14ac:dyDescent="0.2">
      <c r="N23" s="50"/>
    </row>
    <row r="39" spans="2:2" x14ac:dyDescent="0.2">
      <c r="B39" s="57"/>
    </row>
  </sheetData>
  <sheetProtection algorithmName="SHA-512" hashValue="71mXaNYpdpnlSNRddUNbAaXOwmCRONPSTEqlcNwDkaYT+Mf8Tqu77bb9J8hmrZHRhs/8w4PVNyEPbsG8FvZJZw==" saltValue="L5rRY8vLrVuy08/KjG1vMA==" spinCount="100000" sheet="1" objects="1" scenarios="1"/>
  <mergeCells count="6">
    <mergeCell ref="A1:E1"/>
    <mergeCell ref="P3:P4"/>
    <mergeCell ref="N3:N4"/>
    <mergeCell ref="O3:O4"/>
    <mergeCell ref="L10:L11"/>
    <mergeCell ref="K10:K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958A2-B1EE-4B67-B4E6-13734413D419}">
  <sheetPr>
    <tabColor rgb="FFFFD966"/>
  </sheetPr>
  <dimension ref="A1:I34"/>
  <sheetViews>
    <sheetView workbookViewId="0">
      <selection sqref="A1:XFD1048576"/>
    </sheetView>
  </sheetViews>
  <sheetFormatPr defaultColWidth="8.7109375" defaultRowHeight="12.75" x14ac:dyDescent="0.2"/>
  <cols>
    <col min="1" max="1" width="18.5703125" style="389" customWidth="1"/>
    <col min="2" max="2" width="69.28515625" style="389" customWidth="1"/>
    <col min="3" max="3" width="21.140625" style="394" customWidth="1"/>
    <col min="4" max="4" width="22.7109375" style="389" customWidth="1"/>
    <col min="5" max="5" width="20" style="389" customWidth="1"/>
    <col min="6" max="6" width="49.85546875" style="389" customWidth="1"/>
    <col min="7" max="8" width="9.140625" style="389"/>
    <col min="9" max="9" width="11.140625" style="389" customWidth="1"/>
    <col min="10" max="16384" width="8.7109375" style="389"/>
  </cols>
  <sheetData>
    <row r="1" spans="1:6" x14ac:dyDescent="0.2">
      <c r="A1" s="506" t="s">
        <v>30</v>
      </c>
      <c r="B1" s="506"/>
      <c r="C1" s="506"/>
      <c r="D1" s="506"/>
      <c r="E1" s="506"/>
      <c r="F1" s="388"/>
    </row>
    <row r="2" spans="1:6" x14ac:dyDescent="0.2">
      <c r="A2" s="390"/>
      <c r="B2" s="391"/>
      <c r="C2" s="392"/>
      <c r="F2" s="388"/>
    </row>
    <row r="3" spans="1:6" x14ac:dyDescent="0.2">
      <c r="A3" s="503" t="s">
        <v>56</v>
      </c>
      <c r="B3" s="504"/>
      <c r="C3" s="504"/>
      <c r="D3" s="504"/>
      <c r="E3" s="504"/>
      <c r="F3" s="505"/>
    </row>
    <row r="4" spans="1:6" x14ac:dyDescent="0.2">
      <c r="A4" s="496" t="s">
        <v>57</v>
      </c>
      <c r="B4" s="497"/>
      <c r="C4" s="497"/>
      <c r="D4" s="497"/>
      <c r="E4" s="497"/>
      <c r="F4" s="498"/>
    </row>
    <row r="5" spans="1:6" x14ac:dyDescent="0.2">
      <c r="A5" s="499"/>
      <c r="B5" s="497"/>
      <c r="C5" s="497"/>
      <c r="D5" s="497"/>
      <c r="E5" s="497"/>
      <c r="F5" s="498"/>
    </row>
    <row r="6" spans="1:6" x14ac:dyDescent="0.2">
      <c r="A6" s="499"/>
      <c r="B6" s="497"/>
      <c r="C6" s="497"/>
      <c r="D6" s="497"/>
      <c r="E6" s="497"/>
      <c r="F6" s="498"/>
    </row>
    <row r="7" spans="1:6" x14ac:dyDescent="0.2">
      <c r="A7" s="499"/>
      <c r="B7" s="497"/>
      <c r="C7" s="497"/>
      <c r="D7" s="497"/>
      <c r="E7" s="497"/>
      <c r="F7" s="498"/>
    </row>
    <row r="8" spans="1:6" ht="90.75" customHeight="1" x14ac:dyDescent="0.2">
      <c r="A8" s="500"/>
      <c r="B8" s="501"/>
      <c r="C8" s="501"/>
      <c r="D8" s="501"/>
      <c r="E8" s="501"/>
      <c r="F8" s="502"/>
    </row>
    <row r="9" spans="1:6" ht="13.5" thickBot="1" x14ac:dyDescent="0.25">
      <c r="B9" s="393"/>
      <c r="D9" s="393"/>
    </row>
    <row r="10" spans="1:6" ht="13.5" thickBot="1" x14ac:dyDescent="0.25">
      <c r="B10" s="395" t="s">
        <v>58</v>
      </c>
      <c r="C10" s="396" t="s">
        <v>59</v>
      </c>
      <c r="D10" s="397"/>
      <c r="E10" s="397"/>
    </row>
    <row r="11" spans="1:6" x14ac:dyDescent="0.2">
      <c r="B11" s="398" t="s">
        <v>60</v>
      </c>
      <c r="C11" s="399"/>
      <c r="D11" s="397"/>
      <c r="E11" s="397"/>
    </row>
    <row r="12" spans="1:6" x14ac:dyDescent="0.2">
      <c r="B12" s="400" t="s">
        <v>61</v>
      </c>
      <c r="C12" s="399"/>
      <c r="D12" s="397"/>
      <c r="E12" s="397"/>
    </row>
    <row r="13" spans="1:6" x14ac:dyDescent="0.2">
      <c r="B13" s="400" t="s">
        <v>62</v>
      </c>
      <c r="C13" s="399"/>
      <c r="D13" s="397"/>
      <c r="E13" s="397"/>
    </row>
    <row r="14" spans="1:6" x14ac:dyDescent="0.2">
      <c r="B14" s="400" t="s">
        <v>63</v>
      </c>
      <c r="C14" s="399"/>
      <c r="D14" s="397"/>
      <c r="E14" s="397"/>
    </row>
    <row r="15" spans="1:6" x14ac:dyDescent="0.2">
      <c r="B15" s="400" t="s">
        <v>64</v>
      </c>
      <c r="C15" s="399"/>
      <c r="D15" s="397"/>
      <c r="E15" s="397"/>
    </row>
    <row r="16" spans="1:6" x14ac:dyDescent="0.2">
      <c r="B16" s="400" t="s">
        <v>65</v>
      </c>
      <c r="C16" s="399"/>
      <c r="D16" s="397"/>
      <c r="E16" s="397"/>
    </row>
    <row r="17" spans="2:9" x14ac:dyDescent="0.2">
      <c r="B17" s="400" t="s">
        <v>66</v>
      </c>
      <c r="C17" s="399"/>
      <c r="D17" s="397"/>
      <c r="E17" s="397"/>
    </row>
    <row r="18" spans="2:9" x14ac:dyDescent="0.2">
      <c r="B18" s="401" t="s">
        <v>67</v>
      </c>
      <c r="C18" s="58"/>
      <c r="D18" s="397"/>
      <c r="E18" s="397"/>
    </row>
    <row r="19" spans="2:9" x14ac:dyDescent="0.2">
      <c r="B19" s="402"/>
      <c r="C19" s="399"/>
      <c r="D19" s="397"/>
      <c r="E19" s="397"/>
    </row>
    <row r="20" spans="2:9" x14ac:dyDescent="0.2">
      <c r="B20" s="401" t="s">
        <v>68</v>
      </c>
      <c r="C20" s="399"/>
      <c r="D20" s="397"/>
      <c r="E20" s="397"/>
    </row>
    <row r="21" spans="2:9" x14ac:dyDescent="0.2">
      <c r="B21" s="403" t="s">
        <v>69</v>
      </c>
      <c r="C21" s="399"/>
      <c r="D21" s="397"/>
      <c r="E21" s="397"/>
    </row>
    <row r="22" spans="2:9" x14ac:dyDescent="0.2">
      <c r="B22" s="401" t="s">
        <v>70</v>
      </c>
      <c r="C22" s="58"/>
      <c r="D22" s="397"/>
      <c r="E22" s="397"/>
    </row>
    <row r="23" spans="2:9" x14ac:dyDescent="0.2">
      <c r="B23" s="402"/>
      <c r="C23" s="399"/>
      <c r="D23" s="397"/>
      <c r="E23" s="397"/>
    </row>
    <row r="24" spans="2:9" x14ac:dyDescent="0.2">
      <c r="B24" s="401" t="s">
        <v>71</v>
      </c>
      <c r="C24" s="399"/>
      <c r="D24" s="397"/>
      <c r="E24" s="397"/>
    </row>
    <row r="25" spans="2:9" x14ac:dyDescent="0.2">
      <c r="B25" s="403" t="s">
        <v>72</v>
      </c>
      <c r="C25" s="399"/>
      <c r="D25" s="397"/>
      <c r="E25" s="397"/>
    </row>
    <row r="26" spans="2:9" x14ac:dyDescent="0.2">
      <c r="B26" s="403" t="s">
        <v>73</v>
      </c>
      <c r="C26" s="399"/>
      <c r="D26" s="397"/>
      <c r="E26" s="397"/>
    </row>
    <row r="27" spans="2:9" x14ac:dyDescent="0.2">
      <c r="B27" s="401" t="s">
        <v>74</v>
      </c>
      <c r="C27" s="58"/>
      <c r="D27" s="397"/>
      <c r="E27" s="397"/>
    </row>
    <row r="28" spans="2:9" ht="13.5" thickBot="1" x14ac:dyDescent="0.25">
      <c r="B28" s="402"/>
      <c r="C28" s="399"/>
      <c r="D28" s="397"/>
      <c r="E28" s="397"/>
    </row>
    <row r="29" spans="2:9" ht="13.5" thickBot="1" x14ac:dyDescent="0.25">
      <c r="B29" s="404" t="s">
        <v>75</v>
      </c>
      <c r="C29" s="405">
        <f>C18+C22+C27</f>
        <v>0</v>
      </c>
      <c r="D29" s="397"/>
      <c r="E29" s="405">
        <f>C29*31</f>
        <v>0</v>
      </c>
      <c r="F29" s="406" t="s">
        <v>76</v>
      </c>
      <c r="G29" s="390"/>
      <c r="H29" s="390"/>
      <c r="I29" s="390"/>
    </row>
    <row r="30" spans="2:9" x14ac:dyDescent="0.2">
      <c r="C30" s="389"/>
      <c r="D30" s="397"/>
      <c r="E30" s="397"/>
      <c r="F30" s="406" t="s">
        <v>77</v>
      </c>
    </row>
    <row r="31" spans="2:9" ht="13.5" thickBot="1" x14ac:dyDescent="0.25">
      <c r="B31" s="407" t="s">
        <v>78</v>
      </c>
      <c r="C31" s="408">
        <v>17.5</v>
      </c>
      <c r="D31" s="397"/>
      <c r="E31" s="397"/>
      <c r="F31" s="406"/>
    </row>
    <row r="32" spans="2:9" ht="13.5" thickBot="1" x14ac:dyDescent="0.25">
      <c r="B32" s="409"/>
      <c r="C32" s="410"/>
      <c r="D32" s="397"/>
      <c r="E32" s="411">
        <f>E29*30</f>
        <v>0</v>
      </c>
      <c r="F32" s="406" t="s">
        <v>832</v>
      </c>
    </row>
    <row r="33" spans="2:6" x14ac:dyDescent="0.2">
      <c r="B33" s="409"/>
      <c r="C33" s="410"/>
      <c r="D33" s="412"/>
      <c r="E33" s="413"/>
    </row>
    <row r="34" spans="2:6" x14ac:dyDescent="0.2">
      <c r="B34" s="409"/>
      <c r="C34" s="410"/>
      <c r="D34" s="412"/>
      <c r="E34" s="411">
        <f>E32*12</f>
        <v>0</v>
      </c>
      <c r="F34" s="390" t="s">
        <v>79</v>
      </c>
    </row>
  </sheetData>
  <sheetProtection algorithmName="SHA-512" hashValue="j3DQ/VVjocO7LRK9fdovdmwVjcdEc8CEr3ptn7nzVwkv/OnB0qBFZPBzZ8prE6yg9/vsVhIRaZ5e+K3zyqti/A==" saltValue="Prm4OcTy+wXqOp+Z5CeR6A==" spinCount="100000" sheet="1" objects="1" scenarios="1"/>
  <mergeCells count="3">
    <mergeCell ref="A4:F8"/>
    <mergeCell ref="A3:F3"/>
    <mergeCell ref="A1:E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14389-03D2-48FD-A802-207B8E6478E1}">
  <sheetPr>
    <tabColor rgb="FFC6E0B4"/>
  </sheetPr>
  <dimension ref="A1:V26"/>
  <sheetViews>
    <sheetView zoomScale="96" zoomScaleNormal="96" workbookViewId="0">
      <selection activeCell="C19" sqref="C19"/>
    </sheetView>
  </sheetViews>
  <sheetFormatPr defaultColWidth="9.140625" defaultRowHeight="12.75" x14ac:dyDescent="0.2"/>
  <cols>
    <col min="1" max="1" width="20.140625" style="8" customWidth="1"/>
    <col min="2" max="2" width="22.7109375" style="8" customWidth="1"/>
    <col min="3" max="3" width="13.85546875" style="8" customWidth="1"/>
    <col min="4" max="4" width="17.140625" style="8" customWidth="1"/>
    <col min="5" max="5" width="17.7109375" style="8" customWidth="1"/>
    <col min="6" max="6" width="17.5703125" style="8" customWidth="1"/>
    <col min="7" max="7" width="15" style="8" customWidth="1"/>
    <col min="8" max="8" width="9.140625" style="8"/>
    <col min="9" max="9" width="17.28515625" style="8" customWidth="1"/>
    <col min="10" max="12" width="9.140625" style="8"/>
    <col min="13" max="13" width="28.140625" style="8" customWidth="1"/>
    <col min="14" max="15" width="9.140625" style="8"/>
    <col min="16" max="16" width="41" style="8" customWidth="1"/>
    <col min="17" max="16384" width="9.140625" style="8"/>
  </cols>
  <sheetData>
    <row r="1" spans="1:22" ht="14.25" customHeight="1" x14ac:dyDescent="0.2"/>
    <row r="2" spans="1:22" ht="19.5" customHeight="1" x14ac:dyDescent="0.2">
      <c r="A2" s="486" t="s">
        <v>30</v>
      </c>
      <c r="B2" s="486"/>
      <c r="C2" s="486"/>
      <c r="D2" s="486"/>
      <c r="E2" s="486"/>
      <c r="F2" s="486"/>
    </row>
    <row r="3" spans="1:22" x14ac:dyDescent="0.2">
      <c r="I3" s="507" t="s">
        <v>80</v>
      </c>
      <c r="J3" s="508"/>
      <c r="K3" s="508"/>
      <c r="L3" s="508"/>
      <c r="M3" s="508"/>
      <c r="N3" s="508"/>
      <c r="O3" s="508"/>
      <c r="P3" s="508"/>
      <c r="Q3" s="508"/>
      <c r="R3" s="508"/>
      <c r="S3" s="508"/>
      <c r="T3" s="508"/>
      <c r="U3" s="508"/>
      <c r="V3" s="508"/>
    </row>
    <row r="5" spans="1:22" ht="13.5" thickBot="1" x14ac:dyDescent="0.25"/>
    <row r="6" spans="1:22" ht="13.5" thickBot="1" x14ac:dyDescent="0.25">
      <c r="A6" s="69" t="s">
        <v>81</v>
      </c>
      <c r="B6" s="70" t="s">
        <v>82</v>
      </c>
      <c r="C6" s="70" t="s">
        <v>83</v>
      </c>
      <c r="D6" s="70" t="s">
        <v>84</v>
      </c>
      <c r="E6" s="70" t="s">
        <v>85</v>
      </c>
      <c r="I6" s="444" t="s">
        <v>86</v>
      </c>
      <c r="J6" s="446" t="s">
        <v>87</v>
      </c>
      <c r="L6" s="72"/>
      <c r="M6" s="73" t="s">
        <v>88</v>
      </c>
      <c r="N6" s="74" t="s">
        <v>89</v>
      </c>
      <c r="P6" s="75" t="s">
        <v>90</v>
      </c>
      <c r="Q6" s="76" t="s">
        <v>91</v>
      </c>
      <c r="R6" s="77" t="s">
        <v>91</v>
      </c>
    </row>
    <row r="7" spans="1:22" ht="13.5" thickBot="1" x14ac:dyDescent="0.25">
      <c r="A7" s="59" t="s">
        <v>92</v>
      </c>
      <c r="B7" s="60">
        <f>'1.Ruimtestaat Alleenhouderstr.'!F123</f>
        <v>968.09000000000015</v>
      </c>
      <c r="C7" s="441">
        <f>'1.Ruimtestaat Alleenhouderstr.'!K123</f>
        <v>0</v>
      </c>
      <c r="D7" s="441">
        <f>C7*31</f>
        <v>0</v>
      </c>
      <c r="E7" s="441">
        <f>D7*12</f>
        <v>0</v>
      </c>
      <c r="I7" s="61" t="s">
        <v>93</v>
      </c>
      <c r="J7" s="445"/>
      <c r="L7" s="62">
        <v>1</v>
      </c>
      <c r="M7" s="63" t="s">
        <v>94</v>
      </c>
      <c r="N7" s="414"/>
      <c r="P7" s="78" t="s">
        <v>95</v>
      </c>
      <c r="Q7" s="79" t="s">
        <v>91</v>
      </c>
      <c r="R7" s="80" t="s">
        <v>91</v>
      </c>
    </row>
    <row r="8" spans="1:22" ht="13.5" thickBot="1" x14ac:dyDescent="0.25">
      <c r="A8" s="59" t="s">
        <v>96</v>
      </c>
      <c r="B8" s="60">
        <f>'2.Ruimtestaat Oloflaan'!F79</f>
        <v>624.39999999999986</v>
      </c>
      <c r="C8" s="441">
        <f>'2.Ruimtestaat Oloflaan'!K79</f>
        <v>0</v>
      </c>
      <c r="D8" s="441">
        <f>C8*31</f>
        <v>0</v>
      </c>
      <c r="E8" s="441">
        <f>D8*12</f>
        <v>0</v>
      </c>
      <c r="I8" s="64" t="s">
        <v>97</v>
      </c>
      <c r="J8" s="442"/>
      <c r="L8" s="62">
        <v>2</v>
      </c>
      <c r="M8" s="63" t="s">
        <v>98</v>
      </c>
      <c r="N8" s="414"/>
      <c r="P8" s="81" t="s">
        <v>99</v>
      </c>
      <c r="Q8" s="81" t="s">
        <v>100</v>
      </c>
      <c r="R8" s="82" t="s">
        <v>101</v>
      </c>
    </row>
    <row r="9" spans="1:22" x14ac:dyDescent="0.2">
      <c r="A9" s="59" t="s">
        <v>102</v>
      </c>
      <c r="B9" s="60">
        <f>'3.Ruimtestaat Ringbaan West'!F258</f>
        <v>2347.3399999999997</v>
      </c>
      <c r="C9" s="441">
        <f>'3.Ruimtestaat Ringbaan West'!K258</f>
        <v>0</v>
      </c>
      <c r="D9" s="441">
        <f t="shared" ref="D9:D13" si="0">C9*31</f>
        <v>0</v>
      </c>
      <c r="E9" s="441">
        <f t="shared" ref="E9:E13" si="1">D9*12</f>
        <v>0</v>
      </c>
      <c r="I9" s="64" t="s">
        <v>103</v>
      </c>
      <c r="J9" s="442"/>
      <c r="L9" s="62">
        <v>3</v>
      </c>
      <c r="M9" s="63" t="s">
        <v>104</v>
      </c>
      <c r="N9" s="414"/>
      <c r="P9" s="83" t="s">
        <v>105</v>
      </c>
      <c r="Q9" s="417"/>
      <c r="R9" s="84" t="s">
        <v>106</v>
      </c>
    </row>
    <row r="10" spans="1:22" x14ac:dyDescent="0.2">
      <c r="A10" s="59" t="s">
        <v>107</v>
      </c>
      <c r="B10" s="60">
        <f>'4.Ruimtestaat De Schans'!F97</f>
        <v>722.4</v>
      </c>
      <c r="C10" s="441">
        <f>'4.Ruimtestaat De Schans'!K97</f>
        <v>0</v>
      </c>
      <c r="D10" s="441">
        <f t="shared" si="0"/>
        <v>0</v>
      </c>
      <c r="E10" s="441">
        <f t="shared" si="1"/>
        <v>0</v>
      </c>
      <c r="I10" s="64" t="s">
        <v>108</v>
      </c>
      <c r="J10" s="442"/>
      <c r="L10" s="62">
        <v>4</v>
      </c>
      <c r="M10" s="63" t="s">
        <v>109</v>
      </c>
      <c r="N10" s="414"/>
      <c r="P10" s="83" t="s">
        <v>110</v>
      </c>
      <c r="Q10" s="418"/>
      <c r="R10" s="84" t="s">
        <v>106</v>
      </c>
    </row>
    <row r="11" spans="1:22" x14ac:dyDescent="0.2">
      <c r="A11" s="59" t="s">
        <v>111</v>
      </c>
      <c r="B11" s="60">
        <f>'5.Ruimtestaat Giekerkstraat'!F73</f>
        <v>931.69999999999982</v>
      </c>
      <c r="C11" s="441">
        <f>'5.Ruimtestaat Giekerkstraat'!K73</f>
        <v>0</v>
      </c>
      <c r="D11" s="441">
        <f t="shared" si="0"/>
        <v>0</v>
      </c>
      <c r="E11" s="441">
        <f t="shared" si="1"/>
        <v>0</v>
      </c>
      <c r="I11" s="64" t="s">
        <v>112</v>
      </c>
      <c r="J11" s="442"/>
      <c r="L11" s="62">
        <v>5</v>
      </c>
      <c r="M11" s="63" t="s">
        <v>113</v>
      </c>
      <c r="N11" s="414"/>
      <c r="P11" s="83" t="s">
        <v>114</v>
      </c>
      <c r="Q11" s="418"/>
      <c r="R11" s="84" t="s">
        <v>106</v>
      </c>
    </row>
    <row r="12" spans="1:22" x14ac:dyDescent="0.2">
      <c r="A12" s="59" t="s">
        <v>115</v>
      </c>
      <c r="B12" s="60">
        <f>'6.Ruimtestaat Bredaseweg'!F203</f>
        <v>1163.7000000000003</v>
      </c>
      <c r="C12" s="441">
        <f>'6.Ruimtestaat Bredaseweg'!K203</f>
        <v>0</v>
      </c>
      <c r="D12" s="441">
        <f t="shared" si="0"/>
        <v>0</v>
      </c>
      <c r="E12" s="441">
        <f t="shared" si="1"/>
        <v>0</v>
      </c>
      <c r="I12" s="64" t="s">
        <v>116</v>
      </c>
      <c r="J12" s="442"/>
      <c r="L12" s="62">
        <v>6</v>
      </c>
      <c r="M12" s="63" t="s">
        <v>117</v>
      </c>
      <c r="N12" s="414"/>
      <c r="P12" s="83" t="s">
        <v>118</v>
      </c>
      <c r="Q12" s="418"/>
      <c r="R12" s="84" t="s">
        <v>106</v>
      </c>
    </row>
    <row r="13" spans="1:22" ht="13.5" thickBot="1" x14ac:dyDescent="0.25">
      <c r="A13" s="59" t="s">
        <v>119</v>
      </c>
      <c r="B13" s="60">
        <f>'7.Ruimtestaat Sportweg'!F68</f>
        <v>512.79999999999995</v>
      </c>
      <c r="C13" s="441">
        <f>'7.Ruimtestaat Sportweg'!K68</f>
        <v>0</v>
      </c>
      <c r="D13" s="441">
        <f t="shared" si="0"/>
        <v>0</v>
      </c>
      <c r="E13" s="441">
        <f t="shared" si="1"/>
        <v>0</v>
      </c>
      <c r="I13" s="64" t="s">
        <v>120</v>
      </c>
      <c r="J13" s="442"/>
      <c r="L13" s="62">
        <v>7</v>
      </c>
      <c r="M13" s="63" t="s">
        <v>121</v>
      </c>
      <c r="N13" s="414"/>
      <c r="P13" s="83" t="s">
        <v>122</v>
      </c>
      <c r="Q13" s="418"/>
      <c r="R13" s="84" t="s">
        <v>106</v>
      </c>
    </row>
    <row r="14" spans="1:22" ht="39.75" customHeight="1" thickBot="1" x14ac:dyDescent="0.25">
      <c r="A14" s="69" t="s">
        <v>123</v>
      </c>
      <c r="B14" s="70" t="s">
        <v>91</v>
      </c>
      <c r="C14" s="85"/>
      <c r="D14" s="85">
        <f>SUM(D7:D13)</f>
        <v>0</v>
      </c>
      <c r="E14" s="85">
        <f>SUM(E7:E13)</f>
        <v>0</v>
      </c>
      <c r="G14" s="65"/>
      <c r="I14" s="64" t="s">
        <v>124</v>
      </c>
      <c r="J14" s="442"/>
      <c r="L14" s="66">
        <v>8</v>
      </c>
      <c r="M14" s="67" t="s">
        <v>125</v>
      </c>
      <c r="N14" s="415"/>
      <c r="P14" s="83" t="s">
        <v>126</v>
      </c>
      <c r="Q14" s="418"/>
      <c r="R14" s="84" t="s">
        <v>106</v>
      </c>
    </row>
    <row r="15" spans="1:22" x14ac:dyDescent="0.2">
      <c r="A15" s="86"/>
      <c r="B15" s="86"/>
      <c r="C15" s="86"/>
      <c r="D15" s="86"/>
      <c r="E15" s="86"/>
      <c r="F15" s="86"/>
      <c r="I15" s="64" t="s">
        <v>127</v>
      </c>
      <c r="J15" s="442"/>
      <c r="P15" s="83" t="s">
        <v>128</v>
      </c>
      <c r="Q15" s="418"/>
      <c r="R15" s="84" t="s">
        <v>106</v>
      </c>
    </row>
    <row r="16" spans="1:22" ht="13.5" thickBot="1" x14ac:dyDescent="0.25">
      <c r="A16" s="86"/>
      <c r="B16" s="86"/>
      <c r="C16" s="86"/>
      <c r="D16" s="86"/>
      <c r="E16" s="86"/>
      <c r="F16" s="86"/>
      <c r="I16" s="368" t="s">
        <v>129</v>
      </c>
      <c r="J16" s="443"/>
      <c r="P16" s="83" t="s">
        <v>130</v>
      </c>
      <c r="Q16" s="418"/>
      <c r="R16" s="84" t="s">
        <v>106</v>
      </c>
    </row>
    <row r="17" spans="1:18" ht="13.5" thickBot="1" x14ac:dyDescent="0.25">
      <c r="A17" s="86"/>
      <c r="B17" s="86" t="s">
        <v>91</v>
      </c>
      <c r="C17" s="86" t="s">
        <v>91</v>
      </c>
      <c r="D17" s="86"/>
      <c r="E17" s="86" t="s">
        <v>91</v>
      </c>
      <c r="F17" s="86" t="s">
        <v>91</v>
      </c>
      <c r="P17" s="83" t="s">
        <v>126</v>
      </c>
      <c r="Q17" s="418"/>
      <c r="R17" s="84" t="s">
        <v>106</v>
      </c>
    </row>
    <row r="18" spans="1:18" ht="32.25" customHeight="1" x14ac:dyDescent="0.2">
      <c r="A18" s="69" t="s">
        <v>81</v>
      </c>
      <c r="B18" s="87" t="s">
        <v>131</v>
      </c>
      <c r="C18" s="88" t="s">
        <v>89</v>
      </c>
      <c r="D18" s="70" t="s">
        <v>132</v>
      </c>
      <c r="E18" s="70" t="s">
        <v>133</v>
      </c>
      <c r="F18" s="71" t="s">
        <v>134</v>
      </c>
      <c r="P18" s="83" t="s">
        <v>128</v>
      </c>
      <c r="Q18" s="418"/>
      <c r="R18" s="84" t="s">
        <v>106</v>
      </c>
    </row>
    <row r="19" spans="1:18" x14ac:dyDescent="0.2">
      <c r="A19" s="59" t="s">
        <v>92</v>
      </c>
      <c r="B19" s="68" t="s">
        <v>135</v>
      </c>
      <c r="C19" s="416"/>
      <c r="D19" s="60">
        <f>'8.Glasbewassing'!F9</f>
        <v>1333</v>
      </c>
      <c r="E19" s="426">
        <f>F19/12</f>
        <v>0</v>
      </c>
      <c r="F19" s="428">
        <f>(C19*D19)*2</f>
        <v>0</v>
      </c>
      <c r="P19" s="89" t="s">
        <v>130</v>
      </c>
      <c r="Q19" s="419"/>
      <c r="R19" s="90" t="s">
        <v>106</v>
      </c>
    </row>
    <row r="20" spans="1:18" x14ac:dyDescent="0.2">
      <c r="A20" s="59" t="s">
        <v>96</v>
      </c>
      <c r="B20" s="68" t="s">
        <v>135</v>
      </c>
      <c r="C20" s="416"/>
      <c r="D20" s="60">
        <f>'8.Glasbewassing'!F7</f>
        <v>900</v>
      </c>
      <c r="E20" s="426">
        <f t="shared" ref="E20:E25" si="2">F20/12</f>
        <v>0</v>
      </c>
      <c r="F20" s="428">
        <f>(C20*D20)*2</f>
        <v>0</v>
      </c>
      <c r="P20" s="91" t="s">
        <v>136</v>
      </c>
    </row>
    <row r="21" spans="1:18" x14ac:dyDescent="0.2">
      <c r="A21" s="59" t="s">
        <v>102</v>
      </c>
      <c r="B21" s="68" t="s">
        <v>135</v>
      </c>
      <c r="C21" s="416"/>
      <c r="D21" s="60">
        <f>'8.Glasbewassing'!F3</f>
        <v>1839</v>
      </c>
      <c r="E21" s="426">
        <f t="shared" si="2"/>
        <v>0</v>
      </c>
      <c r="F21" s="428">
        <f t="shared" ref="F21:F25" si="3">(C21*D21)*2</f>
        <v>0</v>
      </c>
    </row>
    <row r="22" spans="1:18" x14ac:dyDescent="0.2">
      <c r="A22" s="59" t="s">
        <v>107</v>
      </c>
      <c r="B22" s="68" t="s">
        <v>135</v>
      </c>
      <c r="C22" s="416"/>
      <c r="D22" s="60">
        <f>'8.Glasbewassing'!F4</f>
        <v>2529</v>
      </c>
      <c r="E22" s="426">
        <f t="shared" si="2"/>
        <v>0</v>
      </c>
      <c r="F22" s="428">
        <f t="shared" si="3"/>
        <v>0</v>
      </c>
    </row>
    <row r="23" spans="1:18" x14ac:dyDescent="0.2">
      <c r="A23" s="59" t="s">
        <v>111</v>
      </c>
      <c r="B23" s="68" t="s">
        <v>135</v>
      </c>
      <c r="C23" s="416"/>
      <c r="D23" s="60">
        <f>'8.Glasbewassing'!F5</f>
        <v>2074</v>
      </c>
      <c r="E23" s="426">
        <f t="shared" si="2"/>
        <v>0</v>
      </c>
      <c r="F23" s="428">
        <f t="shared" si="3"/>
        <v>0</v>
      </c>
    </row>
    <row r="24" spans="1:18" x14ac:dyDescent="0.2">
      <c r="A24" s="59" t="s">
        <v>115</v>
      </c>
      <c r="B24" s="68" t="s">
        <v>135</v>
      </c>
      <c r="C24" s="416"/>
      <c r="D24" s="60">
        <f>'8.Glasbewassing'!F6</f>
        <v>2169</v>
      </c>
      <c r="E24" s="426">
        <f t="shared" si="2"/>
        <v>0</v>
      </c>
      <c r="F24" s="428">
        <f t="shared" si="3"/>
        <v>0</v>
      </c>
    </row>
    <row r="25" spans="1:18" x14ac:dyDescent="0.2">
      <c r="A25" s="59" t="s">
        <v>119</v>
      </c>
      <c r="B25" s="68" t="s">
        <v>135</v>
      </c>
      <c r="C25" s="416"/>
      <c r="D25" s="60">
        <f>'8.Glasbewassing'!F8</f>
        <v>758</v>
      </c>
      <c r="E25" s="426">
        <f t="shared" si="2"/>
        <v>0</v>
      </c>
      <c r="F25" s="428">
        <f t="shared" si="3"/>
        <v>0</v>
      </c>
    </row>
    <row r="26" spans="1:18" ht="25.5" x14ac:dyDescent="0.2">
      <c r="A26" s="81" t="s">
        <v>137</v>
      </c>
      <c r="B26" s="79" t="s">
        <v>91</v>
      </c>
      <c r="C26" s="92"/>
      <c r="D26" s="93" t="s">
        <v>91</v>
      </c>
      <c r="E26" s="427">
        <f>SUM(E19:E25)</f>
        <v>0</v>
      </c>
      <c r="F26" s="429">
        <f>SUM(F19:F25)</f>
        <v>0</v>
      </c>
      <c r="G26" s="65"/>
      <c r="Q26" s="86"/>
      <c r="R26" s="86"/>
    </row>
  </sheetData>
  <sheetProtection algorithmName="SHA-512" hashValue="r1dGMoipuJoL2tFFIEZx9MJhX6izv1J3aJosLRc0Q1vAMKZgcJpgZLF71cIfs5gNh7GIIKz2YmcO7/W/5Tq+ig==" saltValue="0MbYJnfBpiTq7Efk5uE5aw==" spinCount="100000" sheet="1" objects="1" scenarios="1"/>
  <mergeCells count="2">
    <mergeCell ref="I3:V3"/>
    <mergeCell ref="A2: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83D62-D344-4F8D-BD02-9FD323946788}">
  <sheetPr>
    <tabColor rgb="FFC6E0B4"/>
  </sheetPr>
  <dimension ref="A1:L123"/>
  <sheetViews>
    <sheetView workbookViewId="0">
      <selection sqref="A1:XFD1048576"/>
    </sheetView>
  </sheetViews>
  <sheetFormatPr defaultColWidth="9.140625" defaultRowHeight="12.75" x14ac:dyDescent="0.2"/>
  <cols>
    <col min="1" max="1" width="16.85546875" style="8" customWidth="1"/>
    <col min="2" max="3" width="16.140625" style="8" customWidth="1"/>
    <col min="4" max="4" width="15.5703125" style="8" customWidth="1"/>
    <col min="5" max="5" width="15" style="8" customWidth="1"/>
    <col min="6" max="6" width="10.42578125" style="8" customWidth="1"/>
    <col min="7" max="7" width="13.85546875" style="8" customWidth="1"/>
    <col min="8" max="8" width="11.140625" style="8" customWidth="1"/>
    <col min="9" max="9" width="14" style="8" customWidth="1"/>
    <col min="10" max="10" width="10.7109375" style="8" customWidth="1"/>
    <col min="11" max="11" width="15.140625" style="8" customWidth="1"/>
    <col min="12" max="16384" width="9.140625" style="8"/>
  </cols>
  <sheetData>
    <row r="1" spans="1:11" ht="27.75" customHeight="1" x14ac:dyDescent="0.2">
      <c r="A1" s="94" t="s">
        <v>138</v>
      </c>
      <c r="B1" s="94" t="s">
        <v>139</v>
      </c>
      <c r="C1" s="94" t="s">
        <v>58</v>
      </c>
      <c r="D1" s="94" t="s">
        <v>140</v>
      </c>
      <c r="E1" s="95" t="s">
        <v>141</v>
      </c>
      <c r="F1" s="96" t="s">
        <v>132</v>
      </c>
      <c r="G1" s="96" t="s">
        <v>142</v>
      </c>
      <c r="H1" s="96" t="s">
        <v>143</v>
      </c>
      <c r="I1" s="96" t="s">
        <v>144</v>
      </c>
      <c r="J1" s="96" t="s">
        <v>145</v>
      </c>
      <c r="K1" s="96" t="s">
        <v>83</v>
      </c>
    </row>
    <row r="2" spans="1:11" x14ac:dyDescent="0.2">
      <c r="A2" s="97" t="s">
        <v>146</v>
      </c>
      <c r="B2" s="97" t="s">
        <v>147</v>
      </c>
      <c r="C2" s="98" t="s">
        <v>148</v>
      </c>
      <c r="D2" s="99" t="s">
        <v>149</v>
      </c>
      <c r="E2" s="100">
        <v>4</v>
      </c>
      <c r="F2" s="101">
        <v>10</v>
      </c>
      <c r="G2" s="102"/>
      <c r="H2" s="103">
        <f>VLOOKUP(E2,'Overzicht Schoonmaak'!$L$6:$N$14,3,FALSE)</f>
        <v>0</v>
      </c>
      <c r="I2" s="103">
        <f>VLOOKUP(D2,'Overzicht Schoonmaak'!$I$6:$J$17,2,FALSE)</f>
        <v>0</v>
      </c>
      <c r="J2" s="103">
        <f>H2+I2</f>
        <v>0</v>
      </c>
      <c r="K2" s="103">
        <f>F2*J2</f>
        <v>0</v>
      </c>
    </row>
    <row r="3" spans="1:11" x14ac:dyDescent="0.2">
      <c r="A3" s="97" t="s">
        <v>146</v>
      </c>
      <c r="B3" s="97" t="s">
        <v>150</v>
      </c>
      <c r="C3" s="98" t="s">
        <v>151</v>
      </c>
      <c r="D3" s="99" t="s">
        <v>149</v>
      </c>
      <c r="E3" s="100">
        <v>4</v>
      </c>
      <c r="F3" s="102">
        <v>19.7</v>
      </c>
      <c r="G3" s="104"/>
      <c r="H3" s="103">
        <f>VLOOKUP(E3,'Overzicht Schoonmaak'!$L$6:$N$14,3,FALSE)</f>
        <v>0</v>
      </c>
      <c r="I3" s="103">
        <f>VLOOKUP(D3,'Overzicht Schoonmaak'!$I$6:$J$17,2,FALSE)</f>
        <v>0</v>
      </c>
      <c r="J3" s="103">
        <f t="shared" ref="J3:J8" si="0">H3+I3</f>
        <v>0</v>
      </c>
      <c r="K3" s="103">
        <f>F3*J3</f>
        <v>0</v>
      </c>
    </row>
    <row r="4" spans="1:11" x14ac:dyDescent="0.2">
      <c r="A4" s="97" t="s">
        <v>146</v>
      </c>
      <c r="B4" s="97" t="s">
        <v>152</v>
      </c>
      <c r="C4" s="98" t="s">
        <v>153</v>
      </c>
      <c r="D4" s="99" t="s">
        <v>149</v>
      </c>
      <c r="E4" s="100">
        <v>4</v>
      </c>
      <c r="F4" s="102">
        <v>37.700000000000003</v>
      </c>
      <c r="G4" s="105"/>
      <c r="H4" s="103">
        <f>VLOOKUP(E4,'Overzicht Schoonmaak'!$L$6:$N$14,3,FALSE)</f>
        <v>0</v>
      </c>
      <c r="I4" s="103">
        <f>VLOOKUP(D4,'Overzicht Schoonmaak'!$I$6:$J$17,2,FALSE)</f>
        <v>0</v>
      </c>
      <c r="J4" s="103">
        <f t="shared" si="0"/>
        <v>0</v>
      </c>
      <c r="K4" s="103">
        <f t="shared" ref="K4:K8" si="1">F4*J4</f>
        <v>0</v>
      </c>
    </row>
    <row r="5" spans="1:11" x14ac:dyDescent="0.2">
      <c r="A5" s="97" t="s">
        <v>146</v>
      </c>
      <c r="B5" s="97" t="s">
        <v>154</v>
      </c>
      <c r="C5" s="98" t="s">
        <v>148</v>
      </c>
      <c r="D5" s="99" t="s">
        <v>155</v>
      </c>
      <c r="E5" s="100">
        <v>4</v>
      </c>
      <c r="F5" s="102">
        <v>65.2</v>
      </c>
      <c r="G5" s="105"/>
      <c r="H5" s="103">
        <f>VLOOKUP(E5,'Overzicht Schoonmaak'!$L$6:$N$14,3,FALSE)</f>
        <v>0</v>
      </c>
      <c r="I5" s="103">
        <f>VLOOKUP(D5,'Overzicht Schoonmaak'!$I$6:$J$17,2,FALSE)</f>
        <v>0</v>
      </c>
      <c r="J5" s="103">
        <f t="shared" si="0"/>
        <v>0</v>
      </c>
      <c r="K5" s="103">
        <f t="shared" si="1"/>
        <v>0</v>
      </c>
    </row>
    <row r="6" spans="1:11" x14ac:dyDescent="0.2">
      <c r="A6" s="97" t="s">
        <v>146</v>
      </c>
      <c r="B6" s="97" t="s">
        <v>156</v>
      </c>
      <c r="C6" s="98" t="s">
        <v>148</v>
      </c>
      <c r="D6" s="99" t="s">
        <v>155</v>
      </c>
      <c r="E6" s="100">
        <v>4</v>
      </c>
      <c r="F6" s="102">
        <v>30.8</v>
      </c>
      <c r="G6" s="105"/>
      <c r="H6" s="103">
        <f>VLOOKUP(E6,'Overzicht Schoonmaak'!$L$6:$N$14,3,FALSE)</f>
        <v>0</v>
      </c>
      <c r="I6" s="103">
        <f>VLOOKUP(D6,'Overzicht Schoonmaak'!$I$6:$J$17,2,FALSE)</f>
        <v>0</v>
      </c>
      <c r="J6" s="103">
        <f t="shared" si="0"/>
        <v>0</v>
      </c>
      <c r="K6" s="103">
        <f t="shared" si="1"/>
        <v>0</v>
      </c>
    </row>
    <row r="7" spans="1:11" x14ac:dyDescent="0.2">
      <c r="A7" s="97" t="s">
        <v>146</v>
      </c>
      <c r="B7" s="97" t="s">
        <v>157</v>
      </c>
      <c r="C7" s="98" t="s">
        <v>148</v>
      </c>
      <c r="D7" s="99" t="s">
        <v>155</v>
      </c>
      <c r="E7" s="100">
        <v>4</v>
      </c>
      <c r="F7" s="102">
        <v>74.099999999999994</v>
      </c>
      <c r="G7" s="105"/>
      <c r="H7" s="103">
        <f>VLOOKUP(E7,'Overzicht Schoonmaak'!$L$6:$N$14,3,FALSE)</f>
        <v>0</v>
      </c>
      <c r="I7" s="103">
        <f>VLOOKUP(D7,'Overzicht Schoonmaak'!$I$6:$J$17,2,FALSE)</f>
        <v>0</v>
      </c>
      <c r="J7" s="103">
        <f t="shared" si="0"/>
        <v>0</v>
      </c>
      <c r="K7" s="103">
        <f t="shared" si="1"/>
        <v>0</v>
      </c>
    </row>
    <row r="8" spans="1:11" x14ac:dyDescent="0.2">
      <c r="A8" s="97" t="s">
        <v>146</v>
      </c>
      <c r="B8" s="97" t="s">
        <v>158</v>
      </c>
      <c r="C8" s="98" t="s">
        <v>148</v>
      </c>
      <c r="D8" s="99" t="s">
        <v>155</v>
      </c>
      <c r="E8" s="100">
        <v>4</v>
      </c>
      <c r="F8" s="102">
        <v>24.3</v>
      </c>
      <c r="G8" s="105"/>
      <c r="H8" s="103">
        <f>VLOOKUP(E8,'Overzicht Schoonmaak'!$L$6:$N$14,3,FALSE)</f>
        <v>0</v>
      </c>
      <c r="I8" s="103">
        <f>VLOOKUP(D8,'Overzicht Schoonmaak'!$I$6:$J$17,2,FALSE)</f>
        <v>0</v>
      </c>
      <c r="J8" s="103">
        <f t="shared" si="0"/>
        <v>0</v>
      </c>
      <c r="K8" s="103">
        <f t="shared" si="1"/>
        <v>0</v>
      </c>
    </row>
    <row r="9" spans="1:11" x14ac:dyDescent="0.2">
      <c r="A9" s="106" t="s">
        <v>146</v>
      </c>
      <c r="B9" s="106" t="s">
        <v>159</v>
      </c>
      <c r="C9" s="107" t="s">
        <v>160</v>
      </c>
      <c r="D9" s="108" t="s">
        <v>149</v>
      </c>
      <c r="E9" s="109" t="s">
        <v>161</v>
      </c>
      <c r="F9" s="110" t="s">
        <v>161</v>
      </c>
      <c r="G9" s="111"/>
      <c r="H9" s="112"/>
      <c r="I9" s="113"/>
      <c r="J9" s="113"/>
      <c r="K9" s="113"/>
    </row>
    <row r="10" spans="1:11" x14ac:dyDescent="0.2">
      <c r="A10" s="97" t="s">
        <v>146</v>
      </c>
      <c r="B10" s="97" t="s">
        <v>162</v>
      </c>
      <c r="C10" s="98" t="s">
        <v>163</v>
      </c>
      <c r="D10" s="99" t="s">
        <v>124</v>
      </c>
      <c r="E10" s="100">
        <v>3</v>
      </c>
      <c r="F10" s="102">
        <v>19.600000000000001</v>
      </c>
      <c r="G10" s="105"/>
      <c r="H10" s="103">
        <f>VLOOKUP(E10,'Overzicht Schoonmaak'!$L$6:$N$14,3,FALSE)</f>
        <v>0</v>
      </c>
      <c r="I10" s="103">
        <f>VLOOKUP(D10,'Overzicht Schoonmaak'!$I$6:$J$17,2,FALSE)</f>
        <v>0</v>
      </c>
      <c r="J10" s="103">
        <f>H10+I10</f>
        <v>0</v>
      </c>
      <c r="K10" s="103">
        <f>F10*J10</f>
        <v>0</v>
      </c>
    </row>
    <row r="11" spans="1:11" x14ac:dyDescent="0.2">
      <c r="A11" s="114" t="s">
        <v>146</v>
      </c>
      <c r="B11" s="114" t="s">
        <v>164</v>
      </c>
      <c r="C11" s="115" t="s">
        <v>165</v>
      </c>
      <c r="D11" s="116" t="s">
        <v>149</v>
      </c>
      <c r="E11" s="117" t="s">
        <v>166</v>
      </c>
      <c r="F11" s="118"/>
      <c r="G11" s="119">
        <v>18.100000000000001</v>
      </c>
      <c r="H11" s="118"/>
      <c r="I11" s="118"/>
      <c r="J11" s="118"/>
      <c r="K11" s="118"/>
    </row>
    <row r="12" spans="1:11" x14ac:dyDescent="0.2">
      <c r="A12" s="114" t="s">
        <v>146</v>
      </c>
      <c r="B12" s="114">
        <v>0.08</v>
      </c>
      <c r="C12" s="115" t="s">
        <v>165</v>
      </c>
      <c r="D12" s="116" t="s">
        <v>149</v>
      </c>
      <c r="E12" s="117" t="s">
        <v>166</v>
      </c>
      <c r="F12" s="118"/>
      <c r="G12" s="119">
        <v>18.100000000000001</v>
      </c>
      <c r="H12" s="118"/>
      <c r="I12" s="118"/>
      <c r="J12" s="118"/>
      <c r="K12" s="118"/>
    </row>
    <row r="13" spans="1:11" x14ac:dyDescent="0.2">
      <c r="A13" s="114" t="s">
        <v>146</v>
      </c>
      <c r="B13" s="114" t="s">
        <v>167</v>
      </c>
      <c r="C13" s="115" t="s">
        <v>165</v>
      </c>
      <c r="D13" s="116" t="s">
        <v>149</v>
      </c>
      <c r="E13" s="117" t="s">
        <v>166</v>
      </c>
      <c r="F13" s="118"/>
      <c r="G13" s="119">
        <v>20</v>
      </c>
      <c r="H13" s="118"/>
      <c r="I13" s="118"/>
      <c r="J13" s="118"/>
      <c r="K13" s="118"/>
    </row>
    <row r="14" spans="1:11" x14ac:dyDescent="0.2">
      <c r="A14" s="114" t="s">
        <v>146</v>
      </c>
      <c r="B14" s="114" t="s">
        <v>168</v>
      </c>
      <c r="C14" s="115" t="s">
        <v>165</v>
      </c>
      <c r="D14" s="116" t="s">
        <v>149</v>
      </c>
      <c r="E14" s="117" t="s">
        <v>166</v>
      </c>
      <c r="F14" s="118"/>
      <c r="G14" s="119">
        <v>15.6</v>
      </c>
      <c r="H14" s="118"/>
      <c r="I14" s="118"/>
      <c r="J14" s="118"/>
      <c r="K14" s="118"/>
    </row>
    <row r="15" spans="1:11" x14ac:dyDescent="0.2">
      <c r="A15" s="114" t="s">
        <v>146</v>
      </c>
      <c r="B15" s="114" t="s">
        <v>169</v>
      </c>
      <c r="C15" s="115" t="s">
        <v>165</v>
      </c>
      <c r="D15" s="116" t="s">
        <v>149</v>
      </c>
      <c r="E15" s="117" t="s">
        <v>166</v>
      </c>
      <c r="F15" s="118"/>
      <c r="G15" s="119">
        <v>8.8000000000000007</v>
      </c>
      <c r="H15" s="118"/>
      <c r="I15" s="118"/>
      <c r="J15" s="118"/>
      <c r="K15" s="118"/>
    </row>
    <row r="16" spans="1:11" x14ac:dyDescent="0.2">
      <c r="A16" s="114" t="s">
        <v>146</v>
      </c>
      <c r="B16" s="114" t="s">
        <v>170</v>
      </c>
      <c r="C16" s="115" t="s">
        <v>165</v>
      </c>
      <c r="D16" s="116" t="s">
        <v>149</v>
      </c>
      <c r="E16" s="117" t="s">
        <v>166</v>
      </c>
      <c r="F16" s="118"/>
      <c r="G16" s="119">
        <v>17.2</v>
      </c>
      <c r="H16" s="118"/>
      <c r="I16" s="118"/>
      <c r="J16" s="118"/>
      <c r="K16" s="118"/>
    </row>
    <row r="17" spans="1:11" x14ac:dyDescent="0.2">
      <c r="A17" s="114" t="s">
        <v>146</v>
      </c>
      <c r="B17" s="114" t="s">
        <v>171</v>
      </c>
      <c r="C17" s="115" t="s">
        <v>165</v>
      </c>
      <c r="D17" s="116" t="s">
        <v>149</v>
      </c>
      <c r="E17" s="117" t="s">
        <v>166</v>
      </c>
      <c r="F17" s="118"/>
      <c r="G17" s="119">
        <v>17.100000000000001</v>
      </c>
      <c r="H17" s="118"/>
      <c r="I17" s="118"/>
      <c r="J17" s="118"/>
      <c r="K17" s="118"/>
    </row>
    <row r="18" spans="1:11" x14ac:dyDescent="0.2">
      <c r="A18" s="114" t="s">
        <v>146</v>
      </c>
      <c r="B18" s="114" t="s">
        <v>172</v>
      </c>
      <c r="C18" s="115" t="s">
        <v>165</v>
      </c>
      <c r="D18" s="116" t="s">
        <v>149</v>
      </c>
      <c r="E18" s="117" t="s">
        <v>166</v>
      </c>
      <c r="F18" s="118"/>
      <c r="G18" s="119">
        <v>34.200000000000003</v>
      </c>
      <c r="H18" s="118"/>
      <c r="I18" s="118"/>
      <c r="J18" s="118"/>
      <c r="K18" s="118"/>
    </row>
    <row r="19" spans="1:11" x14ac:dyDescent="0.2">
      <c r="A19" s="114" t="s">
        <v>146</v>
      </c>
      <c r="B19" s="114" t="s">
        <v>173</v>
      </c>
      <c r="C19" s="115" t="s">
        <v>165</v>
      </c>
      <c r="D19" s="116" t="s">
        <v>149</v>
      </c>
      <c r="E19" s="117" t="s">
        <v>166</v>
      </c>
      <c r="F19" s="118"/>
      <c r="G19" s="119" t="s">
        <v>174</v>
      </c>
      <c r="H19" s="118"/>
      <c r="I19" s="118"/>
      <c r="J19" s="118"/>
      <c r="K19" s="118"/>
    </row>
    <row r="20" spans="1:11" x14ac:dyDescent="0.2">
      <c r="A20" s="97" t="s">
        <v>146</v>
      </c>
      <c r="B20" s="97" t="s">
        <v>175</v>
      </c>
      <c r="C20" s="98" t="s">
        <v>176</v>
      </c>
      <c r="D20" s="99" t="s">
        <v>155</v>
      </c>
      <c r="E20" s="100">
        <v>4</v>
      </c>
      <c r="F20" s="102">
        <v>9.8000000000000007</v>
      </c>
      <c r="G20" s="105"/>
      <c r="H20" s="103">
        <f>VLOOKUP(E20,'Overzicht Schoonmaak'!$L$6:$N$14,3,FALSE)</f>
        <v>0</v>
      </c>
      <c r="I20" s="103">
        <f>VLOOKUP(D20,'Overzicht Schoonmaak'!$I$6:$J$17,2,FALSE)</f>
        <v>0</v>
      </c>
      <c r="J20" s="103">
        <f>H20+I20</f>
        <v>0</v>
      </c>
      <c r="K20" s="103">
        <f>F20*J20</f>
        <v>0</v>
      </c>
    </row>
    <row r="21" spans="1:11" x14ac:dyDescent="0.2">
      <c r="A21" s="114" t="s">
        <v>146</v>
      </c>
      <c r="B21" s="114" t="s">
        <v>177</v>
      </c>
      <c r="C21" s="115" t="s">
        <v>165</v>
      </c>
      <c r="D21" s="116" t="s">
        <v>149</v>
      </c>
      <c r="E21" s="117" t="s">
        <v>166</v>
      </c>
      <c r="F21" s="118"/>
      <c r="G21" s="119">
        <v>19.600000000000001</v>
      </c>
      <c r="H21" s="118"/>
      <c r="I21" s="118"/>
      <c r="J21" s="118"/>
      <c r="K21" s="118"/>
    </row>
    <row r="22" spans="1:11" x14ac:dyDescent="0.2">
      <c r="A22" s="114" t="s">
        <v>146</v>
      </c>
      <c r="B22" s="114" t="s">
        <v>178</v>
      </c>
      <c r="C22" s="115" t="s">
        <v>165</v>
      </c>
      <c r="D22" s="116" t="s">
        <v>149</v>
      </c>
      <c r="E22" s="117" t="s">
        <v>166</v>
      </c>
      <c r="F22" s="118"/>
      <c r="G22" s="119">
        <v>18</v>
      </c>
      <c r="H22" s="118"/>
      <c r="I22" s="118"/>
      <c r="J22" s="118"/>
      <c r="K22" s="118"/>
    </row>
    <row r="23" spans="1:11" x14ac:dyDescent="0.2">
      <c r="A23" s="114" t="s">
        <v>146</v>
      </c>
      <c r="B23" s="114" t="s">
        <v>179</v>
      </c>
      <c r="C23" s="115" t="s">
        <v>165</v>
      </c>
      <c r="D23" s="116" t="s">
        <v>149</v>
      </c>
      <c r="E23" s="117" t="s">
        <v>166</v>
      </c>
      <c r="F23" s="118"/>
      <c r="G23" s="119">
        <v>18.100000000000001</v>
      </c>
      <c r="H23" s="118"/>
      <c r="I23" s="118"/>
      <c r="J23" s="118"/>
      <c r="K23" s="118"/>
    </row>
    <row r="24" spans="1:11" x14ac:dyDescent="0.2">
      <c r="A24" s="114" t="s">
        <v>146</v>
      </c>
      <c r="B24" s="114" t="s">
        <v>180</v>
      </c>
      <c r="C24" s="115" t="s">
        <v>165</v>
      </c>
      <c r="D24" s="116" t="s">
        <v>149</v>
      </c>
      <c r="E24" s="117" t="s">
        <v>166</v>
      </c>
      <c r="F24" s="118"/>
      <c r="G24" s="119">
        <v>19.3</v>
      </c>
      <c r="H24" s="118"/>
      <c r="I24" s="118"/>
      <c r="J24" s="118"/>
      <c r="K24" s="118"/>
    </row>
    <row r="25" spans="1:11" x14ac:dyDescent="0.2">
      <c r="A25" s="114" t="s">
        <v>146</v>
      </c>
      <c r="B25" s="114" t="s">
        <v>181</v>
      </c>
      <c r="C25" s="115" t="s">
        <v>165</v>
      </c>
      <c r="D25" s="116" t="s">
        <v>149</v>
      </c>
      <c r="E25" s="117" t="s">
        <v>166</v>
      </c>
      <c r="F25" s="118"/>
      <c r="G25" s="119">
        <v>34.299999999999997</v>
      </c>
      <c r="H25" s="118"/>
      <c r="I25" s="118"/>
      <c r="J25" s="118"/>
      <c r="K25" s="118"/>
    </row>
    <row r="26" spans="1:11" x14ac:dyDescent="0.2">
      <c r="A26" s="114" t="s">
        <v>146</v>
      </c>
      <c r="B26" s="114" t="s">
        <v>182</v>
      </c>
      <c r="C26" s="115" t="s">
        <v>165</v>
      </c>
      <c r="D26" s="116" t="s">
        <v>149</v>
      </c>
      <c r="E26" s="117" t="s">
        <v>166</v>
      </c>
      <c r="F26" s="118"/>
      <c r="G26" s="119" t="s">
        <v>174</v>
      </c>
      <c r="H26" s="118"/>
      <c r="I26" s="118"/>
      <c r="J26" s="118"/>
      <c r="K26" s="118"/>
    </row>
    <row r="27" spans="1:11" x14ac:dyDescent="0.2">
      <c r="A27" s="114" t="s">
        <v>146</v>
      </c>
      <c r="B27" s="114" t="s">
        <v>183</v>
      </c>
      <c r="C27" s="115" t="s">
        <v>165</v>
      </c>
      <c r="D27" s="116" t="s">
        <v>149</v>
      </c>
      <c r="E27" s="117" t="s">
        <v>166</v>
      </c>
      <c r="F27" s="118"/>
      <c r="G27" s="119">
        <v>18.100000000000001</v>
      </c>
      <c r="H27" s="118"/>
      <c r="I27" s="118"/>
      <c r="J27" s="118"/>
      <c r="K27" s="118"/>
    </row>
    <row r="28" spans="1:11" x14ac:dyDescent="0.2">
      <c r="A28" s="114" t="s">
        <v>146</v>
      </c>
      <c r="B28" s="114" t="s">
        <v>184</v>
      </c>
      <c r="C28" s="115" t="s">
        <v>165</v>
      </c>
      <c r="D28" s="116" t="s">
        <v>149</v>
      </c>
      <c r="E28" s="117" t="s">
        <v>166</v>
      </c>
      <c r="F28" s="118"/>
      <c r="G28" s="119">
        <v>18.3</v>
      </c>
      <c r="H28" s="118"/>
      <c r="I28" s="118"/>
      <c r="J28" s="118"/>
      <c r="K28" s="118"/>
    </row>
    <row r="29" spans="1:11" x14ac:dyDescent="0.2">
      <c r="A29" s="114" t="s">
        <v>146</v>
      </c>
      <c r="B29" s="114" t="s">
        <v>185</v>
      </c>
      <c r="C29" s="115" t="s">
        <v>165</v>
      </c>
      <c r="D29" s="116" t="s">
        <v>149</v>
      </c>
      <c r="E29" s="117" t="s">
        <v>166</v>
      </c>
      <c r="F29" s="118"/>
      <c r="G29" s="119">
        <v>9.23</v>
      </c>
      <c r="H29" s="118"/>
      <c r="I29" s="118"/>
      <c r="J29" s="118"/>
      <c r="K29" s="118"/>
    </row>
    <row r="30" spans="1:11" x14ac:dyDescent="0.2">
      <c r="A30" s="106" t="s">
        <v>146</v>
      </c>
      <c r="B30" s="106" t="s">
        <v>186</v>
      </c>
      <c r="C30" s="107" t="s">
        <v>187</v>
      </c>
      <c r="D30" s="108" t="s">
        <v>149</v>
      </c>
      <c r="E30" s="120" t="s">
        <v>161</v>
      </c>
      <c r="F30" s="121" t="s">
        <v>161</v>
      </c>
      <c r="G30" s="122"/>
      <c r="H30" s="112"/>
      <c r="I30" s="113"/>
      <c r="J30" s="113"/>
      <c r="K30" s="113"/>
    </row>
    <row r="31" spans="1:11" x14ac:dyDescent="0.2">
      <c r="A31" s="114" t="s">
        <v>146</v>
      </c>
      <c r="B31" s="114" t="s">
        <v>188</v>
      </c>
      <c r="C31" s="115" t="s">
        <v>165</v>
      </c>
      <c r="D31" s="116" t="s">
        <v>149</v>
      </c>
      <c r="E31" s="117" t="s">
        <v>166</v>
      </c>
      <c r="F31" s="118"/>
      <c r="G31" s="119">
        <v>18.100000000000001</v>
      </c>
      <c r="H31" s="118"/>
      <c r="I31" s="118"/>
      <c r="J31" s="118"/>
      <c r="K31" s="118"/>
    </row>
    <row r="32" spans="1:11" x14ac:dyDescent="0.2">
      <c r="A32" s="114" t="s">
        <v>146</v>
      </c>
      <c r="B32" s="114" t="s">
        <v>189</v>
      </c>
      <c r="C32" s="115" t="s">
        <v>165</v>
      </c>
      <c r="D32" s="116" t="s">
        <v>149</v>
      </c>
      <c r="E32" s="117" t="s">
        <v>166</v>
      </c>
      <c r="F32" s="118"/>
      <c r="G32" s="119">
        <v>39.1</v>
      </c>
      <c r="H32" s="118"/>
      <c r="I32" s="118"/>
      <c r="J32" s="118"/>
      <c r="K32" s="118"/>
    </row>
    <row r="33" spans="1:11" x14ac:dyDescent="0.2">
      <c r="A33" s="114" t="s">
        <v>146</v>
      </c>
      <c r="B33" s="114" t="s">
        <v>189</v>
      </c>
      <c r="C33" s="115" t="s">
        <v>165</v>
      </c>
      <c r="D33" s="116" t="s">
        <v>149</v>
      </c>
      <c r="E33" s="117" t="s">
        <v>166</v>
      </c>
      <c r="F33" s="118"/>
      <c r="G33" s="119" t="s">
        <v>190</v>
      </c>
      <c r="H33" s="118"/>
      <c r="I33" s="118"/>
      <c r="J33" s="118"/>
      <c r="K33" s="118"/>
    </row>
    <row r="34" spans="1:11" x14ac:dyDescent="0.2">
      <c r="A34" s="97" t="s">
        <v>146</v>
      </c>
      <c r="B34" s="97" t="s">
        <v>191</v>
      </c>
      <c r="C34" s="98" t="s">
        <v>192</v>
      </c>
      <c r="D34" s="99" t="s">
        <v>155</v>
      </c>
      <c r="E34" s="123">
        <v>4</v>
      </c>
      <c r="F34" s="124">
        <v>9.39</v>
      </c>
      <c r="G34" s="125"/>
      <c r="H34" s="103">
        <f>VLOOKUP(E34,'Overzicht Schoonmaak'!$L$6:$N$14,3,FALSE)</f>
        <v>0</v>
      </c>
      <c r="I34" s="103">
        <f>VLOOKUP(D34,'Overzicht Schoonmaak'!$I$6:$J$17,2,FALSE)</f>
        <v>0</v>
      </c>
      <c r="J34" s="103">
        <f t="shared" ref="J34:J36" si="2">H34+I34</f>
        <v>0</v>
      </c>
      <c r="K34" s="103">
        <f t="shared" ref="K34:K36" si="3">F34*J34</f>
        <v>0</v>
      </c>
    </row>
    <row r="35" spans="1:11" x14ac:dyDescent="0.2">
      <c r="A35" s="97" t="s">
        <v>146</v>
      </c>
      <c r="B35" s="97" t="s">
        <v>193</v>
      </c>
      <c r="C35" s="98" t="s">
        <v>148</v>
      </c>
      <c r="D35" s="99" t="s">
        <v>155</v>
      </c>
      <c r="E35" s="123">
        <v>4</v>
      </c>
      <c r="F35" s="97">
        <v>51</v>
      </c>
      <c r="G35" s="125"/>
      <c r="H35" s="103">
        <f>VLOOKUP(E35,'Overzicht Schoonmaak'!$L$6:$N$14,3,FALSE)</f>
        <v>0</v>
      </c>
      <c r="I35" s="103">
        <f>VLOOKUP(D35,'Overzicht Schoonmaak'!$I$6:$J$17,2,FALSE)</f>
        <v>0</v>
      </c>
      <c r="J35" s="103">
        <f t="shared" si="2"/>
        <v>0</v>
      </c>
      <c r="K35" s="103">
        <f t="shared" si="3"/>
        <v>0</v>
      </c>
    </row>
    <row r="36" spans="1:11" ht="25.5" x14ac:dyDescent="0.2">
      <c r="A36" s="97" t="s">
        <v>146</v>
      </c>
      <c r="B36" s="97" t="s">
        <v>194</v>
      </c>
      <c r="C36" s="98" t="s">
        <v>195</v>
      </c>
      <c r="D36" s="99" t="s">
        <v>196</v>
      </c>
      <c r="E36" s="123">
        <v>1</v>
      </c>
      <c r="F36" s="97">
        <v>5.72</v>
      </c>
      <c r="G36" s="125"/>
      <c r="H36" s="103">
        <f>VLOOKUP(E36,'Overzicht Schoonmaak'!$L$6:$N$14,3,FALSE)</f>
        <v>0</v>
      </c>
      <c r="I36" s="103">
        <f>VLOOKUP(D36,'Overzicht Schoonmaak'!$I$6:$J$17,2,FALSE)</f>
        <v>0</v>
      </c>
      <c r="J36" s="103">
        <f t="shared" si="2"/>
        <v>0</v>
      </c>
      <c r="K36" s="103">
        <f t="shared" si="3"/>
        <v>0</v>
      </c>
    </row>
    <row r="37" spans="1:11" x14ac:dyDescent="0.2">
      <c r="A37" s="106" t="s">
        <v>146</v>
      </c>
      <c r="B37" s="106" t="s">
        <v>197</v>
      </c>
      <c r="C37" s="107" t="s">
        <v>198</v>
      </c>
      <c r="D37" s="108" t="s">
        <v>196</v>
      </c>
      <c r="E37" s="120" t="s">
        <v>161</v>
      </c>
      <c r="F37" s="106" t="s">
        <v>161</v>
      </c>
      <c r="G37" s="122"/>
      <c r="H37" s="112"/>
      <c r="I37" s="113"/>
      <c r="J37" s="113"/>
      <c r="K37" s="113"/>
    </row>
    <row r="38" spans="1:11" x14ac:dyDescent="0.2">
      <c r="A38" s="97" t="s">
        <v>146</v>
      </c>
      <c r="B38" s="97" t="s">
        <v>199</v>
      </c>
      <c r="C38" s="98" t="s">
        <v>200</v>
      </c>
      <c r="D38" s="99" t="s">
        <v>196</v>
      </c>
      <c r="E38" s="123">
        <v>1</v>
      </c>
      <c r="F38" s="97">
        <v>6.19</v>
      </c>
      <c r="G38" s="125"/>
      <c r="H38" s="103">
        <f>VLOOKUP(E38,'Overzicht Schoonmaak'!$L$6:$N$14,3,FALSE)</f>
        <v>0</v>
      </c>
      <c r="I38" s="103">
        <f>VLOOKUP(D38,'Overzicht Schoonmaak'!$I$6:$J$17,2,FALSE)</f>
        <v>0</v>
      </c>
      <c r="J38" s="103">
        <f t="shared" ref="J38:J48" si="4">H38+I38</f>
        <v>0</v>
      </c>
      <c r="K38" s="103">
        <f t="shared" ref="K38:K48" si="5">F38*J38</f>
        <v>0</v>
      </c>
    </row>
    <row r="39" spans="1:11" x14ac:dyDescent="0.2">
      <c r="A39" s="97" t="s">
        <v>146</v>
      </c>
      <c r="B39" s="97" t="s">
        <v>201</v>
      </c>
      <c r="C39" s="98" t="s">
        <v>200</v>
      </c>
      <c r="D39" s="99" t="s">
        <v>196</v>
      </c>
      <c r="E39" s="123">
        <v>1</v>
      </c>
      <c r="F39" s="97">
        <v>6.34</v>
      </c>
      <c r="G39" s="125"/>
      <c r="H39" s="103">
        <f>VLOOKUP(E39,'Overzicht Schoonmaak'!$L$6:$N$14,3,FALSE)</f>
        <v>0</v>
      </c>
      <c r="I39" s="103">
        <f>VLOOKUP(D39,'Overzicht Schoonmaak'!$I$6:$J$17,2,FALSE)</f>
        <v>0</v>
      </c>
      <c r="J39" s="103">
        <f t="shared" si="4"/>
        <v>0</v>
      </c>
      <c r="K39" s="103">
        <f t="shared" si="5"/>
        <v>0</v>
      </c>
    </row>
    <row r="40" spans="1:11" x14ac:dyDescent="0.2">
      <c r="A40" s="97" t="s">
        <v>146</v>
      </c>
      <c r="B40" s="97" t="s">
        <v>202</v>
      </c>
      <c r="C40" s="98" t="s">
        <v>200</v>
      </c>
      <c r="D40" s="99" t="s">
        <v>196</v>
      </c>
      <c r="E40" s="123">
        <v>1</v>
      </c>
      <c r="F40" s="97">
        <v>6.13</v>
      </c>
      <c r="G40" s="125"/>
      <c r="H40" s="103">
        <f>VLOOKUP(E40,'Overzicht Schoonmaak'!$L$6:$N$14,3,FALSE)</f>
        <v>0</v>
      </c>
      <c r="I40" s="103">
        <f>VLOOKUP(D40,'Overzicht Schoonmaak'!$I$6:$J$17,2,FALSE)</f>
        <v>0</v>
      </c>
      <c r="J40" s="103">
        <f t="shared" si="4"/>
        <v>0</v>
      </c>
      <c r="K40" s="103">
        <f t="shared" si="5"/>
        <v>0</v>
      </c>
    </row>
    <row r="41" spans="1:11" ht="25.5" x14ac:dyDescent="0.2">
      <c r="A41" s="97" t="s">
        <v>146</v>
      </c>
      <c r="B41" s="97" t="s">
        <v>203</v>
      </c>
      <c r="C41" s="98" t="s">
        <v>204</v>
      </c>
      <c r="D41" s="99" t="s">
        <v>196</v>
      </c>
      <c r="E41" s="123">
        <v>1</v>
      </c>
      <c r="F41" s="97">
        <v>6.37</v>
      </c>
      <c r="G41" s="125"/>
      <c r="H41" s="103">
        <f>VLOOKUP(E41,'Overzicht Schoonmaak'!$L$6:$N$14,3,FALSE)</f>
        <v>0</v>
      </c>
      <c r="I41" s="103">
        <f>VLOOKUP(D41,'Overzicht Schoonmaak'!$I$6:$J$17,2,FALSE)</f>
        <v>0</v>
      </c>
      <c r="J41" s="103">
        <f t="shared" si="4"/>
        <v>0</v>
      </c>
      <c r="K41" s="103">
        <f t="shared" si="5"/>
        <v>0</v>
      </c>
    </row>
    <row r="42" spans="1:11" ht="25.5" x14ac:dyDescent="0.2">
      <c r="A42" s="97" t="s">
        <v>146</v>
      </c>
      <c r="B42" s="97" t="s">
        <v>205</v>
      </c>
      <c r="C42" s="98" t="s">
        <v>195</v>
      </c>
      <c r="D42" s="99" t="s">
        <v>196</v>
      </c>
      <c r="E42" s="123">
        <v>1</v>
      </c>
      <c r="F42" s="97">
        <v>2.46</v>
      </c>
      <c r="G42" s="125"/>
      <c r="H42" s="103">
        <f>VLOOKUP(E42,'Overzicht Schoonmaak'!$L$6:$N$14,3,FALSE)</f>
        <v>0</v>
      </c>
      <c r="I42" s="103">
        <f>VLOOKUP(D42,'Overzicht Schoonmaak'!$I$6:$J$17,2,FALSE)</f>
        <v>0</v>
      </c>
      <c r="J42" s="103">
        <f t="shared" si="4"/>
        <v>0</v>
      </c>
      <c r="K42" s="103">
        <f t="shared" si="5"/>
        <v>0</v>
      </c>
    </row>
    <row r="43" spans="1:11" x14ac:dyDescent="0.2">
      <c r="A43" s="97" t="s">
        <v>146</v>
      </c>
      <c r="B43" s="97" t="s">
        <v>206</v>
      </c>
      <c r="C43" s="98" t="s">
        <v>207</v>
      </c>
      <c r="D43" s="99" t="s">
        <v>196</v>
      </c>
      <c r="E43" s="123">
        <v>1</v>
      </c>
      <c r="F43" s="97">
        <v>4.07</v>
      </c>
      <c r="G43" s="125"/>
      <c r="H43" s="103">
        <f>VLOOKUP(E43,'Overzicht Schoonmaak'!$L$6:$N$14,3,FALSE)</f>
        <v>0</v>
      </c>
      <c r="I43" s="103">
        <f>VLOOKUP(D43,'Overzicht Schoonmaak'!$I$6:$J$17,2,FALSE)</f>
        <v>0</v>
      </c>
      <c r="J43" s="103">
        <f t="shared" si="4"/>
        <v>0</v>
      </c>
      <c r="K43" s="103">
        <f t="shared" si="5"/>
        <v>0</v>
      </c>
    </row>
    <row r="44" spans="1:11" x14ac:dyDescent="0.2">
      <c r="A44" s="97" t="s">
        <v>146</v>
      </c>
      <c r="B44" s="97" t="s">
        <v>208</v>
      </c>
      <c r="C44" s="98" t="s">
        <v>209</v>
      </c>
      <c r="D44" s="99" t="s">
        <v>196</v>
      </c>
      <c r="E44" s="123">
        <v>6</v>
      </c>
      <c r="F44" s="97">
        <v>21</v>
      </c>
      <c r="G44" s="125"/>
      <c r="H44" s="103">
        <f>VLOOKUP(E44,'Overzicht Schoonmaak'!$L$6:$N$14,3,FALSE)</f>
        <v>0</v>
      </c>
      <c r="I44" s="103">
        <f>VLOOKUP(D44,'Overzicht Schoonmaak'!$I$6:$J$17,2,FALSE)</f>
        <v>0</v>
      </c>
      <c r="J44" s="103">
        <f t="shared" si="4"/>
        <v>0</v>
      </c>
      <c r="K44" s="103">
        <f t="shared" si="5"/>
        <v>0</v>
      </c>
    </row>
    <row r="45" spans="1:11" ht="25.5" x14ac:dyDescent="0.2">
      <c r="A45" s="97" t="s">
        <v>146</v>
      </c>
      <c r="B45" s="97" t="s">
        <v>210</v>
      </c>
      <c r="C45" s="98" t="s">
        <v>211</v>
      </c>
      <c r="D45" s="99" t="s">
        <v>124</v>
      </c>
      <c r="E45" s="123">
        <v>8</v>
      </c>
      <c r="F45" s="97">
        <v>10.4</v>
      </c>
      <c r="G45" s="125"/>
      <c r="H45" s="103">
        <f>VLOOKUP(E45,'Overzicht Schoonmaak'!$L$6:$N$14,3,FALSE)</f>
        <v>0</v>
      </c>
      <c r="I45" s="103">
        <f>VLOOKUP(D45,'Overzicht Schoonmaak'!$I$6:$J$17,2,FALSE)</f>
        <v>0</v>
      </c>
      <c r="J45" s="103">
        <f t="shared" si="4"/>
        <v>0</v>
      </c>
      <c r="K45" s="103">
        <f t="shared" si="5"/>
        <v>0</v>
      </c>
    </row>
    <row r="46" spans="1:11" x14ac:dyDescent="0.2">
      <c r="A46" s="106" t="s">
        <v>146</v>
      </c>
      <c r="B46" s="106" t="s">
        <v>212</v>
      </c>
      <c r="C46" s="107" t="s">
        <v>187</v>
      </c>
      <c r="D46" s="108" t="s">
        <v>124</v>
      </c>
      <c r="E46" s="120" t="s">
        <v>161</v>
      </c>
      <c r="F46" s="106">
        <v>5</v>
      </c>
      <c r="G46" s="122"/>
      <c r="H46" s="112"/>
      <c r="I46" s="112"/>
      <c r="J46" s="112"/>
      <c r="K46" s="112"/>
    </row>
    <row r="47" spans="1:11" x14ac:dyDescent="0.2">
      <c r="A47" s="97" t="s">
        <v>146</v>
      </c>
      <c r="B47" s="97" t="s">
        <v>213</v>
      </c>
      <c r="C47" s="98" t="s">
        <v>214</v>
      </c>
      <c r="D47" s="99" t="s">
        <v>124</v>
      </c>
      <c r="E47" s="123">
        <v>8</v>
      </c>
      <c r="F47" s="97">
        <v>5.37</v>
      </c>
      <c r="G47" s="125"/>
      <c r="H47" s="103">
        <f>VLOOKUP(E47,'Overzicht Schoonmaak'!$L$6:$N$14,3,FALSE)</f>
        <v>0</v>
      </c>
      <c r="I47" s="103">
        <f>VLOOKUP(D47,'Overzicht Schoonmaak'!$I$6:$J$17,2,FALSE)</f>
        <v>0</v>
      </c>
      <c r="J47" s="103">
        <f t="shared" si="4"/>
        <v>0</v>
      </c>
      <c r="K47" s="103">
        <f t="shared" si="5"/>
        <v>0</v>
      </c>
    </row>
    <row r="48" spans="1:11" x14ac:dyDescent="0.2">
      <c r="A48" s="97" t="s">
        <v>146</v>
      </c>
      <c r="B48" s="97" t="s">
        <v>215</v>
      </c>
      <c r="C48" s="98" t="s">
        <v>209</v>
      </c>
      <c r="D48" s="99" t="s">
        <v>127</v>
      </c>
      <c r="E48" s="123">
        <v>6</v>
      </c>
      <c r="F48" s="97">
        <v>18.7</v>
      </c>
      <c r="G48" s="125"/>
      <c r="H48" s="103">
        <f>VLOOKUP(E48,'Overzicht Schoonmaak'!$L$6:$N$14,3,FALSE)</f>
        <v>0</v>
      </c>
      <c r="I48" s="103">
        <f>VLOOKUP(D48,'Overzicht Schoonmaak'!$I$6:$J$17,2,FALSE)</f>
        <v>0</v>
      </c>
      <c r="J48" s="103">
        <f t="shared" si="4"/>
        <v>0</v>
      </c>
      <c r="K48" s="103">
        <f t="shared" si="5"/>
        <v>0</v>
      </c>
    </row>
    <row r="49" spans="1:11" x14ac:dyDescent="0.2">
      <c r="A49" s="106"/>
      <c r="B49" s="106"/>
      <c r="C49" s="107"/>
      <c r="D49" s="108"/>
      <c r="E49" s="120"/>
      <c r="F49" s="106"/>
      <c r="G49" s="122"/>
      <c r="H49" s="112"/>
      <c r="I49" s="113"/>
      <c r="J49" s="113"/>
      <c r="K49" s="113"/>
    </row>
    <row r="50" spans="1:11" x14ac:dyDescent="0.2">
      <c r="A50" s="106" t="s">
        <v>146</v>
      </c>
      <c r="B50" s="106" t="s">
        <v>216</v>
      </c>
      <c r="C50" s="107" t="s">
        <v>217</v>
      </c>
      <c r="D50" s="108" t="s">
        <v>196</v>
      </c>
      <c r="E50" s="120" t="s">
        <v>161</v>
      </c>
      <c r="F50" s="120" t="s">
        <v>161</v>
      </c>
      <c r="G50" s="109"/>
      <c r="H50" s="112"/>
      <c r="I50" s="113"/>
      <c r="J50" s="113"/>
      <c r="K50" s="113"/>
    </row>
    <row r="51" spans="1:11" x14ac:dyDescent="0.2">
      <c r="A51" s="99"/>
      <c r="B51" s="126"/>
      <c r="C51" s="98"/>
      <c r="D51" s="99"/>
      <c r="E51" s="123"/>
      <c r="F51" s="127"/>
      <c r="G51" s="128"/>
      <c r="H51" s="129"/>
      <c r="I51" s="129"/>
      <c r="J51" s="129"/>
      <c r="K51" s="129"/>
    </row>
    <row r="52" spans="1:11" x14ac:dyDescent="0.2">
      <c r="A52" s="130"/>
      <c r="B52" s="130"/>
      <c r="C52" s="130"/>
      <c r="D52" s="130"/>
      <c r="E52" s="131"/>
      <c r="F52" s="130"/>
      <c r="G52" s="132"/>
      <c r="H52" s="133"/>
      <c r="I52" s="133"/>
      <c r="J52" s="133"/>
      <c r="K52" s="133"/>
    </row>
    <row r="53" spans="1:11" x14ac:dyDescent="0.2">
      <c r="A53" s="99" t="s">
        <v>218</v>
      </c>
      <c r="B53" s="134" t="s">
        <v>219</v>
      </c>
      <c r="C53" s="98" t="s">
        <v>220</v>
      </c>
      <c r="D53" s="99" t="s">
        <v>155</v>
      </c>
      <c r="E53" s="123">
        <v>4</v>
      </c>
      <c r="F53" s="97">
        <v>4.24</v>
      </c>
      <c r="G53" s="105"/>
      <c r="H53" s="103">
        <f>VLOOKUP(E53,'Overzicht Schoonmaak'!$L$6:$N$14,3,FALSE)</f>
        <v>0</v>
      </c>
      <c r="I53" s="103">
        <f>VLOOKUP(D53,'Overzicht Schoonmaak'!$I$6:$J$17,2,FALSE)</f>
        <v>0</v>
      </c>
      <c r="J53" s="103">
        <f t="shared" ref="J53:J54" si="6">H53+I53</f>
        <v>0</v>
      </c>
      <c r="K53" s="103">
        <f t="shared" ref="K53:K54" si="7">F53*J53</f>
        <v>0</v>
      </c>
    </row>
    <row r="54" spans="1:11" x14ac:dyDescent="0.2">
      <c r="A54" s="99" t="s">
        <v>218</v>
      </c>
      <c r="B54" s="134" t="s">
        <v>221</v>
      </c>
      <c r="C54" s="98" t="s">
        <v>148</v>
      </c>
      <c r="D54" s="99" t="s">
        <v>149</v>
      </c>
      <c r="E54" s="123">
        <v>4</v>
      </c>
      <c r="F54" s="135">
        <v>40</v>
      </c>
      <c r="G54" s="105"/>
      <c r="H54" s="103">
        <f>VLOOKUP(E54,'Overzicht Schoonmaak'!$L$6:$N$14,3,FALSE)</f>
        <v>0</v>
      </c>
      <c r="I54" s="103">
        <f>VLOOKUP(D54,'Overzicht Schoonmaak'!$I$6:$J$17,2,FALSE)</f>
        <v>0</v>
      </c>
      <c r="J54" s="103">
        <f t="shared" si="6"/>
        <v>0</v>
      </c>
      <c r="K54" s="103">
        <f t="shared" si="7"/>
        <v>0</v>
      </c>
    </row>
    <row r="55" spans="1:11" x14ac:dyDescent="0.2">
      <c r="A55" s="116" t="s">
        <v>218</v>
      </c>
      <c r="B55" s="136" t="s">
        <v>222</v>
      </c>
      <c r="C55" s="115" t="s">
        <v>165</v>
      </c>
      <c r="D55" s="116" t="s">
        <v>149</v>
      </c>
      <c r="E55" s="117" t="s">
        <v>166</v>
      </c>
      <c r="F55" s="118"/>
      <c r="G55" s="119">
        <v>26.3</v>
      </c>
      <c r="H55" s="118"/>
      <c r="I55" s="118"/>
      <c r="J55" s="118"/>
      <c r="K55" s="118"/>
    </row>
    <row r="56" spans="1:11" x14ac:dyDescent="0.2">
      <c r="A56" s="99" t="s">
        <v>218</v>
      </c>
      <c r="B56" s="134" t="s">
        <v>223</v>
      </c>
      <c r="C56" s="98" t="s">
        <v>148</v>
      </c>
      <c r="D56" s="99" t="s">
        <v>149</v>
      </c>
      <c r="E56" s="123">
        <v>4</v>
      </c>
      <c r="F56" s="124">
        <v>9.4700000000000006</v>
      </c>
      <c r="G56" s="105"/>
      <c r="H56" s="103">
        <f>VLOOKUP(E56,'Overzicht Schoonmaak'!$L$6:$N$14,3,FALSE)</f>
        <v>0</v>
      </c>
      <c r="I56" s="103">
        <f>VLOOKUP(D56,'Overzicht Schoonmaak'!$I$6:$J$17,2,FALSE)</f>
        <v>0</v>
      </c>
      <c r="J56" s="103">
        <f>H56+I56</f>
        <v>0</v>
      </c>
      <c r="K56" s="103">
        <f>F56*J56</f>
        <v>0</v>
      </c>
    </row>
    <row r="57" spans="1:11" x14ac:dyDescent="0.2">
      <c r="A57" s="108" t="s">
        <v>218</v>
      </c>
      <c r="B57" s="137" t="s">
        <v>224</v>
      </c>
      <c r="C57" s="107" t="s">
        <v>225</v>
      </c>
      <c r="D57" s="108" t="s">
        <v>149</v>
      </c>
      <c r="E57" s="120" t="s">
        <v>161</v>
      </c>
      <c r="F57" s="106" t="s">
        <v>161</v>
      </c>
      <c r="G57" s="111"/>
      <c r="H57" s="112"/>
      <c r="I57" s="113"/>
      <c r="J57" s="113"/>
      <c r="K57" s="113"/>
    </row>
    <row r="58" spans="1:11" x14ac:dyDescent="0.2">
      <c r="A58" s="108" t="s">
        <v>218</v>
      </c>
      <c r="B58" s="137" t="s">
        <v>226</v>
      </c>
      <c r="C58" s="107" t="s">
        <v>225</v>
      </c>
      <c r="D58" s="108" t="s">
        <v>149</v>
      </c>
      <c r="E58" s="120" t="s">
        <v>161</v>
      </c>
      <c r="F58" s="106" t="s">
        <v>161</v>
      </c>
      <c r="G58" s="111"/>
      <c r="H58" s="112"/>
      <c r="I58" s="113"/>
      <c r="J58" s="113"/>
      <c r="K58" s="113"/>
    </row>
    <row r="59" spans="1:11" x14ac:dyDescent="0.2">
      <c r="A59" s="99" t="s">
        <v>218</v>
      </c>
      <c r="B59" s="134" t="s">
        <v>227</v>
      </c>
      <c r="C59" s="98" t="s">
        <v>228</v>
      </c>
      <c r="D59" s="99" t="s">
        <v>196</v>
      </c>
      <c r="E59" s="123">
        <v>1</v>
      </c>
      <c r="F59" s="97">
        <v>6.99</v>
      </c>
      <c r="G59" s="105"/>
      <c r="H59" s="103">
        <f>VLOOKUP(E59,'Overzicht Schoonmaak'!$L$6:$N$14,3,FALSE)</f>
        <v>0</v>
      </c>
      <c r="I59" s="103">
        <f>VLOOKUP(D59,'Overzicht Schoonmaak'!$I$6:$J$17,2,FALSE)</f>
        <v>0</v>
      </c>
      <c r="J59" s="103">
        <f t="shared" ref="J59:J60" si="8">H59+I59</f>
        <v>0</v>
      </c>
      <c r="K59" s="103">
        <f t="shared" ref="K59:K60" si="9">F59*J59</f>
        <v>0</v>
      </c>
    </row>
    <row r="60" spans="1:11" x14ac:dyDescent="0.2">
      <c r="A60" s="99" t="s">
        <v>218</v>
      </c>
      <c r="B60" s="134" t="s">
        <v>229</v>
      </c>
      <c r="C60" s="98" t="s">
        <v>228</v>
      </c>
      <c r="D60" s="99" t="s">
        <v>196</v>
      </c>
      <c r="E60" s="123">
        <v>1</v>
      </c>
      <c r="F60" s="135">
        <v>6.75</v>
      </c>
      <c r="G60" s="105"/>
      <c r="H60" s="103">
        <f>VLOOKUP(E60,'Overzicht Schoonmaak'!$L$6:$N$14,3,FALSE)</f>
        <v>0</v>
      </c>
      <c r="I60" s="103">
        <f>VLOOKUP(D60,'Overzicht Schoonmaak'!$I$6:$J$17,2,FALSE)</f>
        <v>0</v>
      </c>
      <c r="J60" s="103">
        <f t="shared" si="8"/>
        <v>0</v>
      </c>
      <c r="K60" s="103">
        <f t="shared" si="9"/>
        <v>0</v>
      </c>
    </row>
    <row r="61" spans="1:11" x14ac:dyDescent="0.2">
      <c r="A61" s="116" t="s">
        <v>218</v>
      </c>
      <c r="B61" s="136" t="s">
        <v>230</v>
      </c>
      <c r="C61" s="115" t="s">
        <v>165</v>
      </c>
      <c r="D61" s="116" t="s">
        <v>149</v>
      </c>
      <c r="E61" s="117" t="s">
        <v>166</v>
      </c>
      <c r="F61" s="118"/>
      <c r="G61" s="119">
        <v>23.2</v>
      </c>
      <c r="H61" s="118"/>
      <c r="I61" s="118"/>
      <c r="J61" s="118"/>
      <c r="K61" s="118"/>
    </row>
    <row r="62" spans="1:11" x14ac:dyDescent="0.2">
      <c r="A62" s="116" t="s">
        <v>218</v>
      </c>
      <c r="B62" s="136" t="s">
        <v>231</v>
      </c>
      <c r="C62" s="115" t="s">
        <v>165</v>
      </c>
      <c r="D62" s="116" t="s">
        <v>149</v>
      </c>
      <c r="E62" s="117" t="s">
        <v>166</v>
      </c>
      <c r="F62" s="118"/>
      <c r="G62" s="119">
        <v>27.6</v>
      </c>
      <c r="H62" s="118"/>
      <c r="I62" s="118"/>
      <c r="J62" s="118"/>
      <c r="K62" s="118"/>
    </row>
    <row r="63" spans="1:11" x14ac:dyDescent="0.2">
      <c r="A63" s="116" t="s">
        <v>218</v>
      </c>
      <c r="B63" s="136" t="s">
        <v>232</v>
      </c>
      <c r="C63" s="115" t="s">
        <v>165</v>
      </c>
      <c r="D63" s="116" t="s">
        <v>149</v>
      </c>
      <c r="E63" s="117" t="s">
        <v>166</v>
      </c>
      <c r="F63" s="118"/>
      <c r="G63" s="119">
        <v>19.5</v>
      </c>
      <c r="H63" s="118"/>
      <c r="I63" s="118"/>
      <c r="J63" s="118"/>
      <c r="K63" s="118"/>
    </row>
    <row r="64" spans="1:11" x14ac:dyDescent="0.2">
      <c r="A64" s="99" t="s">
        <v>218</v>
      </c>
      <c r="B64" s="134" t="s">
        <v>233</v>
      </c>
      <c r="C64" s="98" t="s">
        <v>234</v>
      </c>
      <c r="D64" s="99" t="s">
        <v>124</v>
      </c>
      <c r="E64" s="123">
        <v>5</v>
      </c>
      <c r="F64" s="124">
        <v>5</v>
      </c>
      <c r="G64" s="105"/>
      <c r="H64" s="103">
        <f>VLOOKUP(E64,'Overzicht Schoonmaak'!$L$6:$N$14,3,FALSE)</f>
        <v>0</v>
      </c>
      <c r="I64" s="103">
        <f>VLOOKUP(D64,'Overzicht Schoonmaak'!$I$6:$J$17,2,FALSE)</f>
        <v>0</v>
      </c>
      <c r="J64" s="103">
        <f>H64+I64</f>
        <v>0</v>
      </c>
      <c r="K64" s="103">
        <f>F64*J64</f>
        <v>0</v>
      </c>
    </row>
    <row r="65" spans="1:11" x14ac:dyDescent="0.2">
      <c r="A65" s="108" t="s">
        <v>218</v>
      </c>
      <c r="B65" s="137" t="s">
        <v>235</v>
      </c>
      <c r="C65" s="107" t="s">
        <v>225</v>
      </c>
      <c r="D65" s="108" t="s">
        <v>149</v>
      </c>
      <c r="E65" s="120" t="s">
        <v>161</v>
      </c>
      <c r="F65" s="138" t="s">
        <v>161</v>
      </c>
      <c r="G65" s="111"/>
      <c r="H65" s="112"/>
      <c r="I65" s="113"/>
      <c r="J65" s="113"/>
      <c r="K65" s="113"/>
    </row>
    <row r="66" spans="1:11" x14ac:dyDescent="0.2">
      <c r="A66" s="116" t="s">
        <v>218</v>
      </c>
      <c r="B66" s="136" t="s">
        <v>236</v>
      </c>
      <c r="C66" s="115" t="s">
        <v>165</v>
      </c>
      <c r="D66" s="116" t="s">
        <v>149</v>
      </c>
      <c r="E66" s="117" t="s">
        <v>166</v>
      </c>
      <c r="F66" s="118"/>
      <c r="G66" s="119">
        <v>26.2</v>
      </c>
      <c r="H66" s="118"/>
      <c r="I66" s="118"/>
      <c r="J66" s="118"/>
      <c r="K66" s="118"/>
    </row>
    <row r="67" spans="1:11" x14ac:dyDescent="0.2">
      <c r="A67" s="116" t="s">
        <v>218</v>
      </c>
      <c r="B67" s="136" t="s">
        <v>237</v>
      </c>
      <c r="C67" s="115" t="s">
        <v>165</v>
      </c>
      <c r="D67" s="116" t="s">
        <v>149</v>
      </c>
      <c r="E67" s="117" t="s">
        <v>166</v>
      </c>
      <c r="F67" s="118"/>
      <c r="G67" s="119">
        <v>13.2</v>
      </c>
      <c r="H67" s="118"/>
      <c r="I67" s="118"/>
      <c r="J67" s="118"/>
      <c r="K67" s="118"/>
    </row>
    <row r="68" spans="1:11" x14ac:dyDescent="0.2">
      <c r="A68" s="116" t="s">
        <v>218</v>
      </c>
      <c r="B68" s="136" t="s">
        <v>238</v>
      </c>
      <c r="C68" s="115" t="s">
        <v>165</v>
      </c>
      <c r="D68" s="116" t="s">
        <v>149</v>
      </c>
      <c r="E68" s="117" t="s">
        <v>166</v>
      </c>
      <c r="F68" s="118"/>
      <c r="G68" s="119">
        <v>24.4</v>
      </c>
      <c r="H68" s="118"/>
      <c r="I68" s="118"/>
      <c r="J68" s="118"/>
      <c r="K68" s="118"/>
    </row>
    <row r="69" spans="1:11" x14ac:dyDescent="0.2">
      <c r="A69" s="116" t="s">
        <v>218</v>
      </c>
      <c r="B69" s="136" t="s">
        <v>239</v>
      </c>
      <c r="C69" s="115" t="s">
        <v>165</v>
      </c>
      <c r="D69" s="116" t="s">
        <v>149</v>
      </c>
      <c r="E69" s="117" t="s">
        <v>166</v>
      </c>
      <c r="F69" s="118"/>
      <c r="G69" s="119">
        <v>25.3</v>
      </c>
      <c r="H69" s="118"/>
      <c r="I69" s="118"/>
      <c r="J69" s="118"/>
      <c r="K69" s="118"/>
    </row>
    <row r="70" spans="1:11" x14ac:dyDescent="0.2">
      <c r="A70" s="116" t="s">
        <v>218</v>
      </c>
      <c r="B70" s="136" t="s">
        <v>240</v>
      </c>
      <c r="C70" s="115" t="s">
        <v>165</v>
      </c>
      <c r="D70" s="116" t="s">
        <v>149</v>
      </c>
      <c r="E70" s="117" t="s">
        <v>166</v>
      </c>
      <c r="F70" s="118"/>
      <c r="G70" s="119">
        <v>24.3</v>
      </c>
      <c r="H70" s="118"/>
      <c r="I70" s="118"/>
      <c r="J70" s="118"/>
      <c r="K70" s="118"/>
    </row>
    <row r="71" spans="1:11" x14ac:dyDescent="0.2">
      <c r="A71" s="108" t="s">
        <v>218</v>
      </c>
      <c r="B71" s="137" t="s">
        <v>241</v>
      </c>
      <c r="C71" s="107" t="s">
        <v>187</v>
      </c>
      <c r="D71" s="108" t="s">
        <v>196</v>
      </c>
      <c r="E71" s="120" t="s">
        <v>161</v>
      </c>
      <c r="F71" s="121" t="s">
        <v>242</v>
      </c>
      <c r="G71" s="111"/>
      <c r="H71" s="113"/>
      <c r="I71" s="113"/>
      <c r="J71" s="113"/>
      <c r="K71" s="113"/>
    </row>
    <row r="72" spans="1:11" x14ac:dyDescent="0.2">
      <c r="A72" s="116" t="s">
        <v>218</v>
      </c>
      <c r="B72" s="136" t="s">
        <v>243</v>
      </c>
      <c r="C72" s="115" t="s">
        <v>165</v>
      </c>
      <c r="D72" s="116" t="s">
        <v>149</v>
      </c>
      <c r="E72" s="117" t="s">
        <v>166</v>
      </c>
      <c r="F72" s="118"/>
      <c r="G72" s="119">
        <v>34.1</v>
      </c>
      <c r="H72" s="118"/>
      <c r="I72" s="118"/>
      <c r="J72" s="118"/>
      <c r="K72" s="118"/>
    </row>
    <row r="73" spans="1:11" x14ac:dyDescent="0.2">
      <c r="A73" s="116" t="s">
        <v>218</v>
      </c>
      <c r="B73" s="136" t="s">
        <v>244</v>
      </c>
      <c r="C73" s="115" t="s">
        <v>165</v>
      </c>
      <c r="D73" s="116" t="s">
        <v>149</v>
      </c>
      <c r="E73" s="117" t="s">
        <v>166</v>
      </c>
      <c r="F73" s="118"/>
      <c r="G73" s="119" t="s">
        <v>174</v>
      </c>
      <c r="H73" s="118"/>
      <c r="I73" s="118"/>
      <c r="J73" s="118"/>
      <c r="K73" s="118"/>
    </row>
    <row r="74" spans="1:11" x14ac:dyDescent="0.2">
      <c r="A74" s="116" t="s">
        <v>218</v>
      </c>
      <c r="B74" s="136" t="s">
        <v>245</v>
      </c>
      <c r="C74" s="115" t="s">
        <v>165</v>
      </c>
      <c r="D74" s="116" t="s">
        <v>149</v>
      </c>
      <c r="E74" s="117" t="s">
        <v>166</v>
      </c>
      <c r="F74" s="118"/>
      <c r="G74" s="119">
        <v>33.6</v>
      </c>
      <c r="H74" s="118"/>
      <c r="I74" s="118"/>
      <c r="J74" s="118"/>
      <c r="K74" s="118"/>
    </row>
    <row r="75" spans="1:11" x14ac:dyDescent="0.2">
      <c r="A75" s="116" t="s">
        <v>218</v>
      </c>
      <c r="B75" s="136" t="s">
        <v>246</v>
      </c>
      <c r="C75" s="115" t="s">
        <v>165</v>
      </c>
      <c r="D75" s="116" t="s">
        <v>149</v>
      </c>
      <c r="E75" s="117" t="s">
        <v>166</v>
      </c>
      <c r="F75" s="118"/>
      <c r="G75" s="119" t="s">
        <v>174</v>
      </c>
      <c r="H75" s="118"/>
      <c r="I75" s="118"/>
      <c r="J75" s="118"/>
      <c r="K75" s="118"/>
    </row>
    <row r="76" spans="1:11" x14ac:dyDescent="0.2">
      <c r="A76" s="116" t="s">
        <v>218</v>
      </c>
      <c r="B76" s="136" t="s">
        <v>247</v>
      </c>
      <c r="C76" s="115" t="s">
        <v>165</v>
      </c>
      <c r="D76" s="116" t="s">
        <v>149</v>
      </c>
      <c r="E76" s="117" t="s">
        <v>166</v>
      </c>
      <c r="F76" s="118"/>
      <c r="G76" s="119">
        <v>17</v>
      </c>
      <c r="H76" s="118"/>
      <c r="I76" s="118"/>
      <c r="J76" s="118"/>
      <c r="K76" s="118"/>
    </row>
    <row r="77" spans="1:11" x14ac:dyDescent="0.2">
      <c r="A77" s="116" t="s">
        <v>218</v>
      </c>
      <c r="B77" s="136" t="s">
        <v>248</v>
      </c>
      <c r="C77" s="115" t="s">
        <v>165</v>
      </c>
      <c r="D77" s="116" t="s">
        <v>149</v>
      </c>
      <c r="E77" s="117" t="s">
        <v>166</v>
      </c>
      <c r="F77" s="118"/>
      <c r="G77" s="119">
        <v>17.100000000000001</v>
      </c>
      <c r="H77" s="118"/>
      <c r="I77" s="118"/>
      <c r="J77" s="118"/>
      <c r="K77" s="118"/>
    </row>
    <row r="78" spans="1:11" x14ac:dyDescent="0.2">
      <c r="A78" s="116" t="s">
        <v>218</v>
      </c>
      <c r="B78" s="136" t="s">
        <v>249</v>
      </c>
      <c r="C78" s="115" t="s">
        <v>165</v>
      </c>
      <c r="D78" s="116" t="s">
        <v>149</v>
      </c>
      <c r="E78" s="117" t="s">
        <v>166</v>
      </c>
      <c r="F78" s="118"/>
      <c r="G78" s="119">
        <v>34.200000000000003</v>
      </c>
      <c r="H78" s="118"/>
      <c r="I78" s="118"/>
      <c r="J78" s="118"/>
      <c r="K78" s="118"/>
    </row>
    <row r="79" spans="1:11" x14ac:dyDescent="0.2">
      <c r="A79" s="116" t="s">
        <v>218</v>
      </c>
      <c r="B79" s="136" t="s">
        <v>250</v>
      </c>
      <c r="C79" s="115" t="s">
        <v>165</v>
      </c>
      <c r="D79" s="116" t="s">
        <v>149</v>
      </c>
      <c r="E79" s="117" t="s">
        <v>166</v>
      </c>
      <c r="F79" s="118"/>
      <c r="G79" s="119" t="s">
        <v>174</v>
      </c>
      <c r="H79" s="118"/>
      <c r="I79" s="118"/>
      <c r="J79" s="118"/>
      <c r="K79" s="118"/>
    </row>
    <row r="80" spans="1:11" x14ac:dyDescent="0.2">
      <c r="A80" s="116" t="s">
        <v>218</v>
      </c>
      <c r="B80" s="136" t="s">
        <v>251</v>
      </c>
      <c r="C80" s="115" t="s">
        <v>165</v>
      </c>
      <c r="D80" s="116" t="s">
        <v>149</v>
      </c>
      <c r="E80" s="117" t="s">
        <v>166</v>
      </c>
      <c r="F80" s="118"/>
      <c r="G80" s="119">
        <v>22.3</v>
      </c>
      <c r="H80" s="118"/>
      <c r="I80" s="118"/>
      <c r="J80" s="118"/>
      <c r="K80" s="118"/>
    </row>
    <row r="81" spans="1:11" x14ac:dyDescent="0.2">
      <c r="A81" s="99" t="s">
        <v>218</v>
      </c>
      <c r="B81" s="134" t="s">
        <v>252</v>
      </c>
      <c r="C81" s="98" t="s">
        <v>253</v>
      </c>
      <c r="D81" s="99" t="s">
        <v>103</v>
      </c>
      <c r="E81" s="123">
        <v>3</v>
      </c>
      <c r="F81" s="124">
        <v>65.099999999999994</v>
      </c>
      <c r="G81" s="105"/>
      <c r="H81" s="103">
        <f>VLOOKUP(E81,'Overzicht Schoonmaak'!$L$6:$N$14,3,FALSE)</f>
        <v>0</v>
      </c>
      <c r="I81" s="103">
        <f>VLOOKUP(D81,'Overzicht Schoonmaak'!$I$6:$J$17,2,FALSE)</f>
        <v>0</v>
      </c>
      <c r="J81" s="103">
        <f t="shared" ref="J81:J83" si="10">H81+I81</f>
        <v>0</v>
      </c>
      <c r="K81" s="103">
        <f t="shared" ref="K81:K83" si="11">F81*J81</f>
        <v>0</v>
      </c>
    </row>
    <row r="82" spans="1:11" x14ac:dyDescent="0.2">
      <c r="A82" s="99" t="s">
        <v>218</v>
      </c>
      <c r="B82" s="134" t="s">
        <v>254</v>
      </c>
      <c r="C82" s="98" t="s">
        <v>163</v>
      </c>
      <c r="D82" s="99" t="s">
        <v>103</v>
      </c>
      <c r="E82" s="123">
        <v>3</v>
      </c>
      <c r="F82" s="97">
        <v>8.2100000000000009</v>
      </c>
      <c r="G82" s="105"/>
      <c r="H82" s="103">
        <f>VLOOKUP(E82,'Overzicht Schoonmaak'!$L$6:$N$14,3,FALSE)</f>
        <v>0</v>
      </c>
      <c r="I82" s="103">
        <f>VLOOKUP(D82,'Overzicht Schoonmaak'!$I$6:$J$17,2,FALSE)</f>
        <v>0</v>
      </c>
      <c r="J82" s="103">
        <f t="shared" si="10"/>
        <v>0</v>
      </c>
      <c r="K82" s="103">
        <f t="shared" si="11"/>
        <v>0</v>
      </c>
    </row>
    <row r="83" spans="1:11" x14ac:dyDescent="0.2">
      <c r="A83" s="99" t="s">
        <v>218</v>
      </c>
      <c r="B83" s="134" t="s">
        <v>255</v>
      </c>
      <c r="C83" s="98" t="s">
        <v>163</v>
      </c>
      <c r="D83" s="99" t="s">
        <v>103</v>
      </c>
      <c r="E83" s="123">
        <v>3</v>
      </c>
      <c r="F83" s="97">
        <v>8.39</v>
      </c>
      <c r="G83" s="105"/>
      <c r="H83" s="103">
        <f>VLOOKUP(E83,'Overzicht Schoonmaak'!$L$6:$N$14,3,FALSE)</f>
        <v>0</v>
      </c>
      <c r="I83" s="103">
        <f>VLOOKUP(D83,'Overzicht Schoonmaak'!$I$6:$J$17,2,FALSE)</f>
        <v>0</v>
      </c>
      <c r="J83" s="103">
        <f t="shared" si="10"/>
        <v>0</v>
      </c>
      <c r="K83" s="103">
        <f t="shared" si="11"/>
        <v>0</v>
      </c>
    </row>
    <row r="84" spans="1:11" x14ac:dyDescent="0.2">
      <c r="A84" s="108"/>
      <c r="B84" s="137"/>
      <c r="C84" s="107"/>
      <c r="D84" s="108"/>
      <c r="E84" s="120"/>
      <c r="F84" s="106"/>
      <c r="G84" s="111"/>
      <c r="H84" s="112"/>
      <c r="I84" s="113"/>
      <c r="J84" s="113"/>
      <c r="K84" s="113"/>
    </row>
    <row r="85" spans="1:11" x14ac:dyDescent="0.2">
      <c r="A85" s="99" t="s">
        <v>218</v>
      </c>
      <c r="B85" s="139" t="s">
        <v>256</v>
      </c>
      <c r="C85" s="98" t="s">
        <v>148</v>
      </c>
      <c r="D85" s="99" t="s">
        <v>149</v>
      </c>
      <c r="E85" s="123">
        <v>4</v>
      </c>
      <c r="F85" s="97">
        <v>160</v>
      </c>
      <c r="G85" s="105"/>
      <c r="H85" s="103">
        <f>VLOOKUP(E85,'Overzicht Schoonmaak'!$L$6:$N$14,3,FALSE)</f>
        <v>0</v>
      </c>
      <c r="I85" s="103">
        <f>VLOOKUP(D85,'Overzicht Schoonmaak'!$I$6:$J$17,2,FALSE)</f>
        <v>0</v>
      </c>
      <c r="J85" s="103">
        <f>H85+I85</f>
        <v>0</v>
      </c>
      <c r="K85" s="103">
        <f>F85*J85</f>
        <v>0</v>
      </c>
    </row>
    <row r="86" spans="1:11" x14ac:dyDescent="0.2">
      <c r="A86" s="99"/>
      <c r="B86" s="126"/>
      <c r="C86" s="98"/>
      <c r="D86" s="99"/>
      <c r="E86" s="123"/>
      <c r="F86" s="127"/>
      <c r="G86" s="140"/>
      <c r="H86" s="129"/>
      <c r="I86" s="129"/>
      <c r="J86" s="129"/>
      <c r="K86" s="129"/>
    </row>
    <row r="87" spans="1:11" x14ac:dyDescent="0.2">
      <c r="A87" s="130"/>
      <c r="B87" s="130"/>
      <c r="C87" s="130"/>
      <c r="D87" s="130"/>
      <c r="E87" s="141"/>
      <c r="F87" s="130"/>
      <c r="G87" s="132"/>
      <c r="H87" s="133"/>
      <c r="I87" s="133"/>
      <c r="J87" s="133"/>
      <c r="K87" s="133"/>
    </row>
    <row r="88" spans="1:11" x14ac:dyDescent="0.2">
      <c r="A88" s="99" t="s">
        <v>257</v>
      </c>
      <c r="B88" s="123" t="s">
        <v>258</v>
      </c>
      <c r="C88" s="98" t="s">
        <v>220</v>
      </c>
      <c r="D88" s="99" t="s">
        <v>129</v>
      </c>
      <c r="E88" s="123">
        <v>4</v>
      </c>
      <c r="F88" s="123">
        <v>4.24</v>
      </c>
      <c r="G88" s="100"/>
      <c r="H88" s="103">
        <f>VLOOKUP(E88,'Overzicht Schoonmaak'!$L$6:$N$14,3,FALSE)</f>
        <v>0</v>
      </c>
      <c r="I88" s="103">
        <f>VLOOKUP(D88,'Overzicht Schoonmaak'!$I$6:$J$17,2,FALSE)</f>
        <v>0</v>
      </c>
      <c r="J88" s="103">
        <f t="shared" ref="J88:J89" si="12">H88+I88</f>
        <v>0</v>
      </c>
      <c r="K88" s="103">
        <f t="shared" ref="K88:K89" si="13">F88*J88</f>
        <v>0</v>
      </c>
    </row>
    <row r="89" spans="1:11" x14ac:dyDescent="0.2">
      <c r="A89" s="99" t="s">
        <v>257</v>
      </c>
      <c r="B89" s="123" t="s">
        <v>259</v>
      </c>
      <c r="C89" s="99" t="s">
        <v>148</v>
      </c>
      <c r="D89" s="99" t="s">
        <v>149</v>
      </c>
      <c r="E89" s="123">
        <v>4</v>
      </c>
      <c r="F89" s="142">
        <v>31.8</v>
      </c>
      <c r="G89" s="100"/>
      <c r="H89" s="103">
        <f>VLOOKUP(E89,'Overzicht Schoonmaak'!$L$6:$N$14,3,FALSE)</f>
        <v>0</v>
      </c>
      <c r="I89" s="103">
        <f>VLOOKUP(D89,'Overzicht Schoonmaak'!$I$6:$J$17,2,FALSE)</f>
        <v>0</v>
      </c>
      <c r="J89" s="103">
        <f t="shared" si="12"/>
        <v>0</v>
      </c>
      <c r="K89" s="103">
        <f t="shared" si="13"/>
        <v>0</v>
      </c>
    </row>
    <row r="90" spans="1:11" x14ac:dyDescent="0.2">
      <c r="A90" s="116" t="s">
        <v>257</v>
      </c>
      <c r="B90" s="143" t="s">
        <v>260</v>
      </c>
      <c r="C90" s="115" t="s">
        <v>165</v>
      </c>
      <c r="D90" s="116" t="s">
        <v>149</v>
      </c>
      <c r="E90" s="117" t="s">
        <v>166</v>
      </c>
      <c r="F90" s="118"/>
      <c r="G90" s="144">
        <v>18.899999999999999</v>
      </c>
      <c r="H90" s="118"/>
      <c r="I90" s="118"/>
      <c r="J90" s="118"/>
      <c r="K90" s="118"/>
    </row>
    <row r="91" spans="1:11" x14ac:dyDescent="0.2">
      <c r="A91" s="116" t="s">
        <v>257</v>
      </c>
      <c r="B91" s="143" t="s">
        <v>261</v>
      </c>
      <c r="C91" s="115" t="s">
        <v>165</v>
      </c>
      <c r="D91" s="116" t="s">
        <v>149</v>
      </c>
      <c r="E91" s="117" t="s">
        <v>166</v>
      </c>
      <c r="F91" s="118"/>
      <c r="G91" s="144">
        <v>12.2</v>
      </c>
      <c r="H91" s="118"/>
      <c r="I91" s="118"/>
      <c r="J91" s="118"/>
      <c r="K91" s="118"/>
    </row>
    <row r="92" spans="1:11" x14ac:dyDescent="0.2">
      <c r="A92" s="99" t="s">
        <v>257</v>
      </c>
      <c r="B92" s="123" t="s">
        <v>262</v>
      </c>
      <c r="C92" s="98" t="s">
        <v>148</v>
      </c>
      <c r="D92" s="99" t="s">
        <v>149</v>
      </c>
      <c r="E92" s="123">
        <v>4</v>
      </c>
      <c r="F92" s="145">
        <v>16</v>
      </c>
      <c r="G92" s="100"/>
      <c r="H92" s="103">
        <f>VLOOKUP(E92,'Overzicht Schoonmaak'!$L$6:$N$14,3,FALSE)</f>
        <v>0</v>
      </c>
      <c r="I92" s="129"/>
      <c r="J92" s="129"/>
      <c r="K92" s="129"/>
    </row>
    <row r="93" spans="1:11" x14ac:dyDescent="0.2">
      <c r="A93" s="108" t="s">
        <v>257</v>
      </c>
      <c r="B93" s="120" t="s">
        <v>263</v>
      </c>
      <c r="C93" s="107" t="s">
        <v>264</v>
      </c>
      <c r="D93" s="108" t="s">
        <v>124</v>
      </c>
      <c r="E93" s="120" t="s">
        <v>161</v>
      </c>
      <c r="F93" s="120" t="s">
        <v>161</v>
      </c>
      <c r="G93" s="109"/>
      <c r="H93" s="113"/>
      <c r="I93" s="113"/>
      <c r="J93" s="113"/>
      <c r="K93" s="113"/>
    </row>
    <row r="94" spans="1:11" x14ac:dyDescent="0.2">
      <c r="A94" s="108" t="s">
        <v>257</v>
      </c>
      <c r="B94" s="120" t="s">
        <v>265</v>
      </c>
      <c r="C94" s="107" t="s">
        <v>264</v>
      </c>
      <c r="D94" s="108" t="s">
        <v>124</v>
      </c>
      <c r="E94" s="120" t="s">
        <v>161</v>
      </c>
      <c r="F94" s="120" t="s">
        <v>161</v>
      </c>
      <c r="G94" s="109"/>
      <c r="H94" s="113"/>
      <c r="I94" s="113"/>
      <c r="J94" s="113"/>
      <c r="K94" s="113"/>
    </row>
    <row r="95" spans="1:11" x14ac:dyDescent="0.2">
      <c r="A95" s="108" t="s">
        <v>257</v>
      </c>
      <c r="B95" s="120" t="s">
        <v>266</v>
      </c>
      <c r="C95" s="107" t="s">
        <v>264</v>
      </c>
      <c r="D95" s="108" t="s">
        <v>124</v>
      </c>
      <c r="E95" s="120" t="s">
        <v>161</v>
      </c>
      <c r="F95" s="146" t="s">
        <v>161</v>
      </c>
      <c r="G95" s="109"/>
      <c r="H95" s="113"/>
      <c r="I95" s="113"/>
      <c r="J95" s="113"/>
      <c r="K95" s="113"/>
    </row>
    <row r="96" spans="1:11" x14ac:dyDescent="0.2">
      <c r="A96" s="116" t="s">
        <v>257</v>
      </c>
      <c r="B96" s="143" t="s">
        <v>267</v>
      </c>
      <c r="C96" s="115" t="s">
        <v>165</v>
      </c>
      <c r="D96" s="116" t="s">
        <v>149</v>
      </c>
      <c r="E96" s="117" t="s">
        <v>166</v>
      </c>
      <c r="F96" s="118"/>
      <c r="G96" s="144">
        <v>16</v>
      </c>
      <c r="H96" s="118"/>
      <c r="I96" s="118"/>
      <c r="J96" s="118"/>
      <c r="K96" s="118"/>
    </row>
    <row r="97" spans="1:11" x14ac:dyDescent="0.2">
      <c r="A97" s="99" t="s">
        <v>257</v>
      </c>
      <c r="B97" s="123" t="s">
        <v>268</v>
      </c>
      <c r="C97" s="98" t="s">
        <v>148</v>
      </c>
      <c r="D97" s="99" t="s">
        <v>149</v>
      </c>
      <c r="E97" s="123">
        <v>4</v>
      </c>
      <c r="F97" s="145">
        <v>8.57</v>
      </c>
      <c r="G97" s="100"/>
      <c r="H97" s="103">
        <f>VLOOKUP(E97,'Overzicht Schoonmaak'!$L$6:$N$14,3,FALSE)</f>
        <v>0</v>
      </c>
      <c r="I97" s="103">
        <f>VLOOKUP(D97,'Overzicht Schoonmaak'!$I$6:$J$17,2,FALSE)</f>
        <v>0</v>
      </c>
      <c r="J97" s="103">
        <f t="shared" ref="J97:J100" si="14">H97+I97</f>
        <v>0</v>
      </c>
      <c r="K97" s="103">
        <f t="shared" ref="K97:K100" si="15">F97*J97</f>
        <v>0</v>
      </c>
    </row>
    <row r="98" spans="1:11" x14ac:dyDescent="0.2">
      <c r="A98" s="99" t="s">
        <v>257</v>
      </c>
      <c r="B98" s="123" t="s">
        <v>269</v>
      </c>
      <c r="C98" s="98" t="s">
        <v>270</v>
      </c>
      <c r="D98" s="99" t="s">
        <v>103</v>
      </c>
      <c r="E98" s="123">
        <v>2</v>
      </c>
      <c r="F98" s="123">
        <v>87.5</v>
      </c>
      <c r="G98" s="100"/>
      <c r="H98" s="103">
        <f>VLOOKUP(E98,'Overzicht Schoonmaak'!$L$6:$N$14,3,FALSE)</f>
        <v>0</v>
      </c>
      <c r="I98" s="103">
        <f>VLOOKUP(D98,'Overzicht Schoonmaak'!$I$6:$J$17,2,FALSE)</f>
        <v>0</v>
      </c>
      <c r="J98" s="103">
        <f t="shared" si="14"/>
        <v>0</v>
      </c>
      <c r="K98" s="103">
        <f t="shared" si="15"/>
        <v>0</v>
      </c>
    </row>
    <row r="99" spans="1:11" x14ac:dyDescent="0.2">
      <c r="A99" s="99" t="s">
        <v>257</v>
      </c>
      <c r="B99" s="123" t="s">
        <v>271</v>
      </c>
      <c r="C99" s="98" t="s">
        <v>228</v>
      </c>
      <c r="D99" s="99" t="s">
        <v>196</v>
      </c>
      <c r="E99" s="123">
        <v>1</v>
      </c>
      <c r="F99" s="123">
        <v>4.08</v>
      </c>
      <c r="G99" s="100"/>
      <c r="H99" s="103">
        <f>VLOOKUP(E99,'Overzicht Schoonmaak'!$L$6:$N$14,3,FALSE)</f>
        <v>0</v>
      </c>
      <c r="I99" s="103">
        <f>VLOOKUP(D99,'Overzicht Schoonmaak'!$I$6:$J$17,2,FALSE)</f>
        <v>0</v>
      </c>
      <c r="J99" s="103">
        <f t="shared" si="14"/>
        <v>0</v>
      </c>
      <c r="K99" s="103">
        <f t="shared" si="15"/>
        <v>0</v>
      </c>
    </row>
    <row r="100" spans="1:11" x14ac:dyDescent="0.2">
      <c r="A100" s="99" t="s">
        <v>257</v>
      </c>
      <c r="B100" s="123" t="s">
        <v>272</v>
      </c>
      <c r="C100" s="98" t="s">
        <v>228</v>
      </c>
      <c r="D100" s="99" t="s">
        <v>196</v>
      </c>
      <c r="E100" s="123">
        <v>1</v>
      </c>
      <c r="F100" s="123">
        <v>4.45</v>
      </c>
      <c r="G100" s="100"/>
      <c r="H100" s="103">
        <f>VLOOKUP(E100,'Overzicht Schoonmaak'!$L$6:$N$14,3,FALSE)</f>
        <v>0</v>
      </c>
      <c r="I100" s="103">
        <f>VLOOKUP(D100,'Overzicht Schoonmaak'!$I$6:$J$17,2,FALSE)</f>
        <v>0</v>
      </c>
      <c r="J100" s="103">
        <f t="shared" si="14"/>
        <v>0</v>
      </c>
      <c r="K100" s="103">
        <f t="shared" si="15"/>
        <v>0</v>
      </c>
    </row>
    <row r="101" spans="1:11" x14ac:dyDescent="0.2">
      <c r="A101" s="108" t="s">
        <v>257</v>
      </c>
      <c r="B101" s="120" t="s">
        <v>273</v>
      </c>
      <c r="C101" s="107" t="s">
        <v>234</v>
      </c>
      <c r="D101" s="108" t="s">
        <v>149</v>
      </c>
      <c r="E101" s="120"/>
      <c r="F101" s="120"/>
      <c r="G101" s="109"/>
      <c r="H101" s="113"/>
      <c r="I101" s="113"/>
      <c r="J101" s="113"/>
      <c r="K101" s="113"/>
    </row>
    <row r="102" spans="1:11" x14ac:dyDescent="0.2">
      <c r="A102" s="116" t="s">
        <v>257</v>
      </c>
      <c r="B102" s="143" t="s">
        <v>274</v>
      </c>
      <c r="C102" s="115" t="s">
        <v>165</v>
      </c>
      <c r="D102" s="116" t="s">
        <v>149</v>
      </c>
      <c r="E102" s="143" t="s">
        <v>166</v>
      </c>
      <c r="F102" s="147"/>
      <c r="G102" s="117">
        <v>18</v>
      </c>
      <c r="H102" s="118"/>
      <c r="I102" s="118"/>
      <c r="J102" s="118"/>
      <c r="K102" s="118"/>
    </row>
    <row r="103" spans="1:11" x14ac:dyDescent="0.2">
      <c r="A103" s="108" t="s">
        <v>257</v>
      </c>
      <c r="B103" s="120" t="s">
        <v>275</v>
      </c>
      <c r="C103" s="107" t="s">
        <v>276</v>
      </c>
      <c r="D103" s="108"/>
      <c r="E103" s="120" t="s">
        <v>161</v>
      </c>
      <c r="F103" s="146" t="s">
        <v>161</v>
      </c>
      <c r="G103" s="109"/>
      <c r="H103" s="113"/>
      <c r="I103" s="113"/>
      <c r="J103" s="113"/>
      <c r="K103" s="113"/>
    </row>
    <row r="104" spans="1:11" x14ac:dyDescent="0.2">
      <c r="A104" s="116" t="s">
        <v>257</v>
      </c>
      <c r="B104" s="143" t="s">
        <v>277</v>
      </c>
      <c r="C104" s="115" t="s">
        <v>165</v>
      </c>
      <c r="D104" s="116" t="s">
        <v>149</v>
      </c>
      <c r="E104" s="117" t="s">
        <v>166</v>
      </c>
      <c r="F104" s="118"/>
      <c r="G104" s="144">
        <v>12.4</v>
      </c>
      <c r="H104" s="118"/>
      <c r="I104" s="118"/>
      <c r="J104" s="118"/>
      <c r="K104" s="118"/>
    </row>
    <row r="105" spans="1:11" x14ac:dyDescent="0.2">
      <c r="A105" s="116" t="s">
        <v>257</v>
      </c>
      <c r="B105" s="143" t="s">
        <v>278</v>
      </c>
      <c r="C105" s="115" t="s">
        <v>165</v>
      </c>
      <c r="D105" s="116" t="s">
        <v>149</v>
      </c>
      <c r="E105" s="117" t="s">
        <v>166</v>
      </c>
      <c r="F105" s="118"/>
      <c r="G105" s="144">
        <v>23.2</v>
      </c>
      <c r="H105" s="118"/>
      <c r="I105" s="118"/>
      <c r="J105" s="118"/>
      <c r="K105" s="118"/>
    </row>
    <row r="106" spans="1:11" x14ac:dyDescent="0.2">
      <c r="A106" s="99"/>
      <c r="B106" s="126"/>
      <c r="C106" s="98"/>
      <c r="D106" s="99"/>
      <c r="E106" s="123"/>
      <c r="F106" s="148"/>
      <c r="G106" s="128"/>
      <c r="H106" s="129"/>
      <c r="I106" s="129"/>
      <c r="J106" s="129"/>
      <c r="K106" s="129"/>
    </row>
    <row r="107" spans="1:11" x14ac:dyDescent="0.2">
      <c r="A107" s="130"/>
      <c r="B107" s="130"/>
      <c r="C107" s="130"/>
      <c r="D107" s="130"/>
      <c r="E107" s="141"/>
      <c r="F107" s="130"/>
      <c r="G107" s="132"/>
      <c r="H107" s="133"/>
      <c r="I107" s="133"/>
      <c r="J107" s="133"/>
      <c r="K107" s="133"/>
    </row>
    <row r="108" spans="1:11" x14ac:dyDescent="0.2">
      <c r="A108" s="99" t="s">
        <v>279</v>
      </c>
      <c r="B108" s="97" t="s">
        <v>280</v>
      </c>
      <c r="C108" s="98" t="s">
        <v>220</v>
      </c>
      <c r="D108" s="99" t="s">
        <v>155</v>
      </c>
      <c r="E108" s="123">
        <v>4</v>
      </c>
      <c r="F108" s="123">
        <v>3.87</v>
      </c>
      <c r="G108" s="100"/>
      <c r="H108" s="103">
        <f>VLOOKUP(E108,'Overzicht Schoonmaak'!$L$6:$N$14,3,FALSE)</f>
        <v>0</v>
      </c>
      <c r="I108" s="103">
        <f>VLOOKUP(D108,'Overzicht Schoonmaak'!$I$6:$J$17,2,FALSE)</f>
        <v>0</v>
      </c>
      <c r="J108" s="103">
        <f t="shared" ref="J108:J109" si="16">H108+I108</f>
        <v>0</v>
      </c>
      <c r="K108" s="103">
        <f t="shared" ref="K108:K109" si="17">F108*J108</f>
        <v>0</v>
      </c>
    </row>
    <row r="109" spans="1:11" x14ac:dyDescent="0.2">
      <c r="A109" s="99" t="s">
        <v>279</v>
      </c>
      <c r="B109" s="97" t="s">
        <v>281</v>
      </c>
      <c r="C109" s="98" t="s">
        <v>148</v>
      </c>
      <c r="D109" s="99" t="s">
        <v>155</v>
      </c>
      <c r="E109" s="123">
        <v>4</v>
      </c>
      <c r="F109" s="142">
        <v>4.5199999999999996</v>
      </c>
      <c r="G109" s="100"/>
      <c r="H109" s="103">
        <f>VLOOKUP(E109,'Overzicht Schoonmaak'!$L$6:$N$14,3,FALSE)</f>
        <v>0</v>
      </c>
      <c r="I109" s="103">
        <f>VLOOKUP(D109,'Overzicht Schoonmaak'!$I$6:$J$17,2,FALSE)</f>
        <v>0</v>
      </c>
      <c r="J109" s="103">
        <f t="shared" si="16"/>
        <v>0</v>
      </c>
      <c r="K109" s="103">
        <f t="shared" si="17"/>
        <v>0</v>
      </c>
    </row>
    <row r="110" spans="1:11" x14ac:dyDescent="0.2">
      <c r="A110" s="116" t="s">
        <v>279</v>
      </c>
      <c r="B110" s="114" t="s">
        <v>282</v>
      </c>
      <c r="C110" s="115" t="s">
        <v>165</v>
      </c>
      <c r="D110" s="116" t="s">
        <v>149</v>
      </c>
      <c r="E110" s="117" t="s">
        <v>166</v>
      </c>
      <c r="F110" s="118"/>
      <c r="G110" s="144">
        <v>19.600000000000001</v>
      </c>
      <c r="H110" s="118"/>
      <c r="I110" s="118"/>
      <c r="J110" s="118"/>
      <c r="K110" s="118"/>
    </row>
    <row r="111" spans="1:11" x14ac:dyDescent="0.2">
      <c r="A111" s="116" t="s">
        <v>279</v>
      </c>
      <c r="B111" s="114" t="s">
        <v>283</v>
      </c>
      <c r="C111" s="116" t="s">
        <v>165</v>
      </c>
      <c r="D111" s="116" t="s">
        <v>149</v>
      </c>
      <c r="E111" s="117" t="s">
        <v>166</v>
      </c>
      <c r="F111" s="118"/>
      <c r="G111" s="144">
        <v>15</v>
      </c>
      <c r="H111" s="118"/>
      <c r="I111" s="118"/>
      <c r="J111" s="118"/>
      <c r="K111" s="118"/>
    </row>
    <row r="112" spans="1:11" x14ac:dyDescent="0.2">
      <c r="A112" s="116" t="s">
        <v>279</v>
      </c>
      <c r="B112" s="114" t="s">
        <v>284</v>
      </c>
      <c r="C112" s="115" t="s">
        <v>165</v>
      </c>
      <c r="D112" s="116" t="s">
        <v>149</v>
      </c>
      <c r="E112" s="117" t="s">
        <v>166</v>
      </c>
      <c r="F112" s="118"/>
      <c r="G112" s="144">
        <v>18.3</v>
      </c>
      <c r="H112" s="118"/>
      <c r="I112" s="118"/>
      <c r="J112" s="118"/>
      <c r="K112" s="118"/>
    </row>
    <row r="113" spans="1:12" x14ac:dyDescent="0.2">
      <c r="A113" s="116" t="s">
        <v>279</v>
      </c>
      <c r="B113" s="114" t="s">
        <v>285</v>
      </c>
      <c r="C113" s="115" t="s">
        <v>165</v>
      </c>
      <c r="D113" s="116" t="s">
        <v>149</v>
      </c>
      <c r="E113" s="117" t="s">
        <v>166</v>
      </c>
      <c r="F113" s="118"/>
      <c r="G113" s="144">
        <v>11.9</v>
      </c>
      <c r="H113" s="118"/>
      <c r="I113" s="118"/>
      <c r="J113" s="118"/>
      <c r="K113" s="118"/>
    </row>
    <row r="114" spans="1:12" x14ac:dyDescent="0.2">
      <c r="A114" s="99" t="s">
        <v>279</v>
      </c>
      <c r="B114" s="97" t="s">
        <v>286</v>
      </c>
      <c r="C114" s="99" t="s">
        <v>148</v>
      </c>
      <c r="D114" s="99" t="s">
        <v>149</v>
      </c>
      <c r="E114" s="123">
        <v>4</v>
      </c>
      <c r="F114" s="145">
        <v>26.6</v>
      </c>
      <c r="G114" s="100"/>
      <c r="H114" s="103">
        <f>VLOOKUP(E114,'Overzicht Schoonmaak'!$L$6:$N$14,3,FALSE)</f>
        <v>0</v>
      </c>
      <c r="I114" s="103">
        <f>VLOOKUP(D114,'Overzicht Schoonmaak'!$I$6:$J$17,2,FALSE)</f>
        <v>0</v>
      </c>
      <c r="J114" s="103">
        <f t="shared" ref="J114:J116" si="18">H114+I114</f>
        <v>0</v>
      </c>
      <c r="K114" s="103">
        <f>F114*J114</f>
        <v>0</v>
      </c>
    </row>
    <row r="115" spans="1:12" x14ac:dyDescent="0.2">
      <c r="A115" s="99" t="s">
        <v>279</v>
      </c>
      <c r="B115" s="97" t="s">
        <v>287</v>
      </c>
      <c r="C115" s="98" t="s">
        <v>228</v>
      </c>
      <c r="D115" s="99" t="s">
        <v>196</v>
      </c>
      <c r="E115" s="123">
        <v>1</v>
      </c>
      <c r="F115" s="123">
        <v>4.2300000000000004</v>
      </c>
      <c r="G115" s="100"/>
      <c r="H115" s="103">
        <f>VLOOKUP(E115,'Overzicht Schoonmaak'!$L$6:$N$14,3,FALSE)</f>
        <v>0</v>
      </c>
      <c r="I115" s="103">
        <f>VLOOKUP(D115,'Overzicht Schoonmaak'!$I$6:$J$17,2,FALSE)</f>
        <v>0</v>
      </c>
      <c r="J115" s="103">
        <f t="shared" si="18"/>
        <v>0</v>
      </c>
      <c r="K115" s="103">
        <f t="shared" ref="K115:K116" si="19">F115*J115</f>
        <v>0</v>
      </c>
    </row>
    <row r="116" spans="1:12" x14ac:dyDescent="0.2">
      <c r="A116" s="99" t="s">
        <v>279</v>
      </c>
      <c r="B116" s="97" t="s">
        <v>288</v>
      </c>
      <c r="C116" s="98" t="s">
        <v>228</v>
      </c>
      <c r="D116" s="99" t="s">
        <v>196</v>
      </c>
      <c r="E116" s="123">
        <v>1</v>
      </c>
      <c r="F116" s="123">
        <v>4.22</v>
      </c>
      <c r="G116" s="100"/>
      <c r="H116" s="103">
        <f>VLOOKUP(E116,'Overzicht Schoonmaak'!$L$6:$N$14,3,FALSE)</f>
        <v>0</v>
      </c>
      <c r="I116" s="103">
        <f>VLOOKUP(D116,'Overzicht Schoonmaak'!$I$6:$J$17,2,FALSE)</f>
        <v>0</v>
      </c>
      <c r="J116" s="103">
        <f t="shared" si="18"/>
        <v>0</v>
      </c>
      <c r="K116" s="103">
        <f t="shared" si="19"/>
        <v>0</v>
      </c>
    </row>
    <row r="117" spans="1:12" x14ac:dyDescent="0.2">
      <c r="A117" s="108" t="s">
        <v>279</v>
      </c>
      <c r="B117" s="106" t="s">
        <v>289</v>
      </c>
      <c r="C117" s="107" t="s">
        <v>276</v>
      </c>
      <c r="D117" s="108" t="s">
        <v>149</v>
      </c>
      <c r="E117" s="120" t="s">
        <v>161</v>
      </c>
      <c r="F117" s="146" t="s">
        <v>161</v>
      </c>
      <c r="G117" s="109"/>
      <c r="H117" s="113"/>
      <c r="I117" s="113"/>
      <c r="J117" s="113"/>
      <c r="K117" s="113"/>
    </row>
    <row r="118" spans="1:12" x14ac:dyDescent="0.2">
      <c r="A118" s="116" t="s">
        <v>279</v>
      </c>
      <c r="B118" s="114" t="s">
        <v>290</v>
      </c>
      <c r="C118" s="115" t="s">
        <v>165</v>
      </c>
      <c r="D118" s="116" t="s">
        <v>149</v>
      </c>
      <c r="E118" s="117" t="s">
        <v>166</v>
      </c>
      <c r="F118" s="118"/>
      <c r="G118" s="144">
        <v>22</v>
      </c>
      <c r="H118" s="118"/>
      <c r="I118" s="118"/>
      <c r="J118" s="118"/>
      <c r="K118" s="118"/>
    </row>
    <row r="119" spans="1:12" x14ac:dyDescent="0.2">
      <c r="A119" s="99" t="s">
        <v>279</v>
      </c>
      <c r="B119" s="97" t="s">
        <v>291</v>
      </c>
      <c r="C119" s="98" t="s">
        <v>148</v>
      </c>
      <c r="D119" s="99" t="s">
        <v>149</v>
      </c>
      <c r="E119" s="123">
        <v>4</v>
      </c>
      <c r="F119" s="149">
        <v>4.5199999999999996</v>
      </c>
      <c r="G119" s="100"/>
      <c r="H119" s="103">
        <f>VLOOKUP(E119,'Overzicht Schoonmaak'!$L$6:$N$14,3,FALSE)</f>
        <v>0</v>
      </c>
      <c r="I119" s="103">
        <f>VLOOKUP(D119,'Overzicht Schoonmaak'!$I$6:$J$17,2,FALSE)</f>
        <v>0</v>
      </c>
      <c r="J119" s="103">
        <f>H119+I119</f>
        <v>0</v>
      </c>
      <c r="K119" s="103">
        <f>F119*J119</f>
        <v>0</v>
      </c>
    </row>
    <row r="120" spans="1:12" x14ac:dyDescent="0.2">
      <c r="A120" s="150" t="s">
        <v>279</v>
      </c>
      <c r="B120" s="151" t="s">
        <v>292</v>
      </c>
      <c r="C120" s="152" t="s">
        <v>165</v>
      </c>
      <c r="D120" s="150" t="s">
        <v>149</v>
      </c>
      <c r="E120" s="153" t="s">
        <v>166</v>
      </c>
      <c r="F120" s="154"/>
      <c r="G120" s="155">
        <v>15</v>
      </c>
      <c r="H120" s="154"/>
      <c r="I120" s="154"/>
      <c r="J120" s="154"/>
      <c r="K120" s="154"/>
    </row>
    <row r="121" spans="1:12" x14ac:dyDescent="0.2">
      <c r="A121" s="118" t="s">
        <v>279</v>
      </c>
      <c r="B121" s="156" t="s">
        <v>293</v>
      </c>
      <c r="C121" s="157" t="s">
        <v>165</v>
      </c>
      <c r="D121" s="118" t="s">
        <v>149</v>
      </c>
      <c r="E121" s="158" t="s">
        <v>166</v>
      </c>
      <c r="F121" s="118"/>
      <c r="G121" s="158">
        <v>19.600000000000001</v>
      </c>
      <c r="H121" s="118"/>
      <c r="I121" s="118"/>
      <c r="J121" s="118"/>
      <c r="K121" s="118"/>
    </row>
    <row r="123" spans="1:12" x14ac:dyDescent="0.2">
      <c r="A123" s="159"/>
      <c r="B123" s="159" t="s">
        <v>294</v>
      </c>
      <c r="C123" s="159"/>
      <c r="D123" s="159"/>
      <c r="E123" s="159"/>
      <c r="F123" s="160">
        <f>SUM(F2:F121)</f>
        <v>968.09000000000015</v>
      </c>
      <c r="G123" s="161">
        <f>SUM(G2:G121)</f>
        <v>951.63000000000011</v>
      </c>
      <c r="H123" s="133"/>
      <c r="I123" s="133"/>
      <c r="J123" s="133"/>
      <c r="K123" s="162">
        <f>SUM(K2:K121)</f>
        <v>0</v>
      </c>
      <c r="L123" s="53" t="s">
        <v>295</v>
      </c>
    </row>
  </sheetData>
  <sheetProtection algorithmName="SHA-512" hashValue="AWu8ysIU/l1ie+V9yD0nXoMrWU3Qqsqr8GKrnQSalzcOr6KvsFGoAPtQ9UXihJuXjwLnh2yuDcY/0eq+8WWVug==" saltValue="DLtfuRan4zWFhPBcgM37KQ==" spinCount="100000" sheet="1" objects="1" scenarios="1"/>
  <autoFilter ref="B1:K121" xr:uid="{4A583D62-D344-4F8D-BD02-9FD32394678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6E0B4"/>
  </sheetPr>
  <dimension ref="A1:P79"/>
  <sheetViews>
    <sheetView zoomScaleNormal="100" zoomScaleSheetLayoutView="100" workbookViewId="0">
      <selection activeCell="L18" sqref="L18"/>
    </sheetView>
  </sheetViews>
  <sheetFormatPr defaultColWidth="10.85546875" defaultRowHeight="12.75" x14ac:dyDescent="0.2"/>
  <cols>
    <col min="1" max="1" width="11.28515625" style="8" customWidth="1"/>
    <col min="2" max="2" width="14.85546875" style="8" customWidth="1"/>
    <col min="3" max="3" width="39" style="8" customWidth="1"/>
    <col min="4" max="4" width="17.5703125" style="8" customWidth="1"/>
    <col min="5" max="5" width="19.42578125" style="8" customWidth="1"/>
    <col min="6" max="7" width="9.7109375" style="194" bestFit="1" customWidth="1"/>
    <col min="8" max="8" width="10.85546875" style="8"/>
    <col min="9" max="9" width="11.140625" style="8" customWidth="1"/>
    <col min="10" max="10" width="16.28515625" style="8" customWidth="1"/>
    <col min="11" max="11" width="16.140625" style="8" customWidth="1"/>
    <col min="12" max="12" width="15.85546875" style="8" customWidth="1"/>
    <col min="13" max="13" width="15" style="8" customWidth="1"/>
    <col min="14" max="14" width="17" style="8" customWidth="1"/>
    <col min="15" max="15" width="13.7109375" style="8" customWidth="1"/>
    <col min="16" max="16" width="14" style="8" customWidth="1"/>
    <col min="17" max="16384" width="10.85546875" style="8"/>
  </cols>
  <sheetData>
    <row r="1" spans="1:16" s="65" customFormat="1" ht="25.5" x14ac:dyDescent="0.2">
      <c r="A1" s="94" t="s">
        <v>138</v>
      </c>
      <c r="B1" s="94" t="s">
        <v>139</v>
      </c>
      <c r="C1" s="94" t="s">
        <v>58</v>
      </c>
      <c r="D1" s="94" t="s">
        <v>140</v>
      </c>
      <c r="E1" s="95" t="s">
        <v>141</v>
      </c>
      <c r="F1" s="96" t="s">
        <v>132</v>
      </c>
      <c r="G1" s="163" t="s">
        <v>142</v>
      </c>
      <c r="H1" s="164" t="s">
        <v>143</v>
      </c>
      <c r="I1" s="164" t="s">
        <v>144</v>
      </c>
      <c r="J1" s="164" t="s">
        <v>145</v>
      </c>
      <c r="K1" s="164" t="s">
        <v>83</v>
      </c>
      <c r="L1" s="8"/>
      <c r="M1" s="8"/>
      <c r="N1" s="8"/>
      <c r="O1" s="8"/>
      <c r="P1" s="8"/>
    </row>
    <row r="2" spans="1:16" ht="17.25" customHeight="1" x14ac:dyDescent="0.2">
      <c r="A2" s="165" t="s">
        <v>146</v>
      </c>
      <c r="B2" s="166" t="s">
        <v>296</v>
      </c>
      <c r="C2" s="167" t="s">
        <v>297</v>
      </c>
      <c r="D2" s="168" t="s">
        <v>298</v>
      </c>
      <c r="E2" s="145">
        <v>4</v>
      </c>
      <c r="F2" s="148">
        <v>12.5</v>
      </c>
      <c r="G2" s="169"/>
      <c r="H2" s="103">
        <f>VLOOKUP(E2,'Overzicht Schoonmaak'!$L$6:$N$14,3,FALSE)</f>
        <v>0</v>
      </c>
      <c r="I2" s="103">
        <f>VLOOKUP(D2,'Overzicht Schoonmaak'!$I$6:$J$17,2,FALSE)</f>
        <v>0</v>
      </c>
      <c r="J2" s="103">
        <f>H2+I2</f>
        <v>0</v>
      </c>
      <c r="K2" s="103">
        <f>F2*J2</f>
        <v>0</v>
      </c>
    </row>
    <row r="3" spans="1:16" x14ac:dyDescent="0.2">
      <c r="A3" s="165" t="s">
        <v>146</v>
      </c>
      <c r="B3" s="166" t="s">
        <v>299</v>
      </c>
      <c r="C3" s="98" t="s">
        <v>300</v>
      </c>
      <c r="D3" s="99" t="s">
        <v>129</v>
      </c>
      <c r="E3" s="123">
        <v>4</v>
      </c>
      <c r="F3" s="127">
        <v>12.6</v>
      </c>
      <c r="G3" s="128"/>
      <c r="H3" s="103">
        <f>VLOOKUP(E3,'Overzicht Schoonmaak'!$L$6:$N$14,3,FALSE)</f>
        <v>0</v>
      </c>
      <c r="I3" s="103">
        <f>VLOOKUP(D3,'Overzicht Schoonmaak'!$I$6:$J$17,2,FALSE)</f>
        <v>0</v>
      </c>
      <c r="J3" s="103">
        <f t="shared" ref="J3:J6" si="0">H3+I3</f>
        <v>0</v>
      </c>
      <c r="K3" s="103">
        <f t="shared" ref="K3:K6" si="1">F3*J3</f>
        <v>0</v>
      </c>
    </row>
    <row r="4" spans="1:16" x14ac:dyDescent="0.2">
      <c r="A4" s="165" t="s">
        <v>146</v>
      </c>
      <c r="B4" s="166" t="s">
        <v>301</v>
      </c>
      <c r="C4" s="98" t="s">
        <v>302</v>
      </c>
      <c r="D4" s="99" t="s">
        <v>129</v>
      </c>
      <c r="E4" s="123">
        <v>4</v>
      </c>
      <c r="F4" s="127">
        <v>38.6</v>
      </c>
      <c r="G4" s="128"/>
      <c r="H4" s="103">
        <f>VLOOKUP(E4,'Overzicht Schoonmaak'!$L$6:$N$14,3,FALSE)</f>
        <v>0</v>
      </c>
      <c r="I4" s="103">
        <f>VLOOKUP(D4,'Overzicht Schoonmaak'!$I$6:$J$17,2,FALSE)</f>
        <v>0</v>
      </c>
      <c r="J4" s="103">
        <f t="shared" si="0"/>
        <v>0</v>
      </c>
      <c r="K4" s="103">
        <f t="shared" si="1"/>
        <v>0</v>
      </c>
    </row>
    <row r="5" spans="1:16" x14ac:dyDescent="0.2">
      <c r="A5" s="165" t="s">
        <v>146</v>
      </c>
      <c r="B5" s="166" t="s">
        <v>303</v>
      </c>
      <c r="C5" s="98" t="s">
        <v>304</v>
      </c>
      <c r="D5" s="99" t="s">
        <v>124</v>
      </c>
      <c r="E5" s="123">
        <v>3</v>
      </c>
      <c r="F5" s="127">
        <v>29.6</v>
      </c>
      <c r="G5" s="128"/>
      <c r="H5" s="103">
        <f>VLOOKUP(E5,'Overzicht Schoonmaak'!$L$6:$N$14,3,FALSE)</f>
        <v>0</v>
      </c>
      <c r="I5" s="103">
        <f>VLOOKUP(D5,'Overzicht Schoonmaak'!$I$6:$J$17,2,FALSE)</f>
        <v>0</v>
      </c>
      <c r="J5" s="103">
        <f t="shared" si="0"/>
        <v>0</v>
      </c>
      <c r="K5" s="103">
        <f t="shared" si="1"/>
        <v>0</v>
      </c>
    </row>
    <row r="6" spans="1:16" x14ac:dyDescent="0.2">
      <c r="A6" s="165" t="s">
        <v>146</v>
      </c>
      <c r="B6" s="166" t="s">
        <v>305</v>
      </c>
      <c r="C6" s="98" t="s">
        <v>234</v>
      </c>
      <c r="D6" s="99" t="s">
        <v>124</v>
      </c>
      <c r="E6" s="123">
        <v>5</v>
      </c>
      <c r="F6" s="127">
        <v>5.7</v>
      </c>
      <c r="G6" s="128"/>
      <c r="H6" s="103">
        <f>VLOOKUP(E6,'Overzicht Schoonmaak'!$L$6:$N$14,3,FALSE)</f>
        <v>0</v>
      </c>
      <c r="I6" s="103">
        <f>VLOOKUP(D6,'Overzicht Schoonmaak'!$I$6:$J$17,2,FALSE)</f>
        <v>0</v>
      </c>
      <c r="J6" s="103">
        <f t="shared" si="0"/>
        <v>0</v>
      </c>
      <c r="K6" s="103">
        <f t="shared" si="1"/>
        <v>0</v>
      </c>
    </row>
    <row r="7" spans="1:16" x14ac:dyDescent="0.2">
      <c r="A7" s="130"/>
      <c r="B7" s="130"/>
      <c r="C7" s="130"/>
      <c r="D7" s="130"/>
      <c r="E7" s="141"/>
      <c r="F7" s="130"/>
      <c r="G7" s="132"/>
      <c r="H7" s="132"/>
      <c r="I7" s="132"/>
      <c r="J7" s="132"/>
      <c r="K7" s="132"/>
    </row>
    <row r="8" spans="1:16" x14ac:dyDescent="0.2">
      <c r="A8" s="170" t="s">
        <v>306</v>
      </c>
      <c r="B8" s="166" t="s">
        <v>307</v>
      </c>
      <c r="C8" s="98" t="s">
        <v>302</v>
      </c>
      <c r="D8" s="99" t="s">
        <v>129</v>
      </c>
      <c r="E8" s="123">
        <v>4</v>
      </c>
      <c r="F8" s="127">
        <v>32.200000000000003</v>
      </c>
      <c r="G8" s="128"/>
      <c r="H8" s="103">
        <f>VLOOKUP(E8,'Overzicht Schoonmaak'!$L$6:$N$14,3,FALSE)</f>
        <v>0</v>
      </c>
      <c r="I8" s="103">
        <f>VLOOKUP(D8,'Overzicht Schoonmaak'!$I$6:$J$17,2,FALSE)</f>
        <v>0</v>
      </c>
      <c r="J8" s="103">
        <f>H8+I8</f>
        <v>0</v>
      </c>
      <c r="K8" s="103">
        <f>F8*J8</f>
        <v>0</v>
      </c>
    </row>
    <row r="9" spans="1:16" x14ac:dyDescent="0.2">
      <c r="A9" s="171" t="s">
        <v>306</v>
      </c>
      <c r="B9" s="172" t="s">
        <v>308</v>
      </c>
      <c r="C9" s="173" t="s">
        <v>161</v>
      </c>
      <c r="D9" s="174"/>
      <c r="E9" s="175"/>
      <c r="F9" s="176" t="s">
        <v>190</v>
      </c>
      <c r="G9" s="177"/>
      <c r="H9" s="178"/>
      <c r="I9" s="178"/>
      <c r="J9" s="178"/>
      <c r="K9" s="178"/>
    </row>
    <row r="10" spans="1:16" x14ac:dyDescent="0.2">
      <c r="A10" s="170" t="s">
        <v>306</v>
      </c>
      <c r="B10" s="166" t="s">
        <v>309</v>
      </c>
      <c r="C10" s="98" t="s">
        <v>310</v>
      </c>
      <c r="D10" s="99" t="s">
        <v>149</v>
      </c>
      <c r="E10" s="123">
        <v>8</v>
      </c>
      <c r="F10" s="127">
        <v>16</v>
      </c>
      <c r="G10" s="128"/>
      <c r="H10" s="103">
        <f>VLOOKUP(E10,'Overzicht Schoonmaak'!$L$6:$N$14,3,FALSE)</f>
        <v>0</v>
      </c>
      <c r="I10" s="103">
        <f>VLOOKUP(D10,'Overzicht Schoonmaak'!$I$6:$J$17,2,FALSE)</f>
        <v>0</v>
      </c>
      <c r="J10" s="103">
        <f t="shared" ref="J10:J16" si="2">H10+I10</f>
        <v>0</v>
      </c>
      <c r="K10" s="103">
        <f t="shared" ref="K10:K16" si="3">F10*J10</f>
        <v>0</v>
      </c>
    </row>
    <row r="11" spans="1:16" x14ac:dyDescent="0.2">
      <c r="A11" s="170" t="s">
        <v>306</v>
      </c>
      <c r="B11" s="166" t="s">
        <v>311</v>
      </c>
      <c r="C11" s="98" t="s">
        <v>312</v>
      </c>
      <c r="D11" s="99" t="s">
        <v>149</v>
      </c>
      <c r="E11" s="123">
        <v>3</v>
      </c>
      <c r="F11" s="127">
        <v>51.3</v>
      </c>
      <c r="G11" s="128"/>
      <c r="H11" s="103">
        <f>VLOOKUP(E11,'Overzicht Schoonmaak'!$L$6:$N$14,3,FALSE)</f>
        <v>0</v>
      </c>
      <c r="I11" s="103">
        <f>VLOOKUP(D11,'Overzicht Schoonmaak'!$I$6:$J$17,2,FALSE)</f>
        <v>0</v>
      </c>
      <c r="J11" s="103">
        <f t="shared" si="2"/>
        <v>0</v>
      </c>
      <c r="K11" s="103">
        <f t="shared" si="3"/>
        <v>0</v>
      </c>
    </row>
    <row r="12" spans="1:16" x14ac:dyDescent="0.2">
      <c r="A12" s="170" t="s">
        <v>306</v>
      </c>
      <c r="B12" s="166" t="s">
        <v>313</v>
      </c>
      <c r="C12" s="98" t="s">
        <v>270</v>
      </c>
      <c r="D12" s="99" t="s">
        <v>124</v>
      </c>
      <c r="E12" s="123">
        <v>2</v>
      </c>
      <c r="F12" s="127">
        <v>40.4</v>
      </c>
      <c r="G12" s="128"/>
      <c r="H12" s="103">
        <f>VLOOKUP(E12,'Overzicht Schoonmaak'!$L$6:$N$14,3,FALSE)</f>
        <v>0</v>
      </c>
      <c r="I12" s="103">
        <f>VLOOKUP(D12,'Overzicht Schoonmaak'!$I$6:$J$17,2,FALSE)</f>
        <v>0</v>
      </c>
      <c r="J12" s="103">
        <f t="shared" si="2"/>
        <v>0</v>
      </c>
      <c r="K12" s="103">
        <f t="shared" si="3"/>
        <v>0</v>
      </c>
    </row>
    <row r="13" spans="1:16" x14ac:dyDescent="0.2">
      <c r="A13" s="170" t="s">
        <v>306</v>
      </c>
      <c r="B13" s="166" t="s">
        <v>314</v>
      </c>
      <c r="C13" s="98" t="s">
        <v>315</v>
      </c>
      <c r="D13" s="99" t="s">
        <v>149</v>
      </c>
      <c r="E13" s="123">
        <v>3</v>
      </c>
      <c r="F13" s="127">
        <v>36.6</v>
      </c>
      <c r="G13" s="128"/>
      <c r="H13" s="103">
        <f>VLOOKUP(E13,'Overzicht Schoonmaak'!$L$6:$N$14,3,FALSE)</f>
        <v>0</v>
      </c>
      <c r="I13" s="103">
        <f>VLOOKUP(D13,'Overzicht Schoonmaak'!$I$6:$J$17,2,FALSE)</f>
        <v>0</v>
      </c>
      <c r="J13" s="103">
        <f t="shared" si="2"/>
        <v>0</v>
      </c>
      <c r="K13" s="103">
        <f t="shared" si="3"/>
        <v>0</v>
      </c>
    </row>
    <row r="14" spans="1:16" x14ac:dyDescent="0.2">
      <c r="A14" s="170" t="s">
        <v>306</v>
      </c>
      <c r="B14" s="166" t="s">
        <v>316</v>
      </c>
      <c r="C14" s="98" t="s">
        <v>317</v>
      </c>
      <c r="D14" s="99" t="s">
        <v>124</v>
      </c>
      <c r="E14" s="123">
        <v>1</v>
      </c>
      <c r="F14" s="127">
        <v>0.5</v>
      </c>
      <c r="G14" s="128"/>
      <c r="H14" s="103">
        <f>VLOOKUP(E14,'Overzicht Schoonmaak'!$L$6:$N$14,3,FALSE)</f>
        <v>0</v>
      </c>
      <c r="I14" s="103">
        <f>VLOOKUP(D14,'Overzicht Schoonmaak'!$I$6:$J$17,2,FALSE)</f>
        <v>0</v>
      </c>
      <c r="J14" s="103">
        <f t="shared" si="2"/>
        <v>0</v>
      </c>
      <c r="K14" s="103">
        <f t="shared" si="3"/>
        <v>0</v>
      </c>
    </row>
    <row r="15" spans="1:16" x14ac:dyDescent="0.2">
      <c r="A15" s="170" t="s">
        <v>306</v>
      </c>
      <c r="B15" s="166" t="s">
        <v>318</v>
      </c>
      <c r="C15" s="98" t="s">
        <v>148</v>
      </c>
      <c r="D15" s="99" t="s">
        <v>149</v>
      </c>
      <c r="E15" s="123">
        <v>4</v>
      </c>
      <c r="F15" s="127">
        <v>18.600000000000001</v>
      </c>
      <c r="G15" s="128"/>
      <c r="H15" s="103">
        <f>VLOOKUP(E15,'Overzicht Schoonmaak'!$L$6:$N$14,3,FALSE)</f>
        <v>0</v>
      </c>
      <c r="I15" s="103">
        <f>VLOOKUP(D15,'Overzicht Schoonmaak'!$I$6:$J$17,2,FALSE)</f>
        <v>0</v>
      </c>
      <c r="J15" s="103">
        <f t="shared" si="2"/>
        <v>0</v>
      </c>
      <c r="K15" s="103">
        <f t="shared" si="3"/>
        <v>0</v>
      </c>
    </row>
    <row r="16" spans="1:16" x14ac:dyDescent="0.2">
      <c r="A16" s="170" t="s">
        <v>306</v>
      </c>
      <c r="B16" s="166" t="s">
        <v>319</v>
      </c>
      <c r="C16" s="98" t="s">
        <v>228</v>
      </c>
      <c r="D16" s="99" t="s">
        <v>124</v>
      </c>
      <c r="E16" s="123">
        <v>1</v>
      </c>
      <c r="F16" s="127">
        <v>0.5</v>
      </c>
      <c r="G16" s="128"/>
      <c r="H16" s="103">
        <f>VLOOKUP(E16,'Overzicht Schoonmaak'!$L$6:$N$14,3,FALSE)</f>
        <v>0</v>
      </c>
      <c r="I16" s="103">
        <f>VLOOKUP(D16,'Overzicht Schoonmaak'!$I$6:$J$17,2,FALSE)</f>
        <v>0</v>
      </c>
      <c r="J16" s="103">
        <f t="shared" si="2"/>
        <v>0</v>
      </c>
      <c r="K16" s="103">
        <f t="shared" si="3"/>
        <v>0</v>
      </c>
    </row>
    <row r="17" spans="1:11" x14ac:dyDescent="0.2">
      <c r="A17" s="171" t="s">
        <v>306</v>
      </c>
      <c r="B17" s="172" t="s">
        <v>320</v>
      </c>
      <c r="C17" s="173" t="s">
        <v>234</v>
      </c>
      <c r="D17" s="174" t="s">
        <v>124</v>
      </c>
      <c r="E17" s="175" t="s">
        <v>146</v>
      </c>
      <c r="F17" s="176" t="s">
        <v>161</v>
      </c>
      <c r="G17" s="177"/>
      <c r="H17" s="178"/>
      <c r="I17" s="178"/>
      <c r="J17" s="178"/>
      <c r="K17" s="178"/>
    </row>
    <row r="18" spans="1:11" x14ac:dyDescent="0.2">
      <c r="A18" s="130"/>
      <c r="B18" s="130"/>
      <c r="C18" s="130"/>
      <c r="D18" s="130"/>
      <c r="E18" s="141"/>
      <c r="F18" s="179"/>
      <c r="G18" s="132"/>
      <c r="H18" s="132"/>
      <c r="I18" s="132"/>
      <c r="J18" s="132"/>
      <c r="K18" s="132"/>
    </row>
    <row r="19" spans="1:11" x14ac:dyDescent="0.2">
      <c r="A19" s="116" t="s">
        <v>321</v>
      </c>
      <c r="B19" s="180" t="s">
        <v>322</v>
      </c>
      <c r="C19" s="115" t="s">
        <v>165</v>
      </c>
      <c r="D19" s="116" t="s">
        <v>149</v>
      </c>
      <c r="E19" s="117" t="s">
        <v>166</v>
      </c>
      <c r="F19" s="181"/>
      <c r="G19" s="182">
        <v>19.100000000000001</v>
      </c>
      <c r="H19" s="118"/>
      <c r="I19" s="118"/>
      <c r="J19" s="118"/>
      <c r="K19" s="118"/>
    </row>
    <row r="20" spans="1:11" x14ac:dyDescent="0.2">
      <c r="A20" s="116" t="s">
        <v>321</v>
      </c>
      <c r="B20" s="180" t="s">
        <v>323</v>
      </c>
      <c r="C20" s="115" t="s">
        <v>165</v>
      </c>
      <c r="D20" s="116" t="s">
        <v>149</v>
      </c>
      <c r="E20" s="117" t="s">
        <v>166</v>
      </c>
      <c r="F20" s="181"/>
      <c r="G20" s="182">
        <v>19.3</v>
      </c>
      <c r="H20" s="118"/>
      <c r="I20" s="118"/>
      <c r="J20" s="118"/>
      <c r="K20" s="118"/>
    </row>
    <row r="21" spans="1:11" x14ac:dyDescent="0.2">
      <c r="A21" s="116" t="s">
        <v>321</v>
      </c>
      <c r="B21" s="180" t="s">
        <v>324</v>
      </c>
      <c r="C21" s="115" t="s">
        <v>165</v>
      </c>
      <c r="D21" s="116" t="s">
        <v>149</v>
      </c>
      <c r="E21" s="117" t="s">
        <v>166</v>
      </c>
      <c r="F21" s="181"/>
      <c r="G21" s="182">
        <v>20.7</v>
      </c>
      <c r="H21" s="118"/>
      <c r="I21" s="118"/>
      <c r="J21" s="118"/>
      <c r="K21" s="118"/>
    </row>
    <row r="22" spans="1:11" x14ac:dyDescent="0.2">
      <c r="A22" s="116" t="s">
        <v>321</v>
      </c>
      <c r="B22" s="180" t="s">
        <v>325</v>
      </c>
      <c r="C22" s="115" t="s">
        <v>165</v>
      </c>
      <c r="D22" s="116" t="s">
        <v>149</v>
      </c>
      <c r="E22" s="117" t="s">
        <v>166</v>
      </c>
      <c r="F22" s="181"/>
      <c r="G22" s="182">
        <v>19.100000000000001</v>
      </c>
      <c r="H22" s="118"/>
      <c r="I22" s="118"/>
      <c r="J22" s="118"/>
      <c r="K22" s="118"/>
    </row>
    <row r="23" spans="1:11" x14ac:dyDescent="0.2">
      <c r="A23" s="116" t="s">
        <v>321</v>
      </c>
      <c r="B23" s="180" t="s">
        <v>326</v>
      </c>
      <c r="C23" s="115" t="s">
        <v>165</v>
      </c>
      <c r="D23" s="116" t="s">
        <v>149</v>
      </c>
      <c r="E23" s="117" t="s">
        <v>166</v>
      </c>
      <c r="F23" s="181"/>
      <c r="G23" s="182">
        <v>18.3</v>
      </c>
      <c r="H23" s="118"/>
      <c r="I23" s="118"/>
      <c r="J23" s="118"/>
      <c r="K23" s="118"/>
    </row>
    <row r="24" spans="1:11" x14ac:dyDescent="0.2">
      <c r="A24" s="116" t="s">
        <v>321</v>
      </c>
      <c r="B24" s="180" t="s">
        <v>327</v>
      </c>
      <c r="C24" s="115" t="s">
        <v>165</v>
      </c>
      <c r="D24" s="116" t="s">
        <v>149</v>
      </c>
      <c r="E24" s="117" t="s">
        <v>166</v>
      </c>
      <c r="F24" s="181"/>
      <c r="G24" s="182">
        <v>9.4</v>
      </c>
      <c r="H24" s="118"/>
      <c r="I24" s="118"/>
      <c r="J24" s="118"/>
      <c r="K24" s="118"/>
    </row>
    <row r="25" spans="1:11" x14ac:dyDescent="0.2">
      <c r="A25" s="99" t="s">
        <v>321</v>
      </c>
      <c r="B25" s="126" t="s">
        <v>328</v>
      </c>
      <c r="C25" s="98" t="s">
        <v>148</v>
      </c>
      <c r="D25" s="99" t="s">
        <v>149</v>
      </c>
      <c r="E25" s="123">
        <v>4</v>
      </c>
      <c r="F25" s="148">
        <v>38.5</v>
      </c>
      <c r="G25" s="128"/>
      <c r="H25" s="103">
        <f>VLOOKUP(E25,'Overzicht Schoonmaak'!$L$6:$N$14,3,FALSE)</f>
        <v>0</v>
      </c>
      <c r="I25" s="103">
        <f>VLOOKUP(D25,'Overzicht Schoonmaak'!$I$6:$J$17,2,FALSE)</f>
        <v>0</v>
      </c>
      <c r="J25" s="103">
        <f t="shared" ref="J25:J28" si="4">H25+I25</f>
        <v>0</v>
      </c>
      <c r="K25" s="103">
        <f t="shared" ref="K25:K28" si="5">F25*J25</f>
        <v>0</v>
      </c>
    </row>
    <row r="26" spans="1:11" x14ac:dyDescent="0.2">
      <c r="A26" s="99" t="s">
        <v>321</v>
      </c>
      <c r="B26" s="126" t="s">
        <v>329</v>
      </c>
      <c r="C26" s="98" t="s">
        <v>330</v>
      </c>
      <c r="D26" s="99" t="s">
        <v>196</v>
      </c>
      <c r="E26" s="123">
        <v>1</v>
      </c>
      <c r="F26" s="127">
        <v>3.1</v>
      </c>
      <c r="G26" s="128"/>
      <c r="H26" s="103">
        <f>VLOOKUP(E26,'Overzicht Schoonmaak'!$L$6:$N$14,3,FALSE)</f>
        <v>0</v>
      </c>
      <c r="I26" s="103">
        <f>VLOOKUP(D26,'Overzicht Schoonmaak'!$I$6:$J$17,2,FALSE)</f>
        <v>0</v>
      </c>
      <c r="J26" s="103">
        <f t="shared" si="4"/>
        <v>0</v>
      </c>
      <c r="K26" s="103">
        <f t="shared" si="5"/>
        <v>0</v>
      </c>
    </row>
    <row r="27" spans="1:11" x14ac:dyDescent="0.2">
      <c r="A27" s="99" t="s">
        <v>321</v>
      </c>
      <c r="B27" s="126" t="s">
        <v>331</v>
      </c>
      <c r="C27" s="98" t="s">
        <v>228</v>
      </c>
      <c r="D27" s="99" t="s">
        <v>196</v>
      </c>
      <c r="E27" s="123">
        <v>1</v>
      </c>
      <c r="F27" s="127">
        <v>1.2</v>
      </c>
      <c r="G27" s="128"/>
      <c r="H27" s="103">
        <f>VLOOKUP(E27,'Overzicht Schoonmaak'!$L$6:$N$14,3,FALSE)</f>
        <v>0</v>
      </c>
      <c r="I27" s="103">
        <f>VLOOKUP(D27,'Overzicht Schoonmaak'!$I$6:$J$17,2,FALSE)</f>
        <v>0</v>
      </c>
      <c r="J27" s="103">
        <f t="shared" si="4"/>
        <v>0</v>
      </c>
      <c r="K27" s="103">
        <f t="shared" si="5"/>
        <v>0</v>
      </c>
    </row>
    <row r="28" spans="1:11" x14ac:dyDescent="0.2">
      <c r="A28" s="99" t="s">
        <v>321</v>
      </c>
      <c r="B28" s="126" t="s">
        <v>332</v>
      </c>
      <c r="C28" s="98" t="s">
        <v>333</v>
      </c>
      <c r="D28" s="99" t="s">
        <v>196</v>
      </c>
      <c r="E28" s="123">
        <v>6</v>
      </c>
      <c r="F28" s="127">
        <v>2.9</v>
      </c>
      <c r="G28" s="128"/>
      <c r="H28" s="103">
        <f>VLOOKUP(E28,'Overzicht Schoonmaak'!$L$6:$N$14,3,FALSE)</f>
        <v>0</v>
      </c>
      <c r="I28" s="103">
        <f>VLOOKUP(D28,'Overzicht Schoonmaak'!$I$6:$J$17,2,FALSE)</f>
        <v>0</v>
      </c>
      <c r="J28" s="103">
        <f t="shared" si="4"/>
        <v>0</v>
      </c>
      <c r="K28" s="103">
        <f t="shared" si="5"/>
        <v>0</v>
      </c>
    </row>
    <row r="29" spans="1:11" x14ac:dyDescent="0.2">
      <c r="A29" s="174" t="s">
        <v>321</v>
      </c>
      <c r="B29" s="183" t="s">
        <v>334</v>
      </c>
      <c r="C29" s="173" t="s">
        <v>198</v>
      </c>
      <c r="D29" s="99" t="s">
        <v>196</v>
      </c>
      <c r="E29" s="175" t="s">
        <v>161</v>
      </c>
      <c r="F29" s="176" t="s">
        <v>161</v>
      </c>
      <c r="G29" s="177"/>
      <c r="H29" s="178"/>
      <c r="I29" s="178"/>
      <c r="J29" s="178"/>
      <c r="K29" s="178"/>
    </row>
    <row r="30" spans="1:11" x14ac:dyDescent="0.2">
      <c r="A30" s="99" t="s">
        <v>321</v>
      </c>
      <c r="B30" s="126" t="s">
        <v>335</v>
      </c>
      <c r="C30" s="98" t="s">
        <v>336</v>
      </c>
      <c r="D30" s="99" t="s">
        <v>196</v>
      </c>
      <c r="E30" s="123">
        <v>8</v>
      </c>
      <c r="F30" s="127">
        <v>1.3</v>
      </c>
      <c r="G30" s="128"/>
      <c r="H30" s="103">
        <f>VLOOKUP(E30,'Overzicht Schoonmaak'!$L$6:$N$14,3,FALSE)</f>
        <v>0</v>
      </c>
      <c r="I30" s="103">
        <f>VLOOKUP(D30,'Overzicht Schoonmaak'!$I$6:$J$17,2,FALSE)</f>
        <v>0</v>
      </c>
      <c r="J30" s="103">
        <f t="shared" ref="J30:J32" si="6">H30+I30</f>
        <v>0</v>
      </c>
      <c r="K30" s="103">
        <f t="shared" ref="K30:K32" si="7">F30*J30</f>
        <v>0</v>
      </c>
    </row>
    <row r="31" spans="1:11" x14ac:dyDescent="0.2">
      <c r="A31" s="99" t="s">
        <v>321</v>
      </c>
      <c r="B31" s="126" t="s">
        <v>337</v>
      </c>
      <c r="C31" s="98" t="s">
        <v>333</v>
      </c>
      <c r="D31" s="99" t="s">
        <v>196</v>
      </c>
      <c r="E31" s="123">
        <v>6</v>
      </c>
      <c r="F31" s="127">
        <v>2.9</v>
      </c>
      <c r="G31" s="128"/>
      <c r="H31" s="103">
        <f>VLOOKUP(E31,'Overzicht Schoonmaak'!$L$6:$N$14,3,FALSE)</f>
        <v>0</v>
      </c>
      <c r="I31" s="103">
        <f>VLOOKUP(D31,'Overzicht Schoonmaak'!$I$6:$J$17,2,FALSE)</f>
        <v>0</v>
      </c>
      <c r="J31" s="103">
        <f t="shared" si="6"/>
        <v>0</v>
      </c>
      <c r="K31" s="103">
        <f t="shared" si="7"/>
        <v>0</v>
      </c>
    </row>
    <row r="32" spans="1:11" x14ac:dyDescent="0.2">
      <c r="A32" s="99" t="s">
        <v>321</v>
      </c>
      <c r="B32" s="126" t="s">
        <v>338</v>
      </c>
      <c r="C32" s="98" t="s">
        <v>228</v>
      </c>
      <c r="D32" s="99" t="s">
        <v>196</v>
      </c>
      <c r="E32" s="123">
        <v>1</v>
      </c>
      <c r="F32" s="127">
        <v>1.2</v>
      </c>
      <c r="G32" s="128"/>
      <c r="H32" s="103">
        <f>VLOOKUP(E32,'Overzicht Schoonmaak'!$L$6:$N$14,3,FALSE)</f>
        <v>0</v>
      </c>
      <c r="I32" s="103">
        <f>VLOOKUP(D32,'Overzicht Schoonmaak'!$I$6:$J$17,2,FALSE)</f>
        <v>0</v>
      </c>
      <c r="J32" s="103">
        <f t="shared" si="6"/>
        <v>0</v>
      </c>
      <c r="K32" s="103">
        <f t="shared" si="7"/>
        <v>0</v>
      </c>
    </row>
    <row r="33" spans="1:11" x14ac:dyDescent="0.2">
      <c r="A33" s="174" t="s">
        <v>321</v>
      </c>
      <c r="B33" s="183" t="s">
        <v>339</v>
      </c>
      <c r="C33" s="173" t="s">
        <v>187</v>
      </c>
      <c r="D33" s="99" t="s">
        <v>196</v>
      </c>
      <c r="E33" s="175" t="s">
        <v>161</v>
      </c>
      <c r="F33" s="176" t="s">
        <v>161</v>
      </c>
      <c r="G33" s="177"/>
      <c r="H33" s="178"/>
      <c r="I33" s="178"/>
      <c r="J33" s="178"/>
      <c r="K33" s="178"/>
    </row>
    <row r="34" spans="1:11" x14ac:dyDescent="0.2">
      <c r="A34" s="174" t="s">
        <v>321</v>
      </c>
      <c r="B34" s="183" t="s">
        <v>340</v>
      </c>
      <c r="C34" s="173" t="s">
        <v>187</v>
      </c>
      <c r="D34" s="99" t="s">
        <v>196</v>
      </c>
      <c r="E34" s="175" t="s">
        <v>161</v>
      </c>
      <c r="F34" s="176" t="s">
        <v>161</v>
      </c>
      <c r="G34" s="177"/>
      <c r="H34" s="178"/>
      <c r="I34" s="178"/>
      <c r="J34" s="178"/>
      <c r="K34" s="178"/>
    </row>
    <row r="35" spans="1:11" x14ac:dyDescent="0.2">
      <c r="A35" s="99" t="s">
        <v>321</v>
      </c>
      <c r="B35" s="126" t="s">
        <v>341</v>
      </c>
      <c r="C35" s="98" t="s">
        <v>302</v>
      </c>
      <c r="D35" s="99" t="s">
        <v>129</v>
      </c>
      <c r="E35" s="123">
        <v>4</v>
      </c>
      <c r="F35" s="127">
        <v>41.9</v>
      </c>
      <c r="G35" s="128"/>
      <c r="H35" s="103">
        <f>VLOOKUP(E35,'Overzicht Schoonmaak'!$L$6:$N$14,3,FALSE)</f>
        <v>0</v>
      </c>
      <c r="I35" s="103">
        <f>VLOOKUP(D35,'Overzicht Schoonmaak'!$I$6:$J$17,2,FALSE)</f>
        <v>0</v>
      </c>
      <c r="J35" s="103">
        <f>H35+I35</f>
        <v>0</v>
      </c>
      <c r="K35" s="103">
        <f>F35*J35</f>
        <v>0</v>
      </c>
    </row>
    <row r="36" spans="1:11" x14ac:dyDescent="0.2">
      <c r="A36" s="174" t="s">
        <v>321</v>
      </c>
      <c r="B36" s="183" t="s">
        <v>342</v>
      </c>
      <c r="C36" s="173" t="s">
        <v>234</v>
      </c>
      <c r="D36" s="174" t="s">
        <v>124</v>
      </c>
      <c r="E36" s="175" t="s">
        <v>343</v>
      </c>
      <c r="F36" s="176" t="s">
        <v>161</v>
      </c>
      <c r="G36" s="177"/>
      <c r="H36" s="178"/>
      <c r="I36" s="178"/>
      <c r="J36" s="178"/>
      <c r="K36" s="178"/>
    </row>
    <row r="37" spans="1:11" x14ac:dyDescent="0.2">
      <c r="A37" s="99" t="s">
        <v>321</v>
      </c>
      <c r="B37" s="126" t="s">
        <v>344</v>
      </c>
      <c r="C37" s="98" t="s">
        <v>270</v>
      </c>
      <c r="D37" s="99" t="s">
        <v>196</v>
      </c>
      <c r="E37" s="123">
        <v>2</v>
      </c>
      <c r="F37" s="127">
        <v>18.5</v>
      </c>
      <c r="G37" s="128"/>
      <c r="H37" s="103">
        <f>VLOOKUP(E37,'Overzicht Schoonmaak'!$L$6:$N$14,3,FALSE)</f>
        <v>0</v>
      </c>
      <c r="I37" s="103">
        <f>VLOOKUP(D37,'Overzicht Schoonmaak'!$I$6:$J$17,2,FALSE)</f>
        <v>0</v>
      </c>
      <c r="J37" s="103">
        <f>H37+I37</f>
        <v>0</v>
      </c>
      <c r="K37" s="103">
        <f>F37*J37</f>
        <v>0</v>
      </c>
    </row>
    <row r="38" spans="1:11" x14ac:dyDescent="0.2">
      <c r="A38" s="130"/>
      <c r="B38" s="130"/>
      <c r="C38" s="130"/>
      <c r="D38" s="130"/>
      <c r="E38" s="141"/>
      <c r="F38" s="179"/>
      <c r="G38" s="132"/>
      <c r="H38" s="133"/>
      <c r="I38" s="133"/>
      <c r="J38" s="133"/>
      <c r="K38" s="133"/>
    </row>
    <row r="39" spans="1:11" x14ac:dyDescent="0.2">
      <c r="A39" s="116" t="s">
        <v>279</v>
      </c>
      <c r="B39" s="180" t="s">
        <v>345</v>
      </c>
      <c r="C39" s="115" t="s">
        <v>165</v>
      </c>
      <c r="D39" s="116" t="s">
        <v>149</v>
      </c>
      <c r="E39" s="117" t="s">
        <v>166</v>
      </c>
      <c r="F39" s="181"/>
      <c r="G39" s="182">
        <v>19.100000000000001</v>
      </c>
      <c r="H39" s="118"/>
      <c r="I39" s="118"/>
      <c r="J39" s="118"/>
      <c r="K39" s="118"/>
    </row>
    <row r="40" spans="1:11" x14ac:dyDescent="0.2">
      <c r="A40" s="116" t="s">
        <v>279</v>
      </c>
      <c r="B40" s="180" t="s">
        <v>346</v>
      </c>
      <c r="C40" s="115" t="s">
        <v>165</v>
      </c>
      <c r="D40" s="116" t="s">
        <v>149</v>
      </c>
      <c r="E40" s="117" t="s">
        <v>166</v>
      </c>
      <c r="F40" s="181"/>
      <c r="G40" s="182">
        <v>19.3</v>
      </c>
      <c r="H40" s="118"/>
      <c r="I40" s="118"/>
      <c r="J40" s="118"/>
      <c r="K40" s="118"/>
    </row>
    <row r="41" spans="1:11" x14ac:dyDescent="0.2">
      <c r="A41" s="116" t="s">
        <v>279</v>
      </c>
      <c r="B41" s="180" t="s">
        <v>347</v>
      </c>
      <c r="C41" s="115" t="s">
        <v>165</v>
      </c>
      <c r="D41" s="116" t="s">
        <v>149</v>
      </c>
      <c r="E41" s="117" t="s">
        <v>166</v>
      </c>
      <c r="F41" s="181"/>
      <c r="G41" s="182">
        <v>20.7</v>
      </c>
      <c r="H41" s="118"/>
      <c r="I41" s="118"/>
      <c r="J41" s="118"/>
      <c r="K41" s="118"/>
    </row>
    <row r="42" spans="1:11" x14ac:dyDescent="0.2">
      <c r="A42" s="116" t="s">
        <v>279</v>
      </c>
      <c r="B42" s="180" t="s">
        <v>348</v>
      </c>
      <c r="C42" s="115" t="s">
        <v>165</v>
      </c>
      <c r="D42" s="116" t="s">
        <v>149</v>
      </c>
      <c r="E42" s="117" t="s">
        <v>166</v>
      </c>
      <c r="F42" s="181"/>
      <c r="G42" s="182">
        <v>19</v>
      </c>
      <c r="H42" s="118"/>
      <c r="I42" s="118"/>
      <c r="J42" s="118"/>
      <c r="K42" s="118"/>
    </row>
    <row r="43" spans="1:11" x14ac:dyDescent="0.2">
      <c r="A43" s="116" t="s">
        <v>279</v>
      </c>
      <c r="B43" s="180" t="s">
        <v>349</v>
      </c>
      <c r="C43" s="115" t="s">
        <v>165</v>
      </c>
      <c r="D43" s="116" t="s">
        <v>149</v>
      </c>
      <c r="E43" s="117" t="s">
        <v>166</v>
      </c>
      <c r="F43" s="181"/>
      <c r="G43" s="182">
        <v>19.100000000000001</v>
      </c>
      <c r="H43" s="118"/>
      <c r="I43" s="118"/>
      <c r="J43" s="118"/>
      <c r="K43" s="118"/>
    </row>
    <row r="44" spans="1:11" x14ac:dyDescent="0.2">
      <c r="A44" s="116" t="s">
        <v>279</v>
      </c>
      <c r="B44" s="180" t="s">
        <v>350</v>
      </c>
      <c r="C44" s="115" t="s">
        <v>165</v>
      </c>
      <c r="D44" s="116" t="s">
        <v>149</v>
      </c>
      <c r="E44" s="117" t="s">
        <v>166</v>
      </c>
      <c r="F44" s="181"/>
      <c r="G44" s="182">
        <v>19.100000000000001</v>
      </c>
      <c r="H44" s="118"/>
      <c r="I44" s="118"/>
      <c r="J44" s="118"/>
      <c r="K44" s="118"/>
    </row>
    <row r="45" spans="1:11" x14ac:dyDescent="0.2">
      <c r="A45" s="99" t="s">
        <v>279</v>
      </c>
      <c r="B45" s="126" t="s">
        <v>351</v>
      </c>
      <c r="C45" s="98" t="s">
        <v>148</v>
      </c>
      <c r="D45" s="99" t="s">
        <v>149</v>
      </c>
      <c r="E45" s="123">
        <v>4</v>
      </c>
      <c r="F45" s="148">
        <v>38.5</v>
      </c>
      <c r="G45" s="128"/>
      <c r="H45" s="103">
        <f>VLOOKUP(E45,'Overzicht Schoonmaak'!$L$6:$N$14,3,FALSE)</f>
        <v>0</v>
      </c>
      <c r="I45" s="103">
        <f>VLOOKUP(D45,'Overzicht Schoonmaak'!$I$6:$J$17,2,FALSE)</f>
        <v>0</v>
      </c>
      <c r="J45" s="103">
        <f t="shared" ref="J45:J48" si="8">H45+I45</f>
        <v>0</v>
      </c>
      <c r="K45" s="103">
        <f t="shared" ref="K45:K48" si="9">F45*J45</f>
        <v>0</v>
      </c>
    </row>
    <row r="46" spans="1:11" x14ac:dyDescent="0.2">
      <c r="A46" s="99" t="s">
        <v>279</v>
      </c>
      <c r="B46" s="126" t="s">
        <v>352</v>
      </c>
      <c r="C46" s="98" t="s">
        <v>330</v>
      </c>
      <c r="D46" s="99" t="s">
        <v>196</v>
      </c>
      <c r="E46" s="123">
        <v>1</v>
      </c>
      <c r="F46" s="127">
        <v>3.1</v>
      </c>
      <c r="G46" s="128"/>
      <c r="H46" s="103">
        <f>VLOOKUP(E46,'Overzicht Schoonmaak'!$L$6:$N$14,3,FALSE)</f>
        <v>0</v>
      </c>
      <c r="I46" s="103">
        <f>VLOOKUP(D46,'Overzicht Schoonmaak'!$I$6:$J$17,2,FALSE)</f>
        <v>0</v>
      </c>
      <c r="J46" s="103">
        <f t="shared" si="8"/>
        <v>0</v>
      </c>
      <c r="K46" s="103">
        <f t="shared" si="9"/>
        <v>0</v>
      </c>
    </row>
    <row r="47" spans="1:11" x14ac:dyDescent="0.2">
      <c r="A47" s="99" t="s">
        <v>279</v>
      </c>
      <c r="B47" s="184" t="s">
        <v>353</v>
      </c>
      <c r="C47" s="98" t="s">
        <v>228</v>
      </c>
      <c r="D47" s="99" t="s">
        <v>196</v>
      </c>
      <c r="E47" s="123">
        <v>1</v>
      </c>
      <c r="F47" s="127">
        <v>1.2</v>
      </c>
      <c r="G47" s="128"/>
      <c r="H47" s="103">
        <f>VLOOKUP(E47,'Overzicht Schoonmaak'!$L$6:$N$14,3,FALSE)</f>
        <v>0</v>
      </c>
      <c r="I47" s="103">
        <f>VLOOKUP(D47,'Overzicht Schoonmaak'!$I$6:$J$17,2,FALSE)</f>
        <v>0</v>
      </c>
      <c r="J47" s="103">
        <f t="shared" si="8"/>
        <v>0</v>
      </c>
      <c r="K47" s="103">
        <f t="shared" si="9"/>
        <v>0</v>
      </c>
    </row>
    <row r="48" spans="1:11" x14ac:dyDescent="0.2">
      <c r="A48" s="99" t="s">
        <v>279</v>
      </c>
      <c r="B48" s="126" t="s">
        <v>354</v>
      </c>
      <c r="C48" s="98" t="s">
        <v>333</v>
      </c>
      <c r="D48" s="99" t="s">
        <v>196</v>
      </c>
      <c r="E48" s="123">
        <v>6</v>
      </c>
      <c r="F48" s="127">
        <v>2.9</v>
      </c>
      <c r="G48" s="128"/>
      <c r="H48" s="103">
        <f>VLOOKUP(E48,'Overzicht Schoonmaak'!$L$6:$N$14,3,FALSE)</f>
        <v>0</v>
      </c>
      <c r="I48" s="103">
        <f>VLOOKUP(D48,'Overzicht Schoonmaak'!$I$6:$J$17,2,FALSE)</f>
        <v>0</v>
      </c>
      <c r="J48" s="103">
        <f t="shared" si="8"/>
        <v>0</v>
      </c>
      <c r="K48" s="103">
        <f t="shared" si="9"/>
        <v>0</v>
      </c>
    </row>
    <row r="49" spans="1:11" x14ac:dyDescent="0.2">
      <c r="A49" s="174" t="s">
        <v>279</v>
      </c>
      <c r="B49" s="183" t="s">
        <v>355</v>
      </c>
      <c r="C49" s="173" t="s">
        <v>198</v>
      </c>
      <c r="D49" s="99" t="s">
        <v>196</v>
      </c>
      <c r="E49" s="175" t="s">
        <v>161</v>
      </c>
      <c r="F49" s="176" t="s">
        <v>161</v>
      </c>
      <c r="G49" s="177"/>
      <c r="H49" s="178"/>
      <c r="I49" s="178"/>
      <c r="J49" s="178"/>
      <c r="K49" s="178"/>
    </row>
    <row r="50" spans="1:11" x14ac:dyDescent="0.2">
      <c r="A50" s="99" t="s">
        <v>279</v>
      </c>
      <c r="B50" s="126" t="s">
        <v>356</v>
      </c>
      <c r="C50" s="98" t="s">
        <v>336</v>
      </c>
      <c r="D50" s="99" t="s">
        <v>196</v>
      </c>
      <c r="E50" s="123">
        <v>8</v>
      </c>
      <c r="F50" s="127">
        <v>1.3</v>
      </c>
      <c r="G50" s="128"/>
      <c r="H50" s="103">
        <f>VLOOKUP(E50,'Overzicht Schoonmaak'!$L$6:$N$14,3,FALSE)</f>
        <v>0</v>
      </c>
      <c r="I50" s="103">
        <f>VLOOKUP(D50,'Overzicht Schoonmaak'!$I$6:$J$17,2,FALSE)</f>
        <v>0</v>
      </c>
      <c r="J50" s="103">
        <f t="shared" ref="J50:J55" si="10">H50+I50</f>
        <v>0</v>
      </c>
      <c r="K50" s="103">
        <f t="shared" ref="K50:K55" si="11">F50*J50</f>
        <v>0</v>
      </c>
    </row>
    <row r="51" spans="1:11" x14ac:dyDescent="0.2">
      <c r="A51" s="99" t="s">
        <v>279</v>
      </c>
      <c r="B51" s="184" t="s">
        <v>357</v>
      </c>
      <c r="C51" s="98" t="s">
        <v>333</v>
      </c>
      <c r="D51" s="99" t="s">
        <v>196</v>
      </c>
      <c r="E51" s="123">
        <v>6</v>
      </c>
      <c r="F51" s="127">
        <v>2.9</v>
      </c>
      <c r="G51" s="128"/>
      <c r="H51" s="103">
        <f>VLOOKUP(E51,'Overzicht Schoonmaak'!$L$6:$N$14,3,FALSE)</f>
        <v>0</v>
      </c>
      <c r="I51" s="103">
        <f>VLOOKUP(D51,'Overzicht Schoonmaak'!$I$6:$J$17,2,FALSE)</f>
        <v>0</v>
      </c>
      <c r="J51" s="103">
        <f t="shared" si="10"/>
        <v>0</v>
      </c>
      <c r="K51" s="103">
        <f t="shared" si="11"/>
        <v>0</v>
      </c>
    </row>
    <row r="52" spans="1:11" x14ac:dyDescent="0.2">
      <c r="A52" s="99" t="s">
        <v>279</v>
      </c>
      <c r="B52" s="126" t="s">
        <v>358</v>
      </c>
      <c r="C52" s="98" t="s">
        <v>228</v>
      </c>
      <c r="D52" s="99" t="s">
        <v>196</v>
      </c>
      <c r="E52" s="123">
        <v>1</v>
      </c>
      <c r="F52" s="127">
        <v>1.2</v>
      </c>
      <c r="G52" s="128"/>
      <c r="H52" s="103">
        <f>VLOOKUP(E52,'Overzicht Schoonmaak'!$L$6:$N$14,3,FALSE)</f>
        <v>0</v>
      </c>
      <c r="I52" s="103">
        <f>VLOOKUP(D52,'Overzicht Schoonmaak'!$I$6:$J$17,2,FALSE)</f>
        <v>0</v>
      </c>
      <c r="J52" s="103">
        <f t="shared" si="10"/>
        <v>0</v>
      </c>
      <c r="K52" s="103">
        <f t="shared" si="11"/>
        <v>0</v>
      </c>
    </row>
    <row r="53" spans="1:11" x14ac:dyDescent="0.2">
      <c r="A53" s="99" t="s">
        <v>279</v>
      </c>
      <c r="B53" s="126" t="s">
        <v>359</v>
      </c>
      <c r="C53" s="98" t="s">
        <v>360</v>
      </c>
      <c r="D53" s="99" t="s">
        <v>196</v>
      </c>
      <c r="E53" s="123">
        <v>6</v>
      </c>
      <c r="F53" s="127">
        <v>6.7</v>
      </c>
      <c r="G53" s="128"/>
      <c r="H53" s="103">
        <f>VLOOKUP(E53,'Overzicht Schoonmaak'!$L$6:$N$14,3,FALSE)</f>
        <v>0</v>
      </c>
      <c r="I53" s="103">
        <f>VLOOKUP(D53,'Overzicht Schoonmaak'!$I$6:$J$17,2,FALSE)</f>
        <v>0</v>
      </c>
      <c r="J53" s="103">
        <f t="shared" si="10"/>
        <v>0</v>
      </c>
      <c r="K53" s="103">
        <f t="shared" si="11"/>
        <v>0</v>
      </c>
    </row>
    <row r="54" spans="1:11" x14ac:dyDescent="0.2">
      <c r="A54" s="99" t="s">
        <v>279</v>
      </c>
      <c r="B54" s="126" t="s">
        <v>361</v>
      </c>
      <c r="C54" s="98" t="s">
        <v>270</v>
      </c>
      <c r="D54" s="99" t="s">
        <v>196</v>
      </c>
      <c r="E54" s="123">
        <v>2</v>
      </c>
      <c r="F54" s="127">
        <v>9.4</v>
      </c>
      <c r="G54" s="128"/>
      <c r="H54" s="103">
        <f>VLOOKUP(E54,'Overzicht Schoonmaak'!$L$6:$N$14,3,FALSE)</f>
        <v>0</v>
      </c>
      <c r="I54" s="103">
        <f>VLOOKUP(D54,'Overzicht Schoonmaak'!$I$6:$J$17,2,FALSE)</f>
        <v>0</v>
      </c>
      <c r="J54" s="103">
        <f t="shared" si="10"/>
        <v>0</v>
      </c>
      <c r="K54" s="103">
        <f t="shared" si="11"/>
        <v>0</v>
      </c>
    </row>
    <row r="55" spans="1:11" x14ac:dyDescent="0.2">
      <c r="A55" s="99" t="s">
        <v>279</v>
      </c>
      <c r="B55" s="126" t="s">
        <v>362</v>
      </c>
      <c r="C55" s="98" t="s">
        <v>302</v>
      </c>
      <c r="D55" s="99" t="s">
        <v>129</v>
      </c>
      <c r="E55" s="123">
        <v>4</v>
      </c>
      <c r="F55" s="127">
        <v>41.8</v>
      </c>
      <c r="G55" s="128"/>
      <c r="H55" s="103">
        <f>VLOOKUP(E55,'Overzicht Schoonmaak'!$L$6:$N$14,3,FALSE)</f>
        <v>0</v>
      </c>
      <c r="I55" s="103">
        <f>VLOOKUP(D55,'Overzicht Schoonmaak'!$I$6:$J$17,2,FALSE)</f>
        <v>0</v>
      </c>
      <c r="J55" s="103">
        <f t="shared" si="10"/>
        <v>0</v>
      </c>
      <c r="K55" s="103">
        <f t="shared" si="11"/>
        <v>0</v>
      </c>
    </row>
    <row r="56" spans="1:11" x14ac:dyDescent="0.2">
      <c r="A56" s="174" t="s">
        <v>279</v>
      </c>
      <c r="B56" s="183" t="s">
        <v>363</v>
      </c>
      <c r="C56" s="173" t="s">
        <v>234</v>
      </c>
      <c r="D56" s="174" t="s">
        <v>124</v>
      </c>
      <c r="E56" s="175" t="s">
        <v>343</v>
      </c>
      <c r="F56" s="176" t="s">
        <v>161</v>
      </c>
      <c r="G56" s="177"/>
      <c r="H56" s="178"/>
      <c r="I56" s="178"/>
      <c r="J56" s="178"/>
      <c r="K56" s="178"/>
    </row>
    <row r="57" spans="1:11" x14ac:dyDescent="0.2">
      <c r="A57" s="130"/>
      <c r="B57" s="130"/>
      <c r="C57" s="130"/>
      <c r="D57" s="130"/>
      <c r="E57" s="141"/>
      <c r="F57" s="179"/>
      <c r="G57" s="132"/>
      <c r="H57" s="133"/>
      <c r="I57" s="133"/>
      <c r="J57" s="133"/>
      <c r="K57" s="133"/>
    </row>
    <row r="58" spans="1:11" x14ac:dyDescent="0.2">
      <c r="A58" s="116" t="s">
        <v>364</v>
      </c>
      <c r="B58" s="180" t="s">
        <v>365</v>
      </c>
      <c r="C58" s="115" t="s">
        <v>165</v>
      </c>
      <c r="D58" s="116" t="s">
        <v>149</v>
      </c>
      <c r="E58" s="117" t="s">
        <v>166</v>
      </c>
      <c r="F58" s="181"/>
      <c r="G58" s="182">
        <v>19.100000000000001</v>
      </c>
      <c r="H58" s="118"/>
      <c r="I58" s="118"/>
      <c r="J58" s="118"/>
      <c r="K58" s="118"/>
    </row>
    <row r="59" spans="1:11" x14ac:dyDescent="0.2">
      <c r="A59" s="116" t="s">
        <v>364</v>
      </c>
      <c r="B59" s="180" t="s">
        <v>366</v>
      </c>
      <c r="C59" s="115" t="s">
        <v>165</v>
      </c>
      <c r="D59" s="116" t="s">
        <v>149</v>
      </c>
      <c r="E59" s="117" t="s">
        <v>166</v>
      </c>
      <c r="F59" s="181"/>
      <c r="G59" s="182">
        <v>19.3</v>
      </c>
      <c r="H59" s="118"/>
      <c r="I59" s="118"/>
      <c r="J59" s="118"/>
      <c r="K59" s="118"/>
    </row>
    <row r="60" spans="1:11" x14ac:dyDescent="0.2">
      <c r="A60" s="116" t="s">
        <v>364</v>
      </c>
      <c r="B60" s="180" t="s">
        <v>367</v>
      </c>
      <c r="C60" s="115" t="s">
        <v>165</v>
      </c>
      <c r="D60" s="116" t="s">
        <v>149</v>
      </c>
      <c r="E60" s="117" t="s">
        <v>166</v>
      </c>
      <c r="F60" s="181"/>
      <c r="G60" s="182">
        <v>13.7</v>
      </c>
      <c r="H60" s="118"/>
      <c r="I60" s="118"/>
      <c r="J60" s="118"/>
      <c r="K60" s="118"/>
    </row>
    <row r="61" spans="1:11" x14ac:dyDescent="0.2">
      <c r="A61" s="116" t="s">
        <v>364</v>
      </c>
      <c r="B61" s="180" t="s">
        <v>368</v>
      </c>
      <c r="C61" s="115" t="s">
        <v>165</v>
      </c>
      <c r="D61" s="116" t="s">
        <v>149</v>
      </c>
      <c r="E61" s="117" t="s">
        <v>166</v>
      </c>
      <c r="F61" s="181"/>
      <c r="G61" s="182">
        <v>19</v>
      </c>
      <c r="H61" s="118"/>
      <c r="I61" s="118"/>
      <c r="J61" s="118"/>
      <c r="K61" s="118"/>
    </row>
    <row r="62" spans="1:11" x14ac:dyDescent="0.2">
      <c r="A62" s="116" t="s">
        <v>364</v>
      </c>
      <c r="B62" s="180" t="s">
        <v>369</v>
      </c>
      <c r="C62" s="115" t="s">
        <v>165</v>
      </c>
      <c r="D62" s="116" t="s">
        <v>149</v>
      </c>
      <c r="E62" s="117" t="s">
        <v>166</v>
      </c>
      <c r="F62" s="181"/>
      <c r="G62" s="182">
        <v>19.100000000000001</v>
      </c>
      <c r="H62" s="118"/>
      <c r="I62" s="118"/>
      <c r="J62" s="118"/>
      <c r="K62" s="118"/>
    </row>
    <row r="63" spans="1:11" x14ac:dyDescent="0.2">
      <c r="A63" s="116" t="s">
        <v>364</v>
      </c>
      <c r="B63" s="180" t="s">
        <v>370</v>
      </c>
      <c r="C63" s="115" t="s">
        <v>165</v>
      </c>
      <c r="D63" s="116" t="s">
        <v>149</v>
      </c>
      <c r="E63" s="117" t="s">
        <v>166</v>
      </c>
      <c r="F63" s="181"/>
      <c r="G63" s="182">
        <v>19.100000000000001</v>
      </c>
      <c r="H63" s="118"/>
      <c r="I63" s="118"/>
      <c r="J63" s="118"/>
      <c r="K63" s="118"/>
    </row>
    <row r="64" spans="1:11" x14ac:dyDescent="0.2">
      <c r="A64" s="99" t="s">
        <v>364</v>
      </c>
      <c r="B64" s="126" t="s">
        <v>371</v>
      </c>
      <c r="C64" s="98" t="s">
        <v>148</v>
      </c>
      <c r="D64" s="99" t="s">
        <v>149</v>
      </c>
      <c r="E64" s="123">
        <v>4</v>
      </c>
      <c r="F64" s="148">
        <v>38.5</v>
      </c>
      <c r="G64" s="128"/>
      <c r="H64" s="103">
        <f>VLOOKUP(E64,'Overzicht Schoonmaak'!$L$6:$N$14,3,FALSE)</f>
        <v>0</v>
      </c>
      <c r="I64" s="103">
        <f>VLOOKUP(D64,'Overzicht Schoonmaak'!$I$6:$J$17,2,FALSE)</f>
        <v>0</v>
      </c>
      <c r="J64" s="103">
        <f t="shared" ref="J64:J67" si="12">H64+I64</f>
        <v>0</v>
      </c>
      <c r="K64" s="103">
        <f t="shared" ref="K64:K67" si="13">F64*J64</f>
        <v>0</v>
      </c>
    </row>
    <row r="65" spans="1:12" x14ac:dyDescent="0.2">
      <c r="A65" s="99" t="s">
        <v>364</v>
      </c>
      <c r="B65" s="126" t="s">
        <v>372</v>
      </c>
      <c r="C65" s="98" t="s">
        <v>330</v>
      </c>
      <c r="D65" s="99" t="s">
        <v>196</v>
      </c>
      <c r="E65" s="123">
        <v>1</v>
      </c>
      <c r="F65" s="127">
        <v>3.1</v>
      </c>
      <c r="G65" s="128"/>
      <c r="H65" s="103">
        <f>VLOOKUP(E65,'Overzicht Schoonmaak'!$L$6:$N$14,3,FALSE)</f>
        <v>0</v>
      </c>
      <c r="I65" s="103">
        <f>VLOOKUP(D65,'Overzicht Schoonmaak'!$I$6:$J$17,2,FALSE)</f>
        <v>0</v>
      </c>
      <c r="J65" s="103">
        <f t="shared" si="12"/>
        <v>0</v>
      </c>
      <c r="K65" s="103">
        <f t="shared" si="13"/>
        <v>0</v>
      </c>
    </row>
    <row r="66" spans="1:12" x14ac:dyDescent="0.2">
      <c r="A66" s="99" t="s">
        <v>364</v>
      </c>
      <c r="B66" s="126" t="s">
        <v>373</v>
      </c>
      <c r="C66" s="98" t="s">
        <v>228</v>
      </c>
      <c r="D66" s="99" t="s">
        <v>196</v>
      </c>
      <c r="E66" s="123">
        <v>1</v>
      </c>
      <c r="F66" s="127">
        <v>1.2</v>
      </c>
      <c r="G66" s="128"/>
      <c r="H66" s="103">
        <f>VLOOKUP(E66,'Overzicht Schoonmaak'!$L$6:$N$14,3,FALSE)</f>
        <v>0</v>
      </c>
      <c r="I66" s="103">
        <f>VLOOKUP(D66,'Overzicht Schoonmaak'!$I$6:$J$17,2,FALSE)</f>
        <v>0</v>
      </c>
      <c r="J66" s="103">
        <f t="shared" si="12"/>
        <v>0</v>
      </c>
      <c r="K66" s="103">
        <f t="shared" si="13"/>
        <v>0</v>
      </c>
    </row>
    <row r="67" spans="1:12" x14ac:dyDescent="0.2">
      <c r="A67" s="99" t="s">
        <v>364</v>
      </c>
      <c r="B67" s="126" t="s">
        <v>374</v>
      </c>
      <c r="C67" s="98" t="s">
        <v>333</v>
      </c>
      <c r="D67" s="99" t="s">
        <v>196</v>
      </c>
      <c r="E67" s="123">
        <v>6</v>
      </c>
      <c r="F67" s="127">
        <v>2.9</v>
      </c>
      <c r="G67" s="128"/>
      <c r="H67" s="103">
        <f>VLOOKUP(E67,'Overzicht Schoonmaak'!$L$6:$N$14,3,FALSE)</f>
        <v>0</v>
      </c>
      <c r="I67" s="103">
        <f>VLOOKUP(D67,'Overzicht Schoonmaak'!$I$6:$J$17,2,FALSE)</f>
        <v>0</v>
      </c>
      <c r="J67" s="103">
        <f t="shared" si="12"/>
        <v>0</v>
      </c>
      <c r="K67" s="103">
        <f t="shared" si="13"/>
        <v>0</v>
      </c>
    </row>
    <row r="68" spans="1:12" x14ac:dyDescent="0.2">
      <c r="A68" s="174" t="s">
        <v>364</v>
      </c>
      <c r="B68" s="183" t="s">
        <v>375</v>
      </c>
      <c r="C68" s="173" t="s">
        <v>198</v>
      </c>
      <c r="D68" s="99" t="s">
        <v>196</v>
      </c>
      <c r="E68" s="175" t="s">
        <v>161</v>
      </c>
      <c r="F68" s="176" t="s">
        <v>161</v>
      </c>
      <c r="G68" s="177"/>
      <c r="H68" s="178"/>
      <c r="I68" s="178"/>
      <c r="J68" s="178"/>
      <c r="K68" s="178"/>
    </row>
    <row r="69" spans="1:12" x14ac:dyDescent="0.2">
      <c r="A69" s="99" t="s">
        <v>364</v>
      </c>
      <c r="B69" s="126" t="s">
        <v>376</v>
      </c>
      <c r="C69" s="98" t="s">
        <v>336</v>
      </c>
      <c r="D69" s="99" t="s">
        <v>196</v>
      </c>
      <c r="E69" s="123">
        <v>8</v>
      </c>
      <c r="F69" s="127">
        <v>1.3</v>
      </c>
      <c r="G69" s="128"/>
      <c r="H69" s="103">
        <f>VLOOKUP(E69,'Overzicht Schoonmaak'!$L$6:$N$14,3,FALSE)</f>
        <v>0</v>
      </c>
      <c r="I69" s="103">
        <f>VLOOKUP(D69,'Overzicht Schoonmaak'!$I$6:$J$17,2,FALSE)</f>
        <v>0</v>
      </c>
      <c r="J69" s="103">
        <f t="shared" ref="J69:J71" si="14">H69+I69</f>
        <v>0</v>
      </c>
      <c r="K69" s="103">
        <f t="shared" ref="K69:K71" si="15">F69*J69</f>
        <v>0</v>
      </c>
    </row>
    <row r="70" spans="1:12" x14ac:dyDescent="0.2">
      <c r="A70" s="99" t="s">
        <v>364</v>
      </c>
      <c r="B70" s="126" t="s">
        <v>377</v>
      </c>
      <c r="C70" s="98" t="s">
        <v>333</v>
      </c>
      <c r="D70" s="99" t="s">
        <v>196</v>
      </c>
      <c r="E70" s="123">
        <v>6</v>
      </c>
      <c r="F70" s="127">
        <v>2.9</v>
      </c>
      <c r="G70" s="128"/>
      <c r="H70" s="103">
        <f>VLOOKUP(E70,'Overzicht Schoonmaak'!$L$6:$N$14,3,FALSE)</f>
        <v>0</v>
      </c>
      <c r="I70" s="103">
        <f>VLOOKUP(D70,'Overzicht Schoonmaak'!$I$6:$J$17,2,FALSE)</f>
        <v>0</v>
      </c>
      <c r="J70" s="103">
        <f t="shared" si="14"/>
        <v>0</v>
      </c>
      <c r="K70" s="103">
        <f t="shared" si="15"/>
        <v>0</v>
      </c>
    </row>
    <row r="71" spans="1:12" x14ac:dyDescent="0.2">
      <c r="A71" s="99" t="s">
        <v>364</v>
      </c>
      <c r="B71" s="126" t="s">
        <v>378</v>
      </c>
      <c r="C71" s="98" t="s">
        <v>228</v>
      </c>
      <c r="D71" s="99" t="s">
        <v>196</v>
      </c>
      <c r="E71" s="123">
        <v>1</v>
      </c>
      <c r="F71" s="127">
        <v>1.2</v>
      </c>
      <c r="G71" s="128"/>
      <c r="H71" s="103">
        <f>VLOOKUP(E71,'Overzicht Schoonmaak'!$L$6:$N$14,3,FALSE)</f>
        <v>0</v>
      </c>
      <c r="I71" s="103">
        <f>VLOOKUP(D71,'Overzicht Schoonmaak'!$I$6:$J$17,2,FALSE)</f>
        <v>0</v>
      </c>
      <c r="J71" s="103">
        <f t="shared" si="14"/>
        <v>0</v>
      </c>
      <c r="K71" s="103">
        <f t="shared" si="15"/>
        <v>0</v>
      </c>
    </row>
    <row r="72" spans="1:12" x14ac:dyDescent="0.2">
      <c r="A72" s="174" t="s">
        <v>364</v>
      </c>
      <c r="B72" s="183" t="s">
        <v>379</v>
      </c>
      <c r="C72" s="173" t="s">
        <v>187</v>
      </c>
      <c r="D72" s="99" t="s">
        <v>196</v>
      </c>
      <c r="E72" s="175" t="s">
        <v>161</v>
      </c>
      <c r="F72" s="176" t="s">
        <v>161</v>
      </c>
      <c r="G72" s="177"/>
      <c r="H72" s="178"/>
      <c r="I72" s="178"/>
      <c r="J72" s="178"/>
      <c r="K72" s="178"/>
    </row>
    <row r="73" spans="1:12" x14ac:dyDescent="0.2">
      <c r="A73" s="174" t="s">
        <v>364</v>
      </c>
      <c r="B73" s="183" t="s">
        <v>380</v>
      </c>
      <c r="C73" s="173" t="s">
        <v>187</v>
      </c>
      <c r="D73" s="99" t="s">
        <v>196</v>
      </c>
      <c r="E73" s="175" t="s">
        <v>161</v>
      </c>
      <c r="F73" s="176" t="s">
        <v>161</v>
      </c>
      <c r="G73" s="177"/>
      <c r="H73" s="178"/>
      <c r="I73" s="178"/>
      <c r="J73" s="178"/>
      <c r="K73" s="178"/>
    </row>
    <row r="74" spans="1:12" s="53" customFormat="1" x14ac:dyDescent="0.2">
      <c r="A74" s="99" t="s">
        <v>364</v>
      </c>
      <c r="B74" s="126" t="s">
        <v>381</v>
      </c>
      <c r="C74" s="99" t="s">
        <v>302</v>
      </c>
      <c r="D74" s="99" t="s">
        <v>129</v>
      </c>
      <c r="E74" s="123">
        <v>4</v>
      </c>
      <c r="F74" s="127">
        <v>41.8</v>
      </c>
      <c r="G74" s="128"/>
      <c r="H74" s="103">
        <f>VLOOKUP(E74,'Overzicht Schoonmaak'!$L$6:$N$14,3,FALSE)</f>
        <v>0</v>
      </c>
      <c r="I74" s="103">
        <f>VLOOKUP(D74,'Overzicht Schoonmaak'!$I$6:$J$17,2,FALSE)</f>
        <v>0</v>
      </c>
      <c r="J74" s="103">
        <f t="shared" ref="J74:J76" si="16">H74+I74</f>
        <v>0</v>
      </c>
      <c r="K74" s="103">
        <f t="shared" ref="K74:K76" si="17">F74*J74</f>
        <v>0</v>
      </c>
    </row>
    <row r="75" spans="1:12" x14ac:dyDescent="0.2">
      <c r="A75" s="99" t="s">
        <v>364</v>
      </c>
      <c r="B75" s="126" t="s">
        <v>382</v>
      </c>
      <c r="C75" s="98" t="s">
        <v>270</v>
      </c>
      <c r="D75" s="99" t="s">
        <v>196</v>
      </c>
      <c r="E75" s="123">
        <v>2</v>
      </c>
      <c r="F75" s="127">
        <v>9.4</v>
      </c>
      <c r="G75" s="128"/>
      <c r="H75" s="103">
        <f>VLOOKUP(E75,'Overzicht Schoonmaak'!$L$6:$N$14,3,FALSE)</f>
        <v>0</v>
      </c>
      <c r="I75" s="103">
        <f>VLOOKUP(D75,'Overzicht Schoonmaak'!$I$6:$J$17,2,FALSE)</f>
        <v>0</v>
      </c>
      <c r="J75" s="103">
        <f t="shared" si="16"/>
        <v>0</v>
      </c>
      <c r="K75" s="103">
        <f t="shared" si="17"/>
        <v>0</v>
      </c>
    </row>
    <row r="76" spans="1:12" x14ac:dyDescent="0.2">
      <c r="A76" s="99" t="s">
        <v>364</v>
      </c>
      <c r="B76" s="126" t="s">
        <v>383</v>
      </c>
      <c r="C76" s="98" t="s">
        <v>360</v>
      </c>
      <c r="D76" s="99" t="s">
        <v>196</v>
      </c>
      <c r="E76" s="123">
        <v>6</v>
      </c>
      <c r="F76" s="127">
        <v>6.5</v>
      </c>
      <c r="G76" s="128"/>
      <c r="H76" s="103">
        <f>VLOOKUP(E76,'Overzicht Schoonmaak'!$L$6:$N$14,3,FALSE)</f>
        <v>0</v>
      </c>
      <c r="I76" s="103">
        <f>VLOOKUP(D76,'Overzicht Schoonmaak'!$I$6:$J$17,2,FALSE)</f>
        <v>0</v>
      </c>
      <c r="J76" s="103">
        <f t="shared" si="16"/>
        <v>0</v>
      </c>
      <c r="K76" s="103">
        <f t="shared" si="17"/>
        <v>0</v>
      </c>
    </row>
    <row r="77" spans="1:12" x14ac:dyDescent="0.2">
      <c r="A77" s="186" t="s">
        <v>364</v>
      </c>
      <c r="B77" s="187" t="s">
        <v>384</v>
      </c>
      <c r="C77" s="188" t="s">
        <v>234</v>
      </c>
      <c r="D77" s="186" t="s">
        <v>124</v>
      </c>
      <c r="E77" s="189" t="s">
        <v>343</v>
      </c>
      <c r="F77" s="190" t="s">
        <v>161</v>
      </c>
      <c r="G77" s="191"/>
      <c r="H77" s="178"/>
      <c r="I77" s="178"/>
      <c r="J77" s="178"/>
      <c r="K77" s="178"/>
    </row>
    <row r="78" spans="1:12" x14ac:dyDescent="0.2">
      <c r="F78" s="8"/>
      <c r="G78" s="8"/>
    </row>
    <row r="79" spans="1:12" x14ac:dyDescent="0.2">
      <c r="A79" s="159"/>
      <c r="B79" s="159" t="s">
        <v>294</v>
      </c>
      <c r="C79" s="159"/>
      <c r="D79" s="159"/>
      <c r="E79" s="159"/>
      <c r="F79" s="192">
        <f>SUM(F2:F77)</f>
        <v>624.39999999999986</v>
      </c>
      <c r="G79" s="193">
        <f>SUM(G2:G77)</f>
        <v>331.50000000000006</v>
      </c>
      <c r="H79" s="133"/>
      <c r="I79" s="133"/>
      <c r="J79" s="133"/>
      <c r="K79" s="162">
        <f>SUM(K2:K77)</f>
        <v>0</v>
      </c>
      <c r="L79" s="53" t="s">
        <v>83</v>
      </c>
    </row>
  </sheetData>
  <sheetProtection algorithmName="SHA-512" hashValue="WbS9VBLFOW1d0t8euKeMPSyIO+eI28VDVHOz8s62qWWWxR8yp2pQeLlvUh2YKLWgnpNihn8oSd6SkrSKS1Dcqw==" saltValue="PI5HT6Z5MZxmbsf+D5zExg==" spinCount="100000" sheet="1" autoFilter="0"/>
  <autoFilter ref="A1:K77" xr:uid="{00000000-0001-0000-0200-000000000000}"/>
  <phoneticPr fontId="2" type="noConversion"/>
  <pageMargins left="0.75" right="0.75" top="1" bottom="1" header="0.5" footer="0.5"/>
  <pageSetup paperSize="8" scale="75" orientation="landscape" r:id="rId1"/>
  <headerFooter alignWithMargins="0">
    <oddHeader>&amp;R&amp;"Nuon Charter,Standaard"&amp;9Alliander N.V.
Europese aanbesteding schoonmaak</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6E0B4"/>
  </sheetPr>
  <dimension ref="A1:P258"/>
  <sheetViews>
    <sheetView zoomScaleNormal="100" workbookViewId="0">
      <selection activeCell="L26" sqref="L26"/>
    </sheetView>
  </sheetViews>
  <sheetFormatPr defaultColWidth="10.85546875" defaultRowHeight="12" customHeight="1" x14ac:dyDescent="0.2"/>
  <cols>
    <col min="1" max="1" width="9.28515625" style="8" customWidth="1"/>
    <col min="2" max="2" width="16.28515625" style="8" customWidth="1"/>
    <col min="3" max="3" width="39" style="8" customWidth="1"/>
    <col min="4" max="4" width="17.5703125" style="8" customWidth="1"/>
    <col min="5" max="5" width="19.42578125" style="8" customWidth="1"/>
    <col min="6" max="7" width="12" style="194" bestFit="1" customWidth="1"/>
    <col min="8" max="9" width="10.85546875" style="8"/>
    <col min="10" max="11" width="13.7109375" style="8" customWidth="1"/>
    <col min="12" max="12" width="13.28515625" style="8" customWidth="1"/>
    <col min="13" max="13" width="16.7109375" style="8" customWidth="1"/>
    <col min="14" max="14" width="14.7109375" style="8" customWidth="1"/>
    <col min="15" max="15" width="14.42578125" style="8" customWidth="1"/>
    <col min="16" max="16" width="15.85546875" style="8" customWidth="1"/>
    <col min="17" max="16384" width="10.85546875" style="8"/>
  </cols>
  <sheetData>
    <row r="1" spans="1:16" s="65" customFormat="1" ht="31.5" customHeight="1" x14ac:dyDescent="0.2">
      <c r="A1" s="195" t="s">
        <v>81</v>
      </c>
      <c r="B1" s="94" t="s">
        <v>139</v>
      </c>
      <c r="C1" s="94" t="s">
        <v>58</v>
      </c>
      <c r="D1" s="94" t="s">
        <v>140</v>
      </c>
      <c r="E1" s="95" t="s">
        <v>141</v>
      </c>
      <c r="F1" s="196" t="s">
        <v>132</v>
      </c>
      <c r="G1" s="197" t="s">
        <v>385</v>
      </c>
      <c r="H1" s="198" t="s">
        <v>143</v>
      </c>
      <c r="I1" s="198" t="s">
        <v>144</v>
      </c>
      <c r="J1" s="198" t="s">
        <v>145</v>
      </c>
      <c r="K1" s="198" t="s">
        <v>83</v>
      </c>
      <c r="L1" s="8"/>
      <c r="M1" s="8"/>
      <c r="N1" s="8"/>
      <c r="O1" s="8"/>
      <c r="P1" s="8"/>
    </row>
    <row r="2" spans="1:16" s="65" customFormat="1" ht="12" customHeight="1" x14ac:dyDescent="0.2">
      <c r="A2" s="199" t="s">
        <v>386</v>
      </c>
      <c r="B2" s="199"/>
      <c r="C2" s="363" t="s">
        <v>387</v>
      </c>
      <c r="D2" s="174"/>
      <c r="E2" s="200"/>
      <c r="F2" s="201"/>
      <c r="G2" s="202"/>
      <c r="H2" s="203"/>
      <c r="I2" s="203"/>
      <c r="J2" s="178"/>
      <c r="K2" s="178"/>
      <c r="L2" s="8"/>
      <c r="M2" s="8"/>
      <c r="N2" s="8"/>
      <c r="O2" s="8"/>
      <c r="P2" s="8"/>
    </row>
    <row r="3" spans="1:16" s="65" customFormat="1" ht="12" customHeight="1" x14ac:dyDescent="0.2">
      <c r="A3" s="199" t="s">
        <v>386</v>
      </c>
      <c r="B3" s="199"/>
      <c r="C3" s="363" t="s">
        <v>387</v>
      </c>
      <c r="D3" s="174"/>
      <c r="E3" s="200"/>
      <c r="F3" s="201"/>
      <c r="G3" s="202"/>
      <c r="H3" s="203"/>
      <c r="I3" s="203"/>
      <c r="J3" s="178"/>
      <c r="K3" s="178"/>
      <c r="L3" s="8"/>
      <c r="M3" s="8"/>
      <c r="N3" s="8"/>
      <c r="O3" s="8"/>
      <c r="P3" s="8"/>
    </row>
    <row r="4" spans="1:16" s="65" customFormat="1" ht="12" customHeight="1" x14ac:dyDescent="0.2">
      <c r="A4" s="199" t="s">
        <v>386</v>
      </c>
      <c r="B4" s="199"/>
      <c r="C4" s="363" t="s">
        <v>387</v>
      </c>
      <c r="D4" s="174"/>
      <c r="E4" s="200"/>
      <c r="F4" s="201"/>
      <c r="G4" s="202"/>
      <c r="H4" s="203"/>
      <c r="I4" s="203"/>
      <c r="J4" s="178"/>
      <c r="K4" s="178"/>
      <c r="L4" s="8"/>
      <c r="M4" s="8"/>
      <c r="N4" s="8"/>
      <c r="O4" s="8"/>
      <c r="P4" s="8"/>
    </row>
    <row r="5" spans="1:16" s="65" customFormat="1" ht="12" customHeight="1" x14ac:dyDescent="0.2">
      <c r="A5" s="199" t="s">
        <v>386</v>
      </c>
      <c r="B5" s="199"/>
      <c r="C5" s="363" t="s">
        <v>387</v>
      </c>
      <c r="D5" s="174"/>
      <c r="E5" s="200"/>
      <c r="F5" s="201"/>
      <c r="G5" s="202"/>
      <c r="H5" s="203"/>
      <c r="I5" s="203"/>
      <c r="J5" s="178"/>
      <c r="K5" s="178"/>
      <c r="L5" s="8"/>
      <c r="M5" s="8"/>
      <c r="N5" s="8"/>
      <c r="O5" s="8"/>
      <c r="P5" s="8"/>
    </row>
    <row r="6" spans="1:16" s="65" customFormat="1" ht="12" customHeight="1" x14ac:dyDescent="0.2">
      <c r="A6" s="199" t="s">
        <v>386</v>
      </c>
      <c r="B6" s="199"/>
      <c r="C6" s="363" t="s">
        <v>388</v>
      </c>
      <c r="D6" s="174"/>
      <c r="E6" s="200"/>
      <c r="F6" s="201"/>
      <c r="G6" s="202"/>
      <c r="H6" s="203"/>
      <c r="I6" s="203"/>
      <c r="J6" s="178"/>
      <c r="K6" s="178"/>
      <c r="L6" s="8"/>
      <c r="M6" s="8"/>
      <c r="N6" s="8"/>
      <c r="O6" s="8"/>
      <c r="P6" s="8"/>
    </row>
    <row r="7" spans="1:16" s="65" customFormat="1" ht="12" customHeight="1" x14ac:dyDescent="0.2">
      <c r="A7" s="199" t="s">
        <v>386</v>
      </c>
      <c r="B7" s="199"/>
      <c r="C7" s="363" t="s">
        <v>387</v>
      </c>
      <c r="D7" s="174"/>
      <c r="E7" s="200"/>
      <c r="F7" s="201"/>
      <c r="G7" s="202"/>
      <c r="H7" s="203"/>
      <c r="I7" s="203"/>
      <c r="J7" s="178"/>
      <c r="K7" s="178"/>
      <c r="L7" s="8"/>
      <c r="M7" s="8"/>
      <c r="N7" s="8"/>
      <c r="O7" s="8"/>
      <c r="P7" s="8"/>
    </row>
    <row r="8" spans="1:16" s="65" customFormat="1" ht="12" customHeight="1" x14ac:dyDescent="0.2">
      <c r="A8" s="199" t="s">
        <v>386</v>
      </c>
      <c r="B8" s="199"/>
      <c r="C8" s="363" t="s">
        <v>387</v>
      </c>
      <c r="D8" s="174"/>
      <c r="E8" s="200"/>
      <c r="F8" s="201"/>
      <c r="G8" s="202"/>
      <c r="H8" s="203"/>
      <c r="I8" s="203"/>
      <c r="J8" s="178"/>
      <c r="K8" s="178"/>
      <c r="L8" s="8"/>
      <c r="M8" s="8"/>
      <c r="N8" s="8"/>
      <c r="O8" s="8"/>
      <c r="P8" s="8"/>
    </row>
    <row r="9" spans="1:16" s="65" customFormat="1" ht="12" customHeight="1" x14ac:dyDescent="0.2">
      <c r="A9" s="199" t="s">
        <v>386</v>
      </c>
      <c r="B9" s="199"/>
      <c r="C9" s="363" t="s">
        <v>387</v>
      </c>
      <c r="D9" s="174"/>
      <c r="E9" s="200"/>
      <c r="F9" s="201"/>
      <c r="G9" s="202"/>
      <c r="H9" s="203"/>
      <c r="I9" s="203"/>
      <c r="J9" s="178"/>
      <c r="K9" s="178"/>
      <c r="L9" s="8"/>
      <c r="M9" s="8"/>
      <c r="N9" s="8"/>
      <c r="O9" s="8"/>
      <c r="P9" s="8"/>
    </row>
    <row r="10" spans="1:16" s="65" customFormat="1" ht="12" customHeight="1" x14ac:dyDescent="0.2">
      <c r="A10" s="130"/>
      <c r="B10" s="130"/>
      <c r="C10" s="130"/>
      <c r="D10" s="130"/>
      <c r="E10" s="204"/>
      <c r="F10" s="205"/>
      <c r="G10" s="206"/>
      <c r="H10" s="164"/>
      <c r="I10" s="164"/>
      <c r="J10" s="133"/>
      <c r="K10" s="133"/>
      <c r="L10" s="8"/>
      <c r="M10" s="8"/>
      <c r="N10" s="8"/>
      <c r="O10" s="8"/>
      <c r="P10" s="8"/>
    </row>
    <row r="11" spans="1:16" s="65" customFormat="1" ht="12" customHeight="1" x14ac:dyDescent="0.2">
      <c r="A11" s="99" t="s">
        <v>146</v>
      </c>
      <c r="B11" s="207"/>
      <c r="C11" s="207" t="s">
        <v>389</v>
      </c>
      <c r="D11" s="207" t="s">
        <v>129</v>
      </c>
      <c r="E11" s="208">
        <v>4</v>
      </c>
      <c r="F11" s="209">
        <v>31.7</v>
      </c>
      <c r="G11" s="210"/>
      <c r="H11" s="103">
        <f>VLOOKUP(E11,'Overzicht Schoonmaak'!$L$6:$N$14,3,FALSE)</f>
        <v>0</v>
      </c>
      <c r="I11" s="103">
        <f>VLOOKUP(D11,'Overzicht Schoonmaak'!$I$6:$J$17,2,FALSE)</f>
        <v>0</v>
      </c>
      <c r="J11" s="103">
        <f>H11+I11</f>
        <v>0</v>
      </c>
      <c r="K11" s="103">
        <f>F11*J11</f>
        <v>0</v>
      </c>
      <c r="L11" s="8"/>
      <c r="M11" s="8"/>
      <c r="N11" s="8"/>
      <c r="O11" s="8"/>
      <c r="P11" s="8"/>
    </row>
    <row r="12" spans="1:16" s="65" customFormat="1" ht="12" customHeight="1" x14ac:dyDescent="0.2">
      <c r="A12" s="99" t="s">
        <v>146</v>
      </c>
      <c r="B12" s="207"/>
      <c r="C12" s="207" t="s">
        <v>390</v>
      </c>
      <c r="D12" s="207" t="s">
        <v>129</v>
      </c>
      <c r="E12" s="208">
        <v>4</v>
      </c>
      <c r="F12" s="209">
        <v>23.7</v>
      </c>
      <c r="G12" s="210"/>
      <c r="H12" s="103">
        <f>VLOOKUP(E12,'Overzicht Schoonmaak'!$L$6:$N$14,3,FALSE)</f>
        <v>0</v>
      </c>
      <c r="I12" s="103">
        <f>VLOOKUP(D12,'Overzicht Schoonmaak'!$I$6:$J$17,2,FALSE)</f>
        <v>0</v>
      </c>
      <c r="J12" s="103">
        <f t="shared" ref="J12:J13" si="0">H12+I12</f>
        <v>0</v>
      </c>
      <c r="K12" s="103">
        <f t="shared" ref="K12:K13" si="1">F12*J12</f>
        <v>0</v>
      </c>
    </row>
    <row r="13" spans="1:16" s="65" customFormat="1" ht="12" customHeight="1" x14ac:dyDescent="0.2">
      <c r="A13" s="99" t="s">
        <v>146</v>
      </c>
      <c r="B13" s="207"/>
      <c r="C13" s="207" t="s">
        <v>391</v>
      </c>
      <c r="D13" s="207" t="s">
        <v>129</v>
      </c>
      <c r="E13" s="208">
        <v>4</v>
      </c>
      <c r="F13" s="211">
        <v>27.2</v>
      </c>
      <c r="G13" s="210"/>
      <c r="H13" s="103">
        <f>VLOOKUP(E13,'Overzicht Schoonmaak'!$L$6:$N$14,3,FALSE)</f>
        <v>0</v>
      </c>
      <c r="I13" s="103">
        <f>VLOOKUP(D13,'Overzicht Schoonmaak'!$I$6:$J$17,2,FALSE)</f>
        <v>0</v>
      </c>
      <c r="J13" s="103">
        <f t="shared" si="0"/>
        <v>0</v>
      </c>
      <c r="K13" s="103">
        <f t="shared" si="1"/>
        <v>0</v>
      </c>
    </row>
    <row r="14" spans="1:16" ht="12" customHeight="1" x14ac:dyDescent="0.2">
      <c r="A14" s="116" t="s">
        <v>146</v>
      </c>
      <c r="B14" s="212" t="s">
        <v>392</v>
      </c>
      <c r="C14" s="212" t="s">
        <v>165</v>
      </c>
      <c r="D14" s="116" t="s">
        <v>149</v>
      </c>
      <c r="E14" s="143" t="s">
        <v>166</v>
      </c>
      <c r="F14" s="118"/>
      <c r="G14" s="213">
        <v>25</v>
      </c>
      <c r="H14" s="118"/>
      <c r="I14" s="118"/>
      <c r="J14" s="118"/>
      <c r="K14" s="118"/>
    </row>
    <row r="15" spans="1:16" ht="12" customHeight="1" x14ac:dyDescent="0.2">
      <c r="A15" s="116" t="s">
        <v>146</v>
      </c>
      <c r="B15" s="212" t="s">
        <v>150</v>
      </c>
      <c r="C15" s="212" t="s">
        <v>165</v>
      </c>
      <c r="D15" s="116" t="s">
        <v>149</v>
      </c>
      <c r="E15" s="143" t="s">
        <v>166</v>
      </c>
      <c r="F15" s="118"/>
      <c r="G15" s="213">
        <v>24.2</v>
      </c>
      <c r="H15" s="118"/>
      <c r="I15" s="118"/>
      <c r="J15" s="118"/>
      <c r="K15" s="118"/>
    </row>
    <row r="16" spans="1:16" ht="12" customHeight="1" x14ac:dyDescent="0.2">
      <c r="A16" s="116" t="s">
        <v>146</v>
      </c>
      <c r="B16" s="212" t="s">
        <v>152</v>
      </c>
      <c r="C16" s="212" t="s">
        <v>165</v>
      </c>
      <c r="D16" s="116" t="s">
        <v>149</v>
      </c>
      <c r="E16" s="143" t="s">
        <v>166</v>
      </c>
      <c r="F16" s="118"/>
      <c r="G16" s="213">
        <v>24.2</v>
      </c>
      <c r="H16" s="118"/>
      <c r="I16" s="118"/>
      <c r="J16" s="118"/>
      <c r="K16" s="118"/>
    </row>
    <row r="17" spans="1:11" ht="12" customHeight="1" x14ac:dyDescent="0.2">
      <c r="A17" s="116" t="s">
        <v>146</v>
      </c>
      <c r="B17" s="212" t="s">
        <v>393</v>
      </c>
      <c r="C17" s="212" t="s">
        <v>165</v>
      </c>
      <c r="D17" s="116" t="s">
        <v>149</v>
      </c>
      <c r="E17" s="143" t="s">
        <v>166</v>
      </c>
      <c r="F17" s="118"/>
      <c r="G17" s="213">
        <v>25</v>
      </c>
      <c r="H17" s="118"/>
      <c r="I17" s="118"/>
      <c r="J17" s="118"/>
      <c r="K17" s="118"/>
    </row>
    <row r="18" spans="1:11" ht="12" customHeight="1" x14ac:dyDescent="0.2">
      <c r="A18" s="116" t="s">
        <v>146</v>
      </c>
      <c r="B18" s="212" t="s">
        <v>159</v>
      </c>
      <c r="C18" s="212" t="s">
        <v>165</v>
      </c>
      <c r="D18" s="116" t="s">
        <v>149</v>
      </c>
      <c r="E18" s="143" t="s">
        <v>166</v>
      </c>
      <c r="F18" s="118"/>
      <c r="G18" s="213">
        <v>11.5</v>
      </c>
      <c r="H18" s="118"/>
      <c r="I18" s="118"/>
      <c r="J18" s="118"/>
      <c r="K18" s="118"/>
    </row>
    <row r="19" spans="1:11" ht="12" customHeight="1" x14ac:dyDescent="0.2">
      <c r="A19" s="116" t="s">
        <v>146</v>
      </c>
      <c r="B19" s="212" t="s">
        <v>162</v>
      </c>
      <c r="C19" s="212" t="s">
        <v>165</v>
      </c>
      <c r="D19" s="116" t="s">
        <v>149</v>
      </c>
      <c r="E19" s="143" t="s">
        <v>166</v>
      </c>
      <c r="F19" s="118"/>
      <c r="G19" s="213">
        <v>11.5</v>
      </c>
      <c r="H19" s="118"/>
      <c r="I19" s="118"/>
      <c r="J19" s="118"/>
      <c r="K19" s="118"/>
    </row>
    <row r="20" spans="1:11" ht="12" customHeight="1" x14ac:dyDescent="0.2">
      <c r="A20" s="116" t="s">
        <v>146</v>
      </c>
      <c r="B20" s="212" t="s">
        <v>164</v>
      </c>
      <c r="C20" s="212" t="s">
        <v>165</v>
      </c>
      <c r="D20" s="116" t="s">
        <v>149</v>
      </c>
      <c r="E20" s="143" t="s">
        <v>166</v>
      </c>
      <c r="F20" s="118"/>
      <c r="G20" s="213">
        <v>24.8</v>
      </c>
      <c r="H20" s="118"/>
      <c r="I20" s="118"/>
      <c r="J20" s="118"/>
      <c r="K20" s="118"/>
    </row>
    <row r="21" spans="1:11" ht="12" customHeight="1" x14ac:dyDescent="0.2">
      <c r="A21" s="99" t="s">
        <v>146</v>
      </c>
      <c r="B21" s="214" t="s">
        <v>394</v>
      </c>
      <c r="C21" s="214" t="s">
        <v>225</v>
      </c>
      <c r="D21" s="99" t="s">
        <v>124</v>
      </c>
      <c r="E21" s="215">
        <v>3</v>
      </c>
      <c r="F21" s="216">
        <v>6.6</v>
      </c>
      <c r="G21" s="217"/>
      <c r="H21" s="103">
        <f>VLOOKUP(E21,'Overzicht Schoonmaak'!$L$6:$N$14,3,FALSE)</f>
        <v>0</v>
      </c>
      <c r="I21" s="103">
        <f>VLOOKUP(D21,'Overzicht Schoonmaak'!$I$6:$J$17,2,FALSE)</f>
        <v>0</v>
      </c>
      <c r="J21" s="103">
        <f t="shared" ref="J21:J32" si="2">H21+I21</f>
        <v>0</v>
      </c>
      <c r="K21" s="103">
        <f t="shared" ref="K21:K32" si="3">F21*J21</f>
        <v>0</v>
      </c>
    </row>
    <row r="22" spans="1:11" ht="12" customHeight="1" x14ac:dyDescent="0.2">
      <c r="A22" s="99" t="s">
        <v>146</v>
      </c>
      <c r="B22" s="214" t="s">
        <v>167</v>
      </c>
      <c r="C22" s="214" t="s">
        <v>395</v>
      </c>
      <c r="D22" s="99" t="s">
        <v>124</v>
      </c>
      <c r="E22" s="215">
        <v>8</v>
      </c>
      <c r="F22" s="218">
        <v>4.7</v>
      </c>
      <c r="G22" s="217"/>
      <c r="H22" s="103">
        <f>VLOOKUP(E22,'Overzicht Schoonmaak'!$L$6:$N$14,3,FALSE)</f>
        <v>0</v>
      </c>
      <c r="I22" s="103">
        <f>VLOOKUP(D22,'Overzicht Schoonmaak'!$I$6:$J$17,2,FALSE)</f>
        <v>0</v>
      </c>
      <c r="J22" s="103">
        <f t="shared" si="2"/>
        <v>0</v>
      </c>
      <c r="K22" s="103">
        <f t="shared" si="3"/>
        <v>0</v>
      </c>
    </row>
    <row r="23" spans="1:11" ht="12" customHeight="1" x14ac:dyDescent="0.2">
      <c r="A23" s="99" t="s">
        <v>146</v>
      </c>
      <c r="B23" s="214"/>
      <c r="C23" s="214" t="s">
        <v>234</v>
      </c>
      <c r="D23" s="99" t="s">
        <v>149</v>
      </c>
      <c r="E23" s="215">
        <v>5</v>
      </c>
      <c r="F23" s="218">
        <v>1.5</v>
      </c>
      <c r="G23" s="217"/>
      <c r="H23" s="103">
        <f>VLOOKUP(E23,'Overzicht Schoonmaak'!$L$6:$N$14,3,FALSE)</f>
        <v>0</v>
      </c>
      <c r="I23" s="103">
        <f>VLOOKUP(D23,'Overzicht Schoonmaak'!$I$6:$J$17,2,FALSE)</f>
        <v>0</v>
      </c>
      <c r="J23" s="103">
        <f t="shared" si="2"/>
        <v>0</v>
      </c>
      <c r="K23" s="103">
        <f t="shared" si="3"/>
        <v>0</v>
      </c>
    </row>
    <row r="24" spans="1:11" ht="12" customHeight="1" x14ac:dyDescent="0.2">
      <c r="A24" s="99" t="s">
        <v>146</v>
      </c>
      <c r="B24" s="214"/>
      <c r="C24" s="214" t="s">
        <v>396</v>
      </c>
      <c r="D24" s="99" t="s">
        <v>129</v>
      </c>
      <c r="E24" s="215">
        <v>4</v>
      </c>
      <c r="F24" s="218">
        <v>260</v>
      </c>
      <c r="G24" s="217"/>
      <c r="H24" s="103">
        <f>VLOOKUP(E24,'Overzicht Schoonmaak'!$L$6:$N$14,3,FALSE)</f>
        <v>0</v>
      </c>
      <c r="I24" s="103">
        <f>VLOOKUP(D24,'Overzicht Schoonmaak'!$I$6:$J$17,2,FALSE)</f>
        <v>0</v>
      </c>
      <c r="J24" s="103">
        <f t="shared" si="2"/>
        <v>0</v>
      </c>
      <c r="K24" s="103">
        <f t="shared" si="3"/>
        <v>0</v>
      </c>
    </row>
    <row r="25" spans="1:11" ht="12" customHeight="1" x14ac:dyDescent="0.2">
      <c r="A25" s="99" t="s">
        <v>146</v>
      </c>
      <c r="B25" s="214"/>
      <c r="C25" s="214" t="s">
        <v>397</v>
      </c>
      <c r="D25" s="99" t="s">
        <v>129</v>
      </c>
      <c r="E25" s="215">
        <v>4</v>
      </c>
      <c r="F25" s="218">
        <v>18</v>
      </c>
      <c r="G25" s="217"/>
      <c r="H25" s="103">
        <f>VLOOKUP(E25,'Overzicht Schoonmaak'!$L$6:$N$14,3,FALSE)</f>
        <v>0</v>
      </c>
      <c r="I25" s="103">
        <f>VLOOKUP(D25,'Overzicht Schoonmaak'!$I$6:$J$17,2,FALSE)</f>
        <v>0</v>
      </c>
      <c r="J25" s="103">
        <f t="shared" si="2"/>
        <v>0</v>
      </c>
      <c r="K25" s="103">
        <f t="shared" si="3"/>
        <v>0</v>
      </c>
    </row>
    <row r="26" spans="1:11" ht="12" customHeight="1" x14ac:dyDescent="0.2">
      <c r="A26" s="99" t="s">
        <v>146</v>
      </c>
      <c r="B26" s="214"/>
      <c r="C26" s="214" t="s">
        <v>398</v>
      </c>
      <c r="D26" s="99" t="s">
        <v>129</v>
      </c>
      <c r="E26" s="215">
        <v>4</v>
      </c>
      <c r="F26" s="218">
        <v>26.5</v>
      </c>
      <c r="G26" s="217"/>
      <c r="H26" s="103">
        <f>VLOOKUP(E26,'Overzicht Schoonmaak'!$L$6:$N$14,3,FALSE)</f>
        <v>0</v>
      </c>
      <c r="I26" s="103">
        <f>VLOOKUP(D26,'Overzicht Schoonmaak'!$I$6:$J$17,2,FALSE)</f>
        <v>0</v>
      </c>
      <c r="J26" s="103">
        <f t="shared" si="2"/>
        <v>0</v>
      </c>
      <c r="K26" s="103">
        <f t="shared" si="3"/>
        <v>0</v>
      </c>
    </row>
    <row r="27" spans="1:11" ht="12" customHeight="1" x14ac:dyDescent="0.2">
      <c r="A27" s="99" t="s">
        <v>146</v>
      </c>
      <c r="B27" s="214"/>
      <c r="C27" s="214" t="s">
        <v>399</v>
      </c>
      <c r="D27" s="99" t="s">
        <v>129</v>
      </c>
      <c r="E27" s="215">
        <v>7</v>
      </c>
      <c r="F27" s="218">
        <v>7.2</v>
      </c>
      <c r="G27" s="217"/>
      <c r="H27" s="103">
        <f>VLOOKUP(E27,'Overzicht Schoonmaak'!$L$6:$N$14,3,FALSE)</f>
        <v>0</v>
      </c>
      <c r="I27" s="103">
        <f>VLOOKUP(D27,'Overzicht Schoonmaak'!$I$6:$J$17,2,FALSE)</f>
        <v>0</v>
      </c>
      <c r="J27" s="103">
        <f t="shared" si="2"/>
        <v>0</v>
      </c>
      <c r="K27" s="103">
        <f t="shared" si="3"/>
        <v>0</v>
      </c>
    </row>
    <row r="28" spans="1:11" ht="12" customHeight="1" x14ac:dyDescent="0.2">
      <c r="A28" s="99" t="s">
        <v>146</v>
      </c>
      <c r="B28" s="214" t="s">
        <v>168</v>
      </c>
      <c r="C28" s="214" t="s">
        <v>400</v>
      </c>
      <c r="D28" s="99" t="s">
        <v>124</v>
      </c>
      <c r="E28" s="215">
        <v>3</v>
      </c>
      <c r="F28" s="218">
        <v>21.1</v>
      </c>
      <c r="G28" s="217"/>
      <c r="H28" s="103">
        <f>VLOOKUP(E28,'Overzicht Schoonmaak'!$L$6:$N$14,3,FALSE)</f>
        <v>0</v>
      </c>
      <c r="I28" s="103">
        <f>VLOOKUP(D28,'Overzicht Schoonmaak'!$I$6:$J$17,2,FALSE)</f>
        <v>0</v>
      </c>
      <c r="J28" s="103">
        <f t="shared" si="2"/>
        <v>0</v>
      </c>
      <c r="K28" s="103">
        <f t="shared" si="3"/>
        <v>0</v>
      </c>
    </row>
    <row r="29" spans="1:11" ht="12" customHeight="1" x14ac:dyDescent="0.2">
      <c r="A29" s="99" t="s">
        <v>146</v>
      </c>
      <c r="B29" s="214" t="s">
        <v>169</v>
      </c>
      <c r="C29" s="214" t="s">
        <v>401</v>
      </c>
      <c r="D29" s="99" t="s">
        <v>129</v>
      </c>
      <c r="E29" s="215">
        <v>1</v>
      </c>
      <c r="F29" s="218">
        <v>6.5</v>
      </c>
      <c r="G29" s="217"/>
      <c r="H29" s="103">
        <f>VLOOKUP(E29,'Overzicht Schoonmaak'!$L$6:$N$14,3,FALSE)</f>
        <v>0</v>
      </c>
      <c r="I29" s="103">
        <f>VLOOKUP(D29,'Overzicht Schoonmaak'!$I$6:$J$17,2,FALSE)</f>
        <v>0</v>
      </c>
      <c r="J29" s="103">
        <f t="shared" si="2"/>
        <v>0</v>
      </c>
      <c r="K29" s="103">
        <f t="shared" si="3"/>
        <v>0</v>
      </c>
    </row>
    <row r="30" spans="1:11" ht="12" customHeight="1" x14ac:dyDescent="0.2">
      <c r="A30" s="99" t="s">
        <v>146</v>
      </c>
      <c r="B30" s="214" t="s">
        <v>402</v>
      </c>
      <c r="C30" s="214" t="s">
        <v>228</v>
      </c>
      <c r="D30" s="99" t="s">
        <v>129</v>
      </c>
      <c r="E30" s="215">
        <v>1</v>
      </c>
      <c r="F30" s="218">
        <v>1</v>
      </c>
      <c r="G30" s="217"/>
      <c r="H30" s="103">
        <f>VLOOKUP(E30,'Overzicht Schoonmaak'!$L$6:$N$14,3,FALSE)</f>
        <v>0</v>
      </c>
      <c r="I30" s="103">
        <f>VLOOKUP(D30,'Overzicht Schoonmaak'!$I$6:$J$17,2,FALSE)</f>
        <v>0</v>
      </c>
      <c r="J30" s="103">
        <f t="shared" si="2"/>
        <v>0</v>
      </c>
      <c r="K30" s="103">
        <f t="shared" si="3"/>
        <v>0</v>
      </c>
    </row>
    <row r="31" spans="1:11" ht="12" customHeight="1" x14ac:dyDescent="0.2">
      <c r="A31" s="99" t="s">
        <v>146</v>
      </c>
      <c r="B31" s="214" t="s">
        <v>403</v>
      </c>
      <c r="C31" s="214" t="s">
        <v>228</v>
      </c>
      <c r="D31" s="99" t="s">
        <v>129</v>
      </c>
      <c r="E31" s="215">
        <v>1</v>
      </c>
      <c r="F31" s="218">
        <v>1</v>
      </c>
      <c r="G31" s="217"/>
      <c r="H31" s="103">
        <f>VLOOKUP(E31,'Overzicht Schoonmaak'!$L$6:$N$14,3,FALSE)</f>
        <v>0</v>
      </c>
      <c r="I31" s="103">
        <f>VLOOKUP(D31,'Overzicht Schoonmaak'!$I$6:$J$17,2,FALSE)</f>
        <v>0</v>
      </c>
      <c r="J31" s="103">
        <f t="shared" si="2"/>
        <v>0</v>
      </c>
      <c r="K31" s="103">
        <f t="shared" si="3"/>
        <v>0</v>
      </c>
    </row>
    <row r="32" spans="1:11" ht="12" customHeight="1" x14ac:dyDescent="0.2">
      <c r="A32" s="99" t="s">
        <v>146</v>
      </c>
      <c r="B32" s="214" t="s">
        <v>404</v>
      </c>
      <c r="C32" s="214" t="s">
        <v>405</v>
      </c>
      <c r="D32" s="99" t="s">
        <v>129</v>
      </c>
      <c r="E32" s="215">
        <v>1</v>
      </c>
      <c r="F32" s="219">
        <v>1</v>
      </c>
      <c r="G32" s="217"/>
      <c r="H32" s="103">
        <f>VLOOKUP(E32,'Overzicht Schoonmaak'!$L$6:$N$14,3,FALSE)</f>
        <v>0</v>
      </c>
      <c r="I32" s="103">
        <f>VLOOKUP(D32,'Overzicht Schoonmaak'!$I$6:$J$17,2,FALSE)</f>
        <v>0</v>
      </c>
      <c r="J32" s="103">
        <f t="shared" si="2"/>
        <v>0</v>
      </c>
      <c r="K32" s="103">
        <f t="shared" si="3"/>
        <v>0</v>
      </c>
    </row>
    <row r="33" spans="1:11" ht="12" customHeight="1" x14ac:dyDescent="0.2">
      <c r="A33" s="116" t="s">
        <v>146</v>
      </c>
      <c r="B33" s="212" t="s">
        <v>170</v>
      </c>
      <c r="C33" s="212" t="s">
        <v>165</v>
      </c>
      <c r="D33" s="116" t="s">
        <v>149</v>
      </c>
      <c r="E33" s="143" t="s">
        <v>166</v>
      </c>
      <c r="F33" s="118"/>
      <c r="G33" s="220">
        <v>9.5</v>
      </c>
      <c r="H33" s="221"/>
      <c r="I33" s="118"/>
      <c r="J33" s="118"/>
      <c r="K33" s="118"/>
    </row>
    <row r="34" spans="1:11" ht="12" customHeight="1" x14ac:dyDescent="0.2">
      <c r="A34" s="116" t="s">
        <v>146</v>
      </c>
      <c r="B34" s="212" t="s">
        <v>171</v>
      </c>
      <c r="C34" s="212" t="s">
        <v>165</v>
      </c>
      <c r="D34" s="116" t="s">
        <v>149</v>
      </c>
      <c r="E34" s="143" t="s">
        <v>166</v>
      </c>
      <c r="F34" s="118"/>
      <c r="G34" s="213">
        <v>21.7</v>
      </c>
      <c r="H34" s="118"/>
      <c r="I34" s="118"/>
      <c r="J34" s="118"/>
      <c r="K34" s="118"/>
    </row>
    <row r="35" spans="1:11" ht="12" customHeight="1" x14ac:dyDescent="0.2">
      <c r="A35" s="116" t="s">
        <v>146</v>
      </c>
      <c r="B35" s="212" t="s">
        <v>172</v>
      </c>
      <c r="C35" s="212" t="s">
        <v>165</v>
      </c>
      <c r="D35" s="116" t="s">
        <v>149</v>
      </c>
      <c r="E35" s="143" t="s">
        <v>166</v>
      </c>
      <c r="F35" s="118"/>
      <c r="G35" s="213">
        <v>22.5</v>
      </c>
      <c r="H35" s="118"/>
      <c r="I35" s="118"/>
      <c r="J35" s="118"/>
      <c r="K35" s="118"/>
    </row>
    <row r="36" spans="1:11" ht="12" customHeight="1" x14ac:dyDescent="0.2">
      <c r="A36" s="116" t="s">
        <v>146</v>
      </c>
      <c r="B36" s="212" t="s">
        <v>173</v>
      </c>
      <c r="C36" s="212" t="s">
        <v>165</v>
      </c>
      <c r="D36" s="116" t="s">
        <v>149</v>
      </c>
      <c r="E36" s="143" t="s">
        <v>166</v>
      </c>
      <c r="F36" s="118"/>
      <c r="G36" s="213">
        <v>13.6</v>
      </c>
      <c r="H36" s="118"/>
      <c r="I36" s="118"/>
      <c r="J36" s="118"/>
      <c r="K36" s="118"/>
    </row>
    <row r="37" spans="1:11" ht="12" customHeight="1" x14ac:dyDescent="0.2">
      <c r="A37" s="99" t="s">
        <v>146</v>
      </c>
      <c r="B37" s="214"/>
      <c r="C37" s="214" t="s">
        <v>406</v>
      </c>
      <c r="D37" s="99" t="s">
        <v>129</v>
      </c>
      <c r="E37" s="215">
        <v>4</v>
      </c>
      <c r="F37" s="216">
        <v>7.7</v>
      </c>
      <c r="G37" s="217"/>
      <c r="H37" s="103">
        <f>VLOOKUP(E37,'Overzicht Schoonmaak'!$L$6:$N$14,3,FALSE)</f>
        <v>0</v>
      </c>
      <c r="I37" s="103">
        <f>VLOOKUP(D37,'Overzicht Schoonmaak'!$I$6:$J$17,2,FALSE)</f>
        <v>0</v>
      </c>
      <c r="J37" s="103">
        <f t="shared" ref="J37:J38" si="4">H37+I37</f>
        <v>0</v>
      </c>
      <c r="K37" s="103">
        <f t="shared" ref="K37:K38" si="5">F37*J37</f>
        <v>0</v>
      </c>
    </row>
    <row r="38" spans="1:11" ht="12" customHeight="1" x14ac:dyDescent="0.2">
      <c r="A38" s="99" t="s">
        <v>146</v>
      </c>
      <c r="B38" s="214" t="s">
        <v>175</v>
      </c>
      <c r="C38" s="214" t="s">
        <v>407</v>
      </c>
      <c r="D38" s="99" t="s">
        <v>149</v>
      </c>
      <c r="E38" s="215">
        <v>3</v>
      </c>
      <c r="F38" s="218">
        <v>25.7</v>
      </c>
      <c r="G38" s="217"/>
      <c r="H38" s="103">
        <f>VLOOKUP(E38,'Overzicht Schoonmaak'!$L$6:$N$14,3,FALSE)</f>
        <v>0</v>
      </c>
      <c r="I38" s="103">
        <f>VLOOKUP(D38,'Overzicht Schoonmaak'!$I$6:$J$17,2,FALSE)</f>
        <v>0</v>
      </c>
      <c r="J38" s="103">
        <f t="shared" si="4"/>
        <v>0</v>
      </c>
      <c r="K38" s="103">
        <f t="shared" si="5"/>
        <v>0</v>
      </c>
    </row>
    <row r="39" spans="1:11" ht="12" customHeight="1" x14ac:dyDescent="0.2">
      <c r="A39" s="116" t="s">
        <v>146</v>
      </c>
      <c r="B39" s="212" t="s">
        <v>177</v>
      </c>
      <c r="C39" s="212" t="s">
        <v>165</v>
      </c>
      <c r="D39" s="116" t="s">
        <v>149</v>
      </c>
      <c r="E39" s="143" t="s">
        <v>166</v>
      </c>
      <c r="F39" s="181"/>
      <c r="G39" s="213">
        <v>20.100000000000001</v>
      </c>
      <c r="H39" s="118"/>
      <c r="I39" s="118"/>
      <c r="J39" s="118"/>
      <c r="K39" s="118"/>
    </row>
    <row r="40" spans="1:11" ht="12" customHeight="1" x14ac:dyDescent="0.2">
      <c r="A40" s="108" t="s">
        <v>146</v>
      </c>
      <c r="B40" s="222" t="s">
        <v>178</v>
      </c>
      <c r="C40" s="222"/>
      <c r="D40" s="108"/>
      <c r="E40" s="223"/>
      <c r="F40" s="224"/>
      <c r="G40" s="225"/>
      <c r="H40" s="112"/>
      <c r="I40" s="113"/>
      <c r="J40" s="113"/>
      <c r="K40" s="113"/>
    </row>
    <row r="41" spans="1:11" ht="12" customHeight="1" x14ac:dyDescent="0.2">
      <c r="A41" s="99" t="s">
        <v>146</v>
      </c>
      <c r="B41" s="214"/>
      <c r="C41" s="214" t="s">
        <v>408</v>
      </c>
      <c r="D41" s="99" t="s">
        <v>129</v>
      </c>
      <c r="E41" s="215">
        <v>4</v>
      </c>
      <c r="F41" s="218">
        <v>59.3</v>
      </c>
      <c r="G41" s="217"/>
      <c r="H41" s="103">
        <f>VLOOKUP(E41,'Overzicht Schoonmaak'!$L$6:$N$14,3,FALSE)</f>
        <v>0</v>
      </c>
      <c r="I41" s="103">
        <f>VLOOKUP(D41,'Overzicht Schoonmaak'!$I$6:$J$17,2,FALSE)</f>
        <v>0</v>
      </c>
      <c r="J41" s="103">
        <f t="shared" ref="J41:J42" si="6">H41+I41</f>
        <v>0</v>
      </c>
      <c r="K41" s="103">
        <f t="shared" ref="K41:K42" si="7">F41*J41</f>
        <v>0</v>
      </c>
    </row>
    <row r="42" spans="1:11" ht="12" customHeight="1" x14ac:dyDescent="0.2">
      <c r="A42" s="99" t="s">
        <v>146</v>
      </c>
      <c r="B42" s="214" t="s">
        <v>179</v>
      </c>
      <c r="C42" s="214" t="s">
        <v>409</v>
      </c>
      <c r="D42" s="99" t="s">
        <v>124</v>
      </c>
      <c r="E42" s="215">
        <v>3</v>
      </c>
      <c r="F42" s="218">
        <v>18.600000000000001</v>
      </c>
      <c r="G42" s="217"/>
      <c r="H42" s="103">
        <f>VLOOKUP(E42,'Overzicht Schoonmaak'!$L$6:$N$14,3,FALSE)</f>
        <v>0</v>
      </c>
      <c r="I42" s="103">
        <f>VLOOKUP(D42,'Overzicht Schoonmaak'!$I$6:$J$17,2,FALSE)</f>
        <v>0</v>
      </c>
      <c r="J42" s="103">
        <f t="shared" si="6"/>
        <v>0</v>
      </c>
      <c r="K42" s="103">
        <f t="shared" si="7"/>
        <v>0</v>
      </c>
    </row>
    <row r="43" spans="1:11" ht="12" customHeight="1" x14ac:dyDescent="0.2">
      <c r="A43" s="116" t="s">
        <v>146</v>
      </c>
      <c r="B43" s="212" t="s">
        <v>180</v>
      </c>
      <c r="C43" s="212" t="s">
        <v>165</v>
      </c>
      <c r="D43" s="116" t="s">
        <v>149</v>
      </c>
      <c r="E43" s="143" t="s">
        <v>166</v>
      </c>
      <c r="F43" s="181"/>
      <c r="G43" s="213">
        <v>15.1</v>
      </c>
      <c r="H43" s="118"/>
      <c r="I43" s="118"/>
      <c r="J43" s="118"/>
      <c r="K43" s="118"/>
    </row>
    <row r="44" spans="1:11" ht="12" customHeight="1" x14ac:dyDescent="0.2">
      <c r="A44" s="116" t="s">
        <v>146</v>
      </c>
      <c r="B44" s="212" t="s">
        <v>181</v>
      </c>
      <c r="C44" s="212" t="s">
        <v>165</v>
      </c>
      <c r="D44" s="116" t="s">
        <v>149</v>
      </c>
      <c r="E44" s="143" t="s">
        <v>166</v>
      </c>
      <c r="F44" s="181"/>
      <c r="G44" s="226">
        <v>15.1</v>
      </c>
      <c r="H44" s="118"/>
      <c r="I44" s="118"/>
      <c r="J44" s="118"/>
      <c r="K44" s="118"/>
    </row>
    <row r="45" spans="1:11" ht="12" customHeight="1" x14ac:dyDescent="0.2">
      <c r="A45" s="99" t="s">
        <v>146</v>
      </c>
      <c r="B45" s="214" t="s">
        <v>182</v>
      </c>
      <c r="C45" s="214" t="s">
        <v>410</v>
      </c>
      <c r="D45" s="99" t="s">
        <v>149</v>
      </c>
      <c r="E45" s="215">
        <v>3</v>
      </c>
      <c r="F45" s="218">
        <v>58.6</v>
      </c>
      <c r="G45" s="217"/>
      <c r="H45" s="103">
        <f>VLOOKUP(E45,'Overzicht Schoonmaak'!$L$6:$N$14,3,FALSE)</f>
        <v>0</v>
      </c>
      <c r="I45" s="103">
        <f>VLOOKUP(D45,'Overzicht Schoonmaak'!$I$6:$J$17,2,FALSE)</f>
        <v>0</v>
      </c>
      <c r="J45" s="103">
        <f>H45+I45</f>
        <v>0</v>
      </c>
      <c r="K45" s="103">
        <f>F45*J45</f>
        <v>0</v>
      </c>
    </row>
    <row r="46" spans="1:11" ht="12" customHeight="1" x14ac:dyDescent="0.2">
      <c r="A46" s="116" t="s">
        <v>146</v>
      </c>
      <c r="B46" s="212"/>
      <c r="C46" s="212" t="s">
        <v>411</v>
      </c>
      <c r="D46" s="116" t="s">
        <v>149</v>
      </c>
      <c r="E46" s="143" t="s">
        <v>166</v>
      </c>
      <c r="F46" s="181"/>
      <c r="G46" s="213">
        <v>7.6</v>
      </c>
      <c r="H46" s="118"/>
      <c r="I46" s="118"/>
      <c r="J46" s="118"/>
      <c r="K46" s="118"/>
    </row>
    <row r="47" spans="1:11" ht="12" customHeight="1" x14ac:dyDescent="0.2">
      <c r="A47" s="116" t="s">
        <v>146</v>
      </c>
      <c r="B47" s="212"/>
      <c r="C47" s="212" t="s">
        <v>411</v>
      </c>
      <c r="D47" s="116" t="s">
        <v>149</v>
      </c>
      <c r="E47" s="143" t="s">
        <v>166</v>
      </c>
      <c r="F47" s="181"/>
      <c r="G47" s="213">
        <v>7.1</v>
      </c>
      <c r="H47" s="118"/>
      <c r="I47" s="118"/>
      <c r="J47" s="118"/>
      <c r="K47" s="118"/>
    </row>
    <row r="48" spans="1:11" ht="12" customHeight="1" x14ac:dyDescent="0.2">
      <c r="A48" s="116" t="s">
        <v>146</v>
      </c>
      <c r="B48" s="212"/>
      <c r="C48" s="212" t="s">
        <v>411</v>
      </c>
      <c r="D48" s="116" t="s">
        <v>149</v>
      </c>
      <c r="E48" s="143" t="s">
        <v>166</v>
      </c>
      <c r="F48" s="181"/>
      <c r="G48" s="213">
        <v>6.7</v>
      </c>
      <c r="H48" s="118"/>
      <c r="I48" s="118"/>
      <c r="J48" s="118"/>
      <c r="K48" s="118"/>
    </row>
    <row r="49" spans="1:11" ht="12" customHeight="1" x14ac:dyDescent="0.2">
      <c r="A49" s="108" t="s">
        <v>146</v>
      </c>
      <c r="B49" s="222" t="s">
        <v>183</v>
      </c>
      <c r="C49" s="222" t="s">
        <v>225</v>
      </c>
      <c r="D49" s="108" t="s">
        <v>129</v>
      </c>
      <c r="E49" s="223" t="s">
        <v>161</v>
      </c>
      <c r="F49" s="224" t="s">
        <v>161</v>
      </c>
      <c r="G49" s="225"/>
      <c r="H49" s="113"/>
      <c r="I49" s="113"/>
      <c r="J49" s="113"/>
      <c r="K49" s="113"/>
    </row>
    <row r="50" spans="1:11" ht="12" customHeight="1" x14ac:dyDescent="0.2">
      <c r="A50" s="108" t="s">
        <v>146</v>
      </c>
      <c r="B50" s="222" t="s">
        <v>184</v>
      </c>
      <c r="C50" s="222" t="s">
        <v>225</v>
      </c>
      <c r="D50" s="108" t="s">
        <v>129</v>
      </c>
      <c r="E50" s="223" t="s">
        <v>161</v>
      </c>
      <c r="F50" s="224" t="s">
        <v>161</v>
      </c>
      <c r="G50" s="225"/>
      <c r="H50" s="113"/>
      <c r="I50" s="113"/>
      <c r="J50" s="113"/>
      <c r="K50" s="113"/>
    </row>
    <row r="51" spans="1:11" ht="12" customHeight="1" x14ac:dyDescent="0.2">
      <c r="A51" s="108" t="s">
        <v>146</v>
      </c>
      <c r="B51" s="222" t="s">
        <v>185</v>
      </c>
      <c r="C51" s="222" t="s">
        <v>225</v>
      </c>
      <c r="D51" s="108" t="s">
        <v>129</v>
      </c>
      <c r="E51" s="223" t="s">
        <v>161</v>
      </c>
      <c r="F51" s="224" t="s">
        <v>161</v>
      </c>
      <c r="G51" s="225"/>
      <c r="H51" s="113"/>
      <c r="I51" s="113"/>
      <c r="J51" s="113"/>
      <c r="K51" s="113"/>
    </row>
    <row r="52" spans="1:11" ht="12" customHeight="1" x14ac:dyDescent="0.2">
      <c r="A52" s="99" t="s">
        <v>146</v>
      </c>
      <c r="B52" s="214" t="s">
        <v>412</v>
      </c>
      <c r="C52" s="214" t="s">
        <v>413</v>
      </c>
      <c r="D52" s="99" t="s">
        <v>149</v>
      </c>
      <c r="E52" s="215">
        <v>3</v>
      </c>
      <c r="F52" s="218">
        <v>80</v>
      </c>
      <c r="G52" s="217"/>
      <c r="H52" s="103">
        <f>VLOOKUP(E52,'Overzicht Schoonmaak'!$L$6:$N$14,3,FALSE)</f>
        <v>0</v>
      </c>
      <c r="I52" s="103">
        <f>VLOOKUP(D52,'Overzicht Schoonmaak'!$I$6:$J$17,2,FALSE)</f>
        <v>0</v>
      </c>
      <c r="J52" s="103">
        <f t="shared" ref="J52:J54" si="8">H52+I52</f>
        <v>0</v>
      </c>
      <c r="K52" s="103">
        <f t="shared" ref="K52:K54" si="9">F52*J52</f>
        <v>0</v>
      </c>
    </row>
    <row r="53" spans="1:11" ht="12" customHeight="1" x14ac:dyDescent="0.2">
      <c r="A53" s="99" t="s">
        <v>146</v>
      </c>
      <c r="B53" s="214" t="s">
        <v>189</v>
      </c>
      <c r="C53" s="214" t="s">
        <v>414</v>
      </c>
      <c r="D53" s="99" t="s">
        <v>124</v>
      </c>
      <c r="E53" s="215">
        <v>2</v>
      </c>
      <c r="F53" s="218">
        <v>101.1</v>
      </c>
      <c r="G53" s="217"/>
      <c r="H53" s="103">
        <f>VLOOKUP(E53,'Overzicht Schoonmaak'!$L$6:$N$14,3,FALSE)</f>
        <v>0</v>
      </c>
      <c r="I53" s="103">
        <f>VLOOKUP(D53,'Overzicht Schoonmaak'!$I$6:$J$17,2,FALSE)</f>
        <v>0</v>
      </c>
      <c r="J53" s="103">
        <f t="shared" si="8"/>
        <v>0</v>
      </c>
      <c r="K53" s="103">
        <f t="shared" si="9"/>
        <v>0</v>
      </c>
    </row>
    <row r="54" spans="1:11" ht="12" customHeight="1" x14ac:dyDescent="0.2">
      <c r="A54" s="99" t="s">
        <v>146</v>
      </c>
      <c r="B54" s="214"/>
      <c r="C54" s="214" t="s">
        <v>415</v>
      </c>
      <c r="D54" s="99" t="s">
        <v>124</v>
      </c>
      <c r="E54" s="215">
        <v>2</v>
      </c>
      <c r="F54" s="218">
        <v>6.9</v>
      </c>
      <c r="G54" s="217"/>
      <c r="H54" s="103">
        <f>VLOOKUP(E54,'Overzicht Schoonmaak'!$L$6:$N$14,3,FALSE)</f>
        <v>0</v>
      </c>
      <c r="I54" s="103">
        <f>VLOOKUP(D54,'Overzicht Schoonmaak'!$I$6:$J$17,2,FALSE)</f>
        <v>0</v>
      </c>
      <c r="J54" s="103">
        <f t="shared" si="8"/>
        <v>0</v>
      </c>
      <c r="K54" s="103">
        <f t="shared" si="9"/>
        <v>0</v>
      </c>
    </row>
    <row r="55" spans="1:11" ht="12" customHeight="1" x14ac:dyDescent="0.2">
      <c r="A55" s="116" t="s">
        <v>146</v>
      </c>
      <c r="B55" s="212" t="s">
        <v>191</v>
      </c>
      <c r="C55" s="212" t="s">
        <v>165</v>
      </c>
      <c r="D55" s="116" t="s">
        <v>149</v>
      </c>
      <c r="E55" s="143" t="s">
        <v>166</v>
      </c>
      <c r="F55" s="181"/>
      <c r="G55" s="213">
        <v>35.700000000000003</v>
      </c>
      <c r="H55" s="118"/>
      <c r="I55" s="118"/>
      <c r="J55" s="118"/>
      <c r="K55" s="118"/>
    </row>
    <row r="56" spans="1:11" ht="12" customHeight="1" x14ac:dyDescent="0.2">
      <c r="A56" s="99" t="s">
        <v>146</v>
      </c>
      <c r="B56" s="214"/>
      <c r="C56" s="214" t="s">
        <v>416</v>
      </c>
      <c r="D56" s="99" t="s">
        <v>129</v>
      </c>
      <c r="E56" s="215">
        <v>4</v>
      </c>
      <c r="F56" s="218">
        <v>14.8</v>
      </c>
      <c r="G56" s="217"/>
      <c r="H56" s="103">
        <f>VLOOKUP(E56,'Overzicht Schoonmaak'!$L$6:$N$14,3,FALSE)</f>
        <v>0</v>
      </c>
      <c r="I56" s="103">
        <f>VLOOKUP(D56,'Overzicht Schoonmaak'!$I$6:$J$17,2,FALSE)</f>
        <v>0</v>
      </c>
      <c r="J56" s="103">
        <f t="shared" ref="J56:J58" si="10">H56+I56</f>
        <v>0</v>
      </c>
      <c r="K56" s="103">
        <f t="shared" ref="K56:K58" si="11">F56*J56</f>
        <v>0</v>
      </c>
    </row>
    <row r="57" spans="1:11" ht="12" customHeight="1" x14ac:dyDescent="0.2">
      <c r="A57" s="99" t="s">
        <v>146</v>
      </c>
      <c r="B57" s="214"/>
      <c r="C57" s="214" t="s">
        <v>417</v>
      </c>
      <c r="D57" s="99" t="s">
        <v>129</v>
      </c>
      <c r="E57" s="215">
        <v>1</v>
      </c>
      <c r="F57" s="218">
        <v>2.8</v>
      </c>
      <c r="G57" s="217"/>
      <c r="H57" s="103">
        <f>VLOOKUP(E57,'Overzicht Schoonmaak'!$L$6:$N$14,3,FALSE)</f>
        <v>0</v>
      </c>
      <c r="I57" s="103">
        <f>VLOOKUP(D57,'Overzicht Schoonmaak'!$I$6:$J$17,2,FALSE)</f>
        <v>0</v>
      </c>
      <c r="J57" s="103">
        <f t="shared" si="10"/>
        <v>0</v>
      </c>
      <c r="K57" s="103">
        <f t="shared" si="11"/>
        <v>0</v>
      </c>
    </row>
    <row r="58" spans="1:11" ht="12" customHeight="1" x14ac:dyDescent="0.2">
      <c r="A58" s="99" t="s">
        <v>146</v>
      </c>
      <c r="B58" s="214"/>
      <c r="C58" s="214" t="s">
        <v>416</v>
      </c>
      <c r="D58" s="99" t="s">
        <v>129</v>
      </c>
      <c r="E58" s="215">
        <v>4</v>
      </c>
      <c r="F58" s="218">
        <v>41</v>
      </c>
      <c r="G58" s="217"/>
      <c r="H58" s="103">
        <f>VLOOKUP(E58,'Overzicht Schoonmaak'!$L$6:$N$14,3,FALSE)</f>
        <v>0</v>
      </c>
      <c r="I58" s="103">
        <f>VLOOKUP(D58,'Overzicht Schoonmaak'!$I$6:$J$17,2,FALSE)</f>
        <v>0</v>
      </c>
      <c r="J58" s="103">
        <f t="shared" si="10"/>
        <v>0</v>
      </c>
      <c r="K58" s="103">
        <f t="shared" si="11"/>
        <v>0</v>
      </c>
    </row>
    <row r="59" spans="1:11" ht="12" customHeight="1" x14ac:dyDescent="0.2">
      <c r="A59" s="116" t="s">
        <v>146</v>
      </c>
      <c r="B59" s="212" t="s">
        <v>193</v>
      </c>
      <c r="C59" s="212" t="s">
        <v>165</v>
      </c>
      <c r="D59" s="116" t="s">
        <v>149</v>
      </c>
      <c r="E59" s="143" t="s">
        <v>166</v>
      </c>
      <c r="F59" s="181"/>
      <c r="G59" s="213">
        <v>23.2</v>
      </c>
      <c r="H59" s="118"/>
      <c r="I59" s="118"/>
      <c r="J59" s="118"/>
      <c r="K59" s="118"/>
    </row>
    <row r="60" spans="1:11" ht="12" customHeight="1" x14ac:dyDescent="0.2">
      <c r="A60" s="116" t="s">
        <v>146</v>
      </c>
      <c r="B60" s="212" t="s">
        <v>194</v>
      </c>
      <c r="C60" s="212" t="s">
        <v>165</v>
      </c>
      <c r="D60" s="116" t="s">
        <v>149</v>
      </c>
      <c r="E60" s="143" t="s">
        <v>166</v>
      </c>
      <c r="F60" s="181"/>
      <c r="G60" s="213">
        <v>14</v>
      </c>
      <c r="H60" s="118"/>
      <c r="I60" s="118"/>
      <c r="J60" s="118"/>
      <c r="K60" s="118"/>
    </row>
    <row r="61" spans="1:11" ht="12" customHeight="1" x14ac:dyDescent="0.2">
      <c r="A61" s="116" t="s">
        <v>146</v>
      </c>
      <c r="B61" s="212" t="s">
        <v>197</v>
      </c>
      <c r="C61" s="212" t="s">
        <v>165</v>
      </c>
      <c r="D61" s="116" t="s">
        <v>149</v>
      </c>
      <c r="E61" s="143" t="s">
        <v>166</v>
      </c>
      <c r="F61" s="181"/>
      <c r="G61" s="213">
        <v>13.2</v>
      </c>
      <c r="H61" s="118"/>
      <c r="I61" s="118"/>
      <c r="J61" s="118"/>
      <c r="K61" s="118"/>
    </row>
    <row r="62" spans="1:11" ht="12" customHeight="1" x14ac:dyDescent="0.2">
      <c r="A62" s="116" t="s">
        <v>146</v>
      </c>
      <c r="B62" s="212" t="s">
        <v>199</v>
      </c>
      <c r="C62" s="212" t="s">
        <v>165</v>
      </c>
      <c r="D62" s="116" t="s">
        <v>149</v>
      </c>
      <c r="E62" s="143" t="s">
        <v>166</v>
      </c>
      <c r="F62" s="181"/>
      <c r="G62" s="213">
        <v>25.5</v>
      </c>
      <c r="H62" s="118"/>
      <c r="I62" s="118"/>
      <c r="J62" s="118"/>
      <c r="K62" s="118"/>
    </row>
    <row r="63" spans="1:11" s="65" customFormat="1" ht="12" customHeight="1" x14ac:dyDescent="0.2">
      <c r="A63" s="99" t="s">
        <v>146</v>
      </c>
      <c r="B63" s="207"/>
      <c r="C63" s="207" t="s">
        <v>418</v>
      </c>
      <c r="D63" s="207" t="s">
        <v>129</v>
      </c>
      <c r="E63" s="208">
        <v>4</v>
      </c>
      <c r="F63" s="209">
        <v>30.6</v>
      </c>
      <c r="G63" s="210"/>
      <c r="H63" s="103">
        <f>VLOOKUP(E63,'Overzicht Schoonmaak'!$L$6:$N$14,3,FALSE)</f>
        <v>0</v>
      </c>
      <c r="I63" s="103">
        <f>VLOOKUP(D63,'Overzicht Schoonmaak'!$I$6:$J$17,2,FALSE)</f>
        <v>0</v>
      </c>
      <c r="J63" s="103">
        <f>H63+I63</f>
        <v>0</v>
      </c>
      <c r="K63" s="103">
        <f>F63*J63</f>
        <v>0</v>
      </c>
    </row>
    <row r="64" spans="1:11" ht="12" customHeight="1" x14ac:dyDescent="0.2">
      <c r="A64" s="116" t="s">
        <v>146</v>
      </c>
      <c r="B64" s="212" t="s">
        <v>201</v>
      </c>
      <c r="C64" s="212" t="s">
        <v>165</v>
      </c>
      <c r="D64" s="116" t="s">
        <v>149</v>
      </c>
      <c r="E64" s="143" t="s">
        <v>166</v>
      </c>
      <c r="F64" s="181"/>
      <c r="G64" s="213">
        <v>24.8</v>
      </c>
      <c r="H64" s="118"/>
      <c r="I64" s="118"/>
      <c r="J64" s="118"/>
      <c r="K64" s="118"/>
    </row>
    <row r="65" spans="1:11" ht="12" customHeight="1" x14ac:dyDescent="0.2">
      <c r="A65" s="116" t="s">
        <v>146</v>
      </c>
      <c r="B65" s="212" t="s">
        <v>202</v>
      </c>
      <c r="C65" s="212" t="s">
        <v>165</v>
      </c>
      <c r="D65" s="116" t="s">
        <v>149</v>
      </c>
      <c r="E65" s="143" t="s">
        <v>166</v>
      </c>
      <c r="F65" s="181"/>
      <c r="G65" s="213">
        <v>52.5</v>
      </c>
      <c r="H65" s="118"/>
      <c r="I65" s="118"/>
      <c r="J65" s="118"/>
      <c r="K65" s="118"/>
    </row>
    <row r="66" spans="1:11" ht="12" customHeight="1" x14ac:dyDescent="0.2">
      <c r="A66" s="99" t="s">
        <v>146</v>
      </c>
      <c r="B66" s="214"/>
      <c r="C66" s="214" t="s">
        <v>419</v>
      </c>
      <c r="D66" s="99" t="s">
        <v>129</v>
      </c>
      <c r="E66" s="215">
        <v>4</v>
      </c>
      <c r="F66" s="218">
        <v>76.400000000000006</v>
      </c>
      <c r="G66" s="217"/>
      <c r="H66" s="103">
        <f>VLOOKUP(E66,'Overzicht Schoonmaak'!$L$6:$N$14,3,FALSE)</f>
        <v>0</v>
      </c>
      <c r="I66" s="103">
        <f>VLOOKUP(D66,'Overzicht Schoonmaak'!$I$6:$J$17,2,FALSE)</f>
        <v>0</v>
      </c>
      <c r="J66" s="103">
        <f>H66+I66</f>
        <v>0</v>
      </c>
      <c r="K66" s="103">
        <f>F66*J66</f>
        <v>0</v>
      </c>
    </row>
    <row r="67" spans="1:11" ht="12" customHeight="1" x14ac:dyDescent="0.2">
      <c r="A67" s="116" t="s">
        <v>146</v>
      </c>
      <c r="B67" s="212" t="s">
        <v>203</v>
      </c>
      <c r="C67" s="212" t="s">
        <v>165</v>
      </c>
      <c r="D67" s="116" t="s">
        <v>149</v>
      </c>
      <c r="E67" s="143" t="s">
        <v>166</v>
      </c>
      <c r="F67" s="181"/>
      <c r="G67" s="213">
        <v>27.9</v>
      </c>
      <c r="H67" s="118"/>
      <c r="I67" s="118"/>
      <c r="J67" s="118"/>
      <c r="K67" s="118"/>
    </row>
    <row r="68" spans="1:11" ht="12" customHeight="1" x14ac:dyDescent="0.2">
      <c r="A68" s="116" t="s">
        <v>146</v>
      </c>
      <c r="B68" s="212" t="s">
        <v>205</v>
      </c>
      <c r="C68" s="212" t="s">
        <v>165</v>
      </c>
      <c r="D68" s="116" t="s">
        <v>149</v>
      </c>
      <c r="E68" s="143" t="s">
        <v>166</v>
      </c>
      <c r="F68" s="181"/>
      <c r="G68" s="213">
        <v>26.1</v>
      </c>
      <c r="H68" s="118"/>
      <c r="I68" s="118"/>
      <c r="J68" s="118"/>
      <c r="K68" s="118"/>
    </row>
    <row r="69" spans="1:11" ht="12" customHeight="1" x14ac:dyDescent="0.2">
      <c r="A69" s="116" t="s">
        <v>146</v>
      </c>
      <c r="B69" s="212" t="s">
        <v>206</v>
      </c>
      <c r="C69" s="212" t="s">
        <v>165</v>
      </c>
      <c r="D69" s="116" t="s">
        <v>149</v>
      </c>
      <c r="E69" s="143" t="s">
        <v>166</v>
      </c>
      <c r="F69" s="181"/>
      <c r="G69" s="213">
        <v>27.5</v>
      </c>
      <c r="H69" s="118"/>
      <c r="I69" s="118"/>
      <c r="J69" s="118"/>
      <c r="K69" s="118"/>
    </row>
    <row r="70" spans="1:11" ht="12" customHeight="1" x14ac:dyDescent="0.2">
      <c r="A70" s="116" t="s">
        <v>146</v>
      </c>
      <c r="B70" s="212" t="s">
        <v>208</v>
      </c>
      <c r="C70" s="212" t="s">
        <v>165</v>
      </c>
      <c r="D70" s="116" t="s">
        <v>149</v>
      </c>
      <c r="E70" s="143" t="s">
        <v>166</v>
      </c>
      <c r="F70" s="181"/>
      <c r="G70" s="213">
        <v>8.5</v>
      </c>
      <c r="H70" s="118"/>
      <c r="I70" s="118"/>
      <c r="J70" s="118"/>
      <c r="K70" s="118"/>
    </row>
    <row r="71" spans="1:11" ht="12" customHeight="1" x14ac:dyDescent="0.2">
      <c r="A71" s="116" t="s">
        <v>146</v>
      </c>
      <c r="B71" s="212" t="s">
        <v>420</v>
      </c>
      <c r="C71" s="212" t="s">
        <v>165</v>
      </c>
      <c r="D71" s="116" t="s">
        <v>149</v>
      </c>
      <c r="E71" s="143" t="s">
        <v>166</v>
      </c>
      <c r="F71" s="181"/>
      <c r="G71" s="213">
        <v>13.1</v>
      </c>
      <c r="H71" s="118"/>
      <c r="I71" s="118"/>
      <c r="J71" s="118"/>
      <c r="K71" s="118"/>
    </row>
    <row r="72" spans="1:11" ht="12" customHeight="1" x14ac:dyDescent="0.2">
      <c r="A72" s="116" t="s">
        <v>146</v>
      </c>
      <c r="B72" s="212" t="s">
        <v>210</v>
      </c>
      <c r="C72" s="212" t="s">
        <v>165</v>
      </c>
      <c r="D72" s="116" t="s">
        <v>149</v>
      </c>
      <c r="E72" s="143" t="s">
        <v>166</v>
      </c>
      <c r="F72" s="181"/>
      <c r="G72" s="213">
        <v>25.5</v>
      </c>
      <c r="H72" s="118"/>
      <c r="I72" s="118"/>
      <c r="J72" s="118"/>
      <c r="K72" s="118"/>
    </row>
    <row r="73" spans="1:11" ht="12" customHeight="1" x14ac:dyDescent="0.2">
      <c r="A73" s="116" t="s">
        <v>146</v>
      </c>
      <c r="B73" s="212" t="s">
        <v>421</v>
      </c>
      <c r="C73" s="212" t="s">
        <v>165</v>
      </c>
      <c r="D73" s="116" t="s">
        <v>149</v>
      </c>
      <c r="E73" s="143" t="s">
        <v>166</v>
      </c>
      <c r="F73" s="181"/>
      <c r="G73" s="213">
        <v>8.5</v>
      </c>
      <c r="H73" s="118"/>
      <c r="I73" s="118"/>
      <c r="J73" s="118"/>
      <c r="K73" s="118"/>
    </row>
    <row r="74" spans="1:11" ht="12" customHeight="1" x14ac:dyDescent="0.2">
      <c r="A74" s="116" t="s">
        <v>146</v>
      </c>
      <c r="B74" s="212" t="s">
        <v>422</v>
      </c>
      <c r="C74" s="212" t="s">
        <v>165</v>
      </c>
      <c r="D74" s="116" t="s">
        <v>149</v>
      </c>
      <c r="E74" s="143" t="s">
        <v>166</v>
      </c>
      <c r="F74" s="181"/>
      <c r="G74" s="213">
        <v>13.1</v>
      </c>
      <c r="H74" s="118"/>
      <c r="I74" s="118"/>
      <c r="J74" s="118"/>
      <c r="K74" s="118"/>
    </row>
    <row r="75" spans="1:11" ht="12" customHeight="1" x14ac:dyDescent="0.2">
      <c r="A75" s="116" t="s">
        <v>146</v>
      </c>
      <c r="B75" s="212" t="s">
        <v>215</v>
      </c>
      <c r="C75" s="212" t="s">
        <v>165</v>
      </c>
      <c r="D75" s="116" t="s">
        <v>149</v>
      </c>
      <c r="E75" s="143" t="s">
        <v>166</v>
      </c>
      <c r="F75" s="181"/>
      <c r="G75" s="213">
        <v>24.1</v>
      </c>
      <c r="H75" s="118"/>
      <c r="I75" s="118"/>
      <c r="J75" s="118"/>
      <c r="K75" s="118"/>
    </row>
    <row r="76" spans="1:11" ht="12" customHeight="1" x14ac:dyDescent="0.2">
      <c r="A76" s="99" t="s">
        <v>146</v>
      </c>
      <c r="B76" s="214"/>
      <c r="C76" s="214" t="s">
        <v>234</v>
      </c>
      <c r="D76" s="99" t="s">
        <v>149</v>
      </c>
      <c r="E76" s="215">
        <v>5</v>
      </c>
      <c r="F76" s="218">
        <v>1.7</v>
      </c>
      <c r="G76" s="217"/>
      <c r="H76" s="103">
        <f>VLOOKUP(E76,'Overzicht Schoonmaak'!$L$6:$N$14,3,FALSE)</f>
        <v>0</v>
      </c>
      <c r="I76" s="103">
        <f>VLOOKUP(D76,'Overzicht Schoonmaak'!$I$6:$J$17,2,FALSE)</f>
        <v>0</v>
      </c>
      <c r="J76" s="103">
        <f>H76+I76</f>
        <v>0</v>
      </c>
      <c r="K76" s="103">
        <f>F76*J76</f>
        <v>0</v>
      </c>
    </row>
    <row r="77" spans="1:11" ht="12" customHeight="1" x14ac:dyDescent="0.2">
      <c r="A77" s="108" t="s">
        <v>146</v>
      </c>
      <c r="B77" s="222" t="s">
        <v>423</v>
      </c>
      <c r="C77" s="222" t="s">
        <v>424</v>
      </c>
      <c r="D77" s="108" t="s">
        <v>129</v>
      </c>
      <c r="E77" s="223" t="s">
        <v>161</v>
      </c>
      <c r="F77" s="224" t="s">
        <v>161</v>
      </c>
      <c r="G77" s="225"/>
      <c r="H77" s="113"/>
      <c r="I77" s="113"/>
      <c r="J77" s="113"/>
      <c r="K77" s="113"/>
    </row>
    <row r="78" spans="1:11" ht="12" customHeight="1" x14ac:dyDescent="0.2">
      <c r="A78" s="99" t="s">
        <v>146</v>
      </c>
      <c r="B78" s="214"/>
      <c r="C78" s="214" t="s">
        <v>425</v>
      </c>
      <c r="D78" s="99" t="s">
        <v>129</v>
      </c>
      <c r="E78" s="215">
        <v>4</v>
      </c>
      <c r="F78" s="218">
        <v>61</v>
      </c>
      <c r="G78" s="217"/>
      <c r="H78" s="103">
        <f>VLOOKUP(E78,'Overzicht Schoonmaak'!$L$6:$N$14,3,FALSE)</f>
        <v>0</v>
      </c>
      <c r="I78" s="103">
        <f>VLOOKUP(D78,'Overzicht Schoonmaak'!$I$6:$J$17,2,FALSE)</f>
        <v>0</v>
      </c>
      <c r="J78" s="103">
        <f>H78+I78</f>
        <v>0</v>
      </c>
      <c r="K78" s="103">
        <f>F78*J78</f>
        <v>0</v>
      </c>
    </row>
    <row r="79" spans="1:11" ht="12" customHeight="1" x14ac:dyDescent="0.2">
      <c r="A79" s="108" t="s">
        <v>146</v>
      </c>
      <c r="B79" s="222" t="s">
        <v>216</v>
      </c>
      <c r="C79" s="222" t="s">
        <v>426</v>
      </c>
      <c r="D79" s="108" t="s">
        <v>129</v>
      </c>
      <c r="E79" s="223" t="s">
        <v>161</v>
      </c>
      <c r="F79" s="224" t="s">
        <v>161</v>
      </c>
      <c r="G79" s="225"/>
      <c r="H79" s="113"/>
      <c r="I79" s="113"/>
      <c r="J79" s="113"/>
      <c r="K79" s="113"/>
    </row>
    <row r="80" spans="1:11" ht="12" customHeight="1" x14ac:dyDescent="0.2">
      <c r="A80" s="99" t="s">
        <v>146</v>
      </c>
      <c r="B80" s="214" t="s">
        <v>427</v>
      </c>
      <c r="C80" s="214" t="s">
        <v>428</v>
      </c>
      <c r="D80" s="99" t="s">
        <v>129</v>
      </c>
      <c r="E80" s="215">
        <v>1</v>
      </c>
      <c r="F80" s="218">
        <v>4.9000000000000004</v>
      </c>
      <c r="G80" s="217"/>
      <c r="H80" s="103">
        <f>VLOOKUP(E80,'Overzicht Schoonmaak'!$L$6:$N$14,3,FALSE)</f>
        <v>0</v>
      </c>
      <c r="I80" s="103">
        <f>VLOOKUP(D80,'Overzicht Schoonmaak'!$I$6:$J$17,2,FALSE)</f>
        <v>0</v>
      </c>
      <c r="J80" s="103">
        <f t="shared" ref="J80:J82" si="12">H80+I80</f>
        <v>0</v>
      </c>
      <c r="K80" s="103">
        <f t="shared" ref="K80:K82" si="13">F80*J80</f>
        <v>0</v>
      </c>
    </row>
    <row r="81" spans="1:11" ht="12" customHeight="1" x14ac:dyDescent="0.2">
      <c r="A81" s="99" t="s">
        <v>146</v>
      </c>
      <c r="B81" s="214" t="s">
        <v>429</v>
      </c>
      <c r="C81" s="214" t="s">
        <v>228</v>
      </c>
      <c r="D81" s="99" t="s">
        <v>129</v>
      </c>
      <c r="E81" s="215">
        <v>1</v>
      </c>
      <c r="F81" s="218">
        <v>1.6</v>
      </c>
      <c r="G81" s="217"/>
      <c r="H81" s="103">
        <f>VLOOKUP(E81,'Overzicht Schoonmaak'!$L$6:$N$14,3,FALSE)</f>
        <v>0</v>
      </c>
      <c r="I81" s="103">
        <f>VLOOKUP(D81,'Overzicht Schoonmaak'!$I$6:$J$17,2,FALSE)</f>
        <v>0</v>
      </c>
      <c r="J81" s="103">
        <f t="shared" si="12"/>
        <v>0</v>
      </c>
      <c r="K81" s="103">
        <f t="shared" si="13"/>
        <v>0</v>
      </c>
    </row>
    <row r="82" spans="1:11" ht="12" customHeight="1" x14ac:dyDescent="0.2">
      <c r="A82" s="99" t="s">
        <v>146</v>
      </c>
      <c r="B82" s="214" t="s">
        <v>430</v>
      </c>
      <c r="C82" s="214" t="s">
        <v>228</v>
      </c>
      <c r="D82" s="99" t="s">
        <v>129</v>
      </c>
      <c r="E82" s="215">
        <v>1</v>
      </c>
      <c r="F82" s="218">
        <v>1.6</v>
      </c>
      <c r="G82" s="217"/>
      <c r="H82" s="103">
        <f>VLOOKUP(E82,'Overzicht Schoonmaak'!$L$6:$N$14,3,FALSE)</f>
        <v>0</v>
      </c>
      <c r="I82" s="103">
        <f>VLOOKUP(D82,'Overzicht Schoonmaak'!$I$6:$J$17,2,FALSE)</f>
        <v>0</v>
      </c>
      <c r="J82" s="103">
        <f t="shared" si="12"/>
        <v>0</v>
      </c>
      <c r="K82" s="103">
        <f t="shared" si="13"/>
        <v>0</v>
      </c>
    </row>
    <row r="83" spans="1:11" ht="12" customHeight="1" x14ac:dyDescent="0.2">
      <c r="A83" s="116" t="s">
        <v>146</v>
      </c>
      <c r="B83" s="212" t="s">
        <v>431</v>
      </c>
      <c r="C83" s="212" t="s">
        <v>165</v>
      </c>
      <c r="D83" s="116" t="s">
        <v>149</v>
      </c>
      <c r="E83" s="143" t="s">
        <v>166</v>
      </c>
      <c r="F83" s="181"/>
      <c r="G83" s="213">
        <v>14.9</v>
      </c>
      <c r="H83" s="118"/>
      <c r="I83" s="118"/>
      <c r="J83" s="118"/>
      <c r="K83" s="118"/>
    </row>
    <row r="84" spans="1:11" ht="12" customHeight="1" x14ac:dyDescent="0.2">
      <c r="A84" s="99" t="s">
        <v>146</v>
      </c>
      <c r="B84" s="214"/>
      <c r="C84" s="214" t="s">
        <v>220</v>
      </c>
      <c r="D84" s="99" t="s">
        <v>129</v>
      </c>
      <c r="E84" s="215">
        <v>4</v>
      </c>
      <c r="F84" s="218">
        <v>8.5</v>
      </c>
      <c r="G84" s="217"/>
      <c r="H84" s="103">
        <f>VLOOKUP(E84,'Overzicht Schoonmaak'!$L$6:$N$14,3,FALSE)</f>
        <v>0</v>
      </c>
      <c r="I84" s="103">
        <f>VLOOKUP(D84,'Overzicht Schoonmaak'!$I$6:$J$17,2,FALSE)</f>
        <v>0</v>
      </c>
      <c r="J84" s="103">
        <f>H84+I84</f>
        <v>0</v>
      </c>
      <c r="K84" s="103">
        <f>F84*J84</f>
        <v>0</v>
      </c>
    </row>
    <row r="85" spans="1:11" ht="12" customHeight="1" x14ac:dyDescent="0.2">
      <c r="A85" s="108" t="s">
        <v>146</v>
      </c>
      <c r="B85" s="222"/>
      <c r="C85" s="222" t="s">
        <v>264</v>
      </c>
      <c r="D85" s="108" t="s">
        <v>129</v>
      </c>
      <c r="E85" s="223" t="s">
        <v>161</v>
      </c>
      <c r="F85" s="224" t="s">
        <v>161</v>
      </c>
      <c r="G85" s="225"/>
      <c r="H85" s="113"/>
      <c r="I85" s="113"/>
      <c r="J85" s="113"/>
      <c r="K85" s="113"/>
    </row>
    <row r="86" spans="1:11" ht="12" customHeight="1" x14ac:dyDescent="0.2">
      <c r="A86" s="99" t="s">
        <v>146</v>
      </c>
      <c r="B86" s="214" t="s">
        <v>432</v>
      </c>
      <c r="C86" s="214" t="s">
        <v>433</v>
      </c>
      <c r="D86" s="99" t="s">
        <v>129</v>
      </c>
      <c r="E86" s="215">
        <v>4</v>
      </c>
      <c r="F86" s="218">
        <v>59.4</v>
      </c>
      <c r="G86" s="217"/>
      <c r="H86" s="103">
        <f>VLOOKUP(E86,'Overzicht Schoonmaak'!$L$6:$N$14,3,FALSE)</f>
        <v>0</v>
      </c>
      <c r="I86" s="103">
        <f>VLOOKUP(D86,'Overzicht Schoonmaak'!$I$6:$J$17,2,FALSE)</f>
        <v>0</v>
      </c>
      <c r="J86" s="103">
        <f>H86+I86</f>
        <v>0</v>
      </c>
      <c r="K86" s="103">
        <f>F86*J86</f>
        <v>0</v>
      </c>
    </row>
    <row r="87" spans="1:11" ht="12" customHeight="1" x14ac:dyDescent="0.2">
      <c r="A87" s="116" t="s">
        <v>146</v>
      </c>
      <c r="B87" s="212" t="s">
        <v>434</v>
      </c>
      <c r="C87" s="212" t="s">
        <v>165</v>
      </c>
      <c r="D87" s="116" t="s">
        <v>149</v>
      </c>
      <c r="E87" s="143" t="s">
        <v>166</v>
      </c>
      <c r="F87" s="181"/>
      <c r="G87" s="213">
        <v>16.8</v>
      </c>
      <c r="H87" s="118"/>
      <c r="I87" s="118"/>
      <c r="J87" s="118"/>
      <c r="K87" s="118"/>
    </row>
    <row r="88" spans="1:11" ht="12" customHeight="1" x14ac:dyDescent="0.2">
      <c r="A88" s="116" t="s">
        <v>146</v>
      </c>
      <c r="B88" s="364" t="s">
        <v>435</v>
      </c>
      <c r="C88" s="212" t="s">
        <v>165</v>
      </c>
      <c r="D88" s="116" t="s">
        <v>149</v>
      </c>
      <c r="E88" s="143" t="s">
        <v>166</v>
      </c>
      <c r="F88" s="181"/>
      <c r="G88" s="213">
        <v>17.100000000000001</v>
      </c>
      <c r="H88" s="118"/>
      <c r="I88" s="118"/>
      <c r="J88" s="118"/>
      <c r="K88" s="118"/>
    </row>
    <row r="89" spans="1:11" ht="12" customHeight="1" x14ac:dyDescent="0.2">
      <c r="A89" s="108" t="s">
        <v>146</v>
      </c>
      <c r="B89" s="365" t="s">
        <v>436</v>
      </c>
      <c r="C89" s="222" t="s">
        <v>437</v>
      </c>
      <c r="D89" s="108" t="s">
        <v>129</v>
      </c>
      <c r="E89" s="223" t="s">
        <v>161</v>
      </c>
      <c r="F89" s="224" t="s">
        <v>161</v>
      </c>
      <c r="G89" s="225"/>
      <c r="H89" s="113"/>
      <c r="I89" s="113"/>
      <c r="J89" s="113"/>
      <c r="K89" s="113"/>
    </row>
    <row r="90" spans="1:11" ht="12" customHeight="1" x14ac:dyDescent="0.2">
      <c r="A90" s="116" t="s">
        <v>146</v>
      </c>
      <c r="B90" s="212" t="s">
        <v>438</v>
      </c>
      <c r="C90" s="212" t="s">
        <v>165</v>
      </c>
      <c r="D90" s="116" t="s">
        <v>149</v>
      </c>
      <c r="E90" s="143" t="s">
        <v>166</v>
      </c>
      <c r="F90" s="181"/>
      <c r="G90" s="213">
        <v>17</v>
      </c>
      <c r="H90" s="118"/>
      <c r="I90" s="118"/>
      <c r="J90" s="118"/>
      <c r="K90" s="118"/>
    </row>
    <row r="91" spans="1:11" ht="12" customHeight="1" x14ac:dyDescent="0.2">
      <c r="A91" s="116" t="s">
        <v>146</v>
      </c>
      <c r="B91" s="212" t="s">
        <v>439</v>
      </c>
      <c r="C91" s="212" t="s">
        <v>165</v>
      </c>
      <c r="D91" s="116" t="s">
        <v>149</v>
      </c>
      <c r="E91" s="143" t="s">
        <v>166</v>
      </c>
      <c r="F91" s="181"/>
      <c r="G91" s="213">
        <v>8.4</v>
      </c>
      <c r="H91" s="118"/>
      <c r="I91" s="118"/>
      <c r="J91" s="118"/>
      <c r="K91" s="118"/>
    </row>
    <row r="92" spans="1:11" ht="12" customHeight="1" x14ac:dyDescent="0.2">
      <c r="A92" s="116" t="s">
        <v>146</v>
      </c>
      <c r="B92" s="212" t="s">
        <v>440</v>
      </c>
      <c r="C92" s="212" t="s">
        <v>165</v>
      </c>
      <c r="D92" s="116" t="s">
        <v>149</v>
      </c>
      <c r="E92" s="143" t="s">
        <v>166</v>
      </c>
      <c r="F92" s="181"/>
      <c r="G92" s="213">
        <v>17</v>
      </c>
      <c r="H92" s="118"/>
      <c r="I92" s="118"/>
      <c r="J92" s="118"/>
      <c r="K92" s="118"/>
    </row>
    <row r="93" spans="1:11" ht="12" customHeight="1" x14ac:dyDescent="0.2">
      <c r="A93" s="116" t="s">
        <v>146</v>
      </c>
      <c r="B93" s="212" t="s">
        <v>441</v>
      </c>
      <c r="C93" s="212" t="s">
        <v>165</v>
      </c>
      <c r="D93" s="116" t="s">
        <v>149</v>
      </c>
      <c r="E93" s="143" t="s">
        <v>166</v>
      </c>
      <c r="F93" s="181"/>
      <c r="G93" s="213">
        <v>17</v>
      </c>
      <c r="H93" s="118"/>
      <c r="I93" s="118"/>
      <c r="J93" s="118"/>
      <c r="K93" s="118"/>
    </row>
    <row r="94" spans="1:11" ht="12" customHeight="1" x14ac:dyDescent="0.2">
      <c r="A94" s="99" t="s">
        <v>146</v>
      </c>
      <c r="B94" s="214"/>
      <c r="C94" s="214" t="s">
        <v>442</v>
      </c>
      <c r="D94" s="99" t="s">
        <v>129</v>
      </c>
      <c r="E94" s="215">
        <v>4</v>
      </c>
      <c r="F94" s="218">
        <v>124.6</v>
      </c>
      <c r="G94" s="217"/>
      <c r="H94" s="103">
        <f>VLOOKUP(E94,'Overzicht Schoonmaak'!$L$6:$N$14,3,FALSE)</f>
        <v>0</v>
      </c>
      <c r="I94" s="103">
        <f>VLOOKUP(D94,'Overzicht Schoonmaak'!$I$6:$J$17,2,FALSE)</f>
        <v>0</v>
      </c>
      <c r="J94" s="103">
        <f>H94+I94</f>
        <v>0</v>
      </c>
      <c r="K94" s="103">
        <f>F94*J94</f>
        <v>0</v>
      </c>
    </row>
    <row r="95" spans="1:11" ht="12" customHeight="1" x14ac:dyDescent="0.2">
      <c r="A95" s="116" t="s">
        <v>146</v>
      </c>
      <c r="B95" s="212" t="s">
        <v>443</v>
      </c>
      <c r="C95" s="212" t="s">
        <v>165</v>
      </c>
      <c r="D95" s="116" t="s">
        <v>149</v>
      </c>
      <c r="E95" s="143" t="s">
        <v>166</v>
      </c>
      <c r="F95" s="181"/>
      <c r="G95" s="213">
        <v>17</v>
      </c>
      <c r="H95" s="118"/>
      <c r="I95" s="118"/>
      <c r="J95" s="118"/>
      <c r="K95" s="118"/>
    </row>
    <row r="96" spans="1:11" ht="12" customHeight="1" x14ac:dyDescent="0.2">
      <c r="A96" s="116" t="s">
        <v>146</v>
      </c>
      <c r="B96" s="212" t="s">
        <v>444</v>
      </c>
      <c r="C96" s="212" t="s">
        <v>165</v>
      </c>
      <c r="D96" s="116" t="s">
        <v>149</v>
      </c>
      <c r="E96" s="143" t="s">
        <v>166</v>
      </c>
      <c r="F96" s="181"/>
      <c r="G96" s="213">
        <v>17</v>
      </c>
      <c r="H96" s="118"/>
      <c r="I96" s="118"/>
      <c r="J96" s="118"/>
      <c r="K96" s="118"/>
    </row>
    <row r="97" spans="1:11" ht="12" customHeight="1" x14ac:dyDescent="0.2">
      <c r="A97" s="99" t="s">
        <v>146</v>
      </c>
      <c r="B97" s="214" t="s">
        <v>445</v>
      </c>
      <c r="C97" s="214" t="s">
        <v>409</v>
      </c>
      <c r="D97" s="99" t="s">
        <v>124</v>
      </c>
      <c r="E97" s="215">
        <v>3</v>
      </c>
      <c r="F97" s="218">
        <v>17</v>
      </c>
      <c r="G97" s="217"/>
      <c r="H97" s="103">
        <f>VLOOKUP(E97,'Overzicht Schoonmaak'!$L$6:$N$14,3,FALSE)</f>
        <v>0</v>
      </c>
      <c r="I97" s="103">
        <f>VLOOKUP(D97,'Overzicht Schoonmaak'!$I$6:$J$17,2,FALSE)</f>
        <v>0</v>
      </c>
      <c r="J97" s="103">
        <f t="shared" ref="J97:J101" si="14">H97+I97</f>
        <v>0</v>
      </c>
      <c r="K97" s="103">
        <f t="shared" ref="K97:K101" si="15">F97*J97</f>
        <v>0</v>
      </c>
    </row>
    <row r="98" spans="1:11" ht="12" customHeight="1" x14ac:dyDescent="0.2">
      <c r="A98" s="99" t="s">
        <v>146</v>
      </c>
      <c r="B98" s="214" t="s">
        <v>446</v>
      </c>
      <c r="C98" s="214" t="s">
        <v>409</v>
      </c>
      <c r="D98" s="99" t="s">
        <v>124</v>
      </c>
      <c r="E98" s="215">
        <v>3</v>
      </c>
      <c r="F98" s="218">
        <v>17</v>
      </c>
      <c r="G98" s="217"/>
      <c r="H98" s="103">
        <f>VLOOKUP(E98,'Overzicht Schoonmaak'!$L$6:$N$14,3,FALSE)</f>
        <v>0</v>
      </c>
      <c r="I98" s="103">
        <f>VLOOKUP(D98,'Overzicht Schoonmaak'!$I$6:$J$17,2,FALSE)</f>
        <v>0</v>
      </c>
      <c r="J98" s="103">
        <f t="shared" si="14"/>
        <v>0</v>
      </c>
      <c r="K98" s="103">
        <f t="shared" si="15"/>
        <v>0</v>
      </c>
    </row>
    <row r="99" spans="1:11" ht="12" customHeight="1" x14ac:dyDescent="0.2">
      <c r="A99" s="99" t="s">
        <v>146</v>
      </c>
      <c r="B99" s="214" t="s">
        <v>447</v>
      </c>
      <c r="C99" s="214" t="s">
        <v>409</v>
      </c>
      <c r="D99" s="99" t="s">
        <v>124</v>
      </c>
      <c r="E99" s="215">
        <v>3</v>
      </c>
      <c r="F99" s="218">
        <v>16.8</v>
      </c>
      <c r="G99" s="217"/>
      <c r="H99" s="103">
        <f>VLOOKUP(E99,'Overzicht Schoonmaak'!$L$6:$N$14,3,FALSE)</f>
        <v>0</v>
      </c>
      <c r="I99" s="103">
        <f>VLOOKUP(D99,'Overzicht Schoonmaak'!$I$6:$J$17,2,FALSE)</f>
        <v>0</v>
      </c>
      <c r="J99" s="103">
        <f t="shared" si="14"/>
        <v>0</v>
      </c>
      <c r="K99" s="103">
        <f t="shared" si="15"/>
        <v>0</v>
      </c>
    </row>
    <row r="100" spans="1:11" ht="12" customHeight="1" x14ac:dyDescent="0.2">
      <c r="A100" s="99" t="s">
        <v>146</v>
      </c>
      <c r="B100" s="214"/>
      <c r="C100" s="214" t="s">
        <v>220</v>
      </c>
      <c r="D100" s="99" t="s">
        <v>129</v>
      </c>
      <c r="E100" s="215">
        <v>4</v>
      </c>
      <c r="F100" s="218">
        <v>13.5</v>
      </c>
      <c r="G100" s="217"/>
      <c r="H100" s="103">
        <f>VLOOKUP(E100,'Overzicht Schoonmaak'!$L$6:$N$14,3,FALSE)</f>
        <v>0</v>
      </c>
      <c r="I100" s="103">
        <f>VLOOKUP(D100,'Overzicht Schoonmaak'!$I$6:$J$17,2,FALSE)</f>
        <v>0</v>
      </c>
      <c r="J100" s="103">
        <f t="shared" si="14"/>
        <v>0</v>
      </c>
      <c r="K100" s="103">
        <f t="shared" si="15"/>
        <v>0</v>
      </c>
    </row>
    <row r="101" spans="1:11" ht="12" customHeight="1" x14ac:dyDescent="0.2">
      <c r="A101" s="99" t="s">
        <v>146</v>
      </c>
      <c r="B101" s="214"/>
      <c r="C101" s="214" t="s">
        <v>406</v>
      </c>
      <c r="D101" s="99" t="s">
        <v>298</v>
      </c>
      <c r="E101" s="215">
        <v>4</v>
      </c>
      <c r="F101" s="218">
        <v>9</v>
      </c>
      <c r="G101" s="217"/>
      <c r="H101" s="103">
        <f>VLOOKUP(E101,'Overzicht Schoonmaak'!$L$6:$N$14,3,FALSE)</f>
        <v>0</v>
      </c>
      <c r="I101" s="103">
        <f>VLOOKUP(D101,'Overzicht Schoonmaak'!$I$6:$J$17,2,FALSE)</f>
        <v>0</v>
      </c>
      <c r="J101" s="103">
        <f t="shared" si="14"/>
        <v>0</v>
      </c>
      <c r="K101" s="103">
        <f t="shared" si="15"/>
        <v>0</v>
      </c>
    </row>
    <row r="102" spans="1:11" ht="12" customHeight="1" x14ac:dyDescent="0.2">
      <c r="A102" s="116" t="s">
        <v>146</v>
      </c>
      <c r="B102" s="212" t="s">
        <v>448</v>
      </c>
      <c r="C102" s="212" t="s">
        <v>165</v>
      </c>
      <c r="D102" s="116" t="s">
        <v>149</v>
      </c>
      <c r="E102" s="143" t="s">
        <v>166</v>
      </c>
      <c r="F102" s="181"/>
      <c r="G102" s="213">
        <v>25.9</v>
      </c>
      <c r="H102" s="118"/>
      <c r="I102" s="118"/>
      <c r="J102" s="118"/>
      <c r="K102" s="118"/>
    </row>
    <row r="103" spans="1:11" ht="12" customHeight="1" x14ac:dyDescent="0.2">
      <c r="A103" s="116" t="s">
        <v>146</v>
      </c>
      <c r="B103" s="212" t="s">
        <v>449</v>
      </c>
      <c r="C103" s="212" t="s">
        <v>165</v>
      </c>
      <c r="D103" s="116" t="s">
        <v>149</v>
      </c>
      <c r="E103" s="143" t="s">
        <v>166</v>
      </c>
      <c r="F103" s="181"/>
      <c r="G103" s="213">
        <v>23.9</v>
      </c>
      <c r="H103" s="118"/>
      <c r="I103" s="118"/>
      <c r="J103" s="118"/>
      <c r="K103" s="118"/>
    </row>
    <row r="104" spans="1:11" ht="12" customHeight="1" x14ac:dyDescent="0.2">
      <c r="A104" s="116" t="s">
        <v>146</v>
      </c>
      <c r="B104" s="212" t="s">
        <v>449</v>
      </c>
      <c r="C104" s="212" t="s">
        <v>165</v>
      </c>
      <c r="D104" s="116" t="s">
        <v>149</v>
      </c>
      <c r="E104" s="143" t="s">
        <v>166</v>
      </c>
      <c r="F104" s="181"/>
      <c r="G104" s="213">
        <v>23.9</v>
      </c>
      <c r="H104" s="118"/>
      <c r="I104" s="118"/>
      <c r="J104" s="118"/>
      <c r="K104" s="118"/>
    </row>
    <row r="105" spans="1:11" ht="12" customHeight="1" x14ac:dyDescent="0.2">
      <c r="A105" s="99" t="s">
        <v>146</v>
      </c>
      <c r="B105" s="214"/>
      <c r="C105" s="214" t="s">
        <v>450</v>
      </c>
      <c r="D105" s="99" t="s">
        <v>129</v>
      </c>
      <c r="E105" s="215">
        <v>4</v>
      </c>
      <c r="F105" s="218">
        <v>83.3</v>
      </c>
      <c r="G105" s="217"/>
      <c r="H105" s="103">
        <f>VLOOKUP(E105,'Overzicht Schoonmaak'!$L$6:$N$14,3,FALSE)</f>
        <v>0</v>
      </c>
      <c r="I105" s="103">
        <f>VLOOKUP(D105,'Overzicht Schoonmaak'!$I$6:$J$17,2,FALSE)</f>
        <v>0</v>
      </c>
      <c r="J105" s="103">
        <f>H105+I105</f>
        <v>0</v>
      </c>
      <c r="K105" s="103">
        <f>F105*J105</f>
        <v>0</v>
      </c>
    </row>
    <row r="106" spans="1:11" ht="12" customHeight="1" x14ac:dyDescent="0.2">
      <c r="A106" s="116" t="s">
        <v>146</v>
      </c>
      <c r="B106" s="212" t="s">
        <v>451</v>
      </c>
      <c r="C106" s="212" t="s">
        <v>165</v>
      </c>
      <c r="D106" s="116" t="s">
        <v>149</v>
      </c>
      <c r="E106" s="143" t="s">
        <v>166</v>
      </c>
      <c r="F106" s="181"/>
      <c r="G106" s="213">
        <v>23.9</v>
      </c>
      <c r="H106" s="118"/>
      <c r="I106" s="118"/>
      <c r="J106" s="118"/>
      <c r="K106" s="118"/>
    </row>
    <row r="107" spans="1:11" ht="12" customHeight="1" x14ac:dyDescent="0.2">
      <c r="A107" s="116" t="s">
        <v>146</v>
      </c>
      <c r="B107" s="212" t="s">
        <v>452</v>
      </c>
      <c r="C107" s="212" t="s">
        <v>165</v>
      </c>
      <c r="D107" s="116" t="s">
        <v>149</v>
      </c>
      <c r="E107" s="143" t="s">
        <v>166</v>
      </c>
      <c r="F107" s="181"/>
      <c r="G107" s="213">
        <v>24.9</v>
      </c>
      <c r="H107" s="118"/>
      <c r="I107" s="118"/>
      <c r="J107" s="118"/>
      <c r="K107" s="118"/>
    </row>
    <row r="108" spans="1:11" ht="12" customHeight="1" x14ac:dyDescent="0.2">
      <c r="A108" s="116" t="s">
        <v>146</v>
      </c>
      <c r="B108" s="212" t="s">
        <v>453</v>
      </c>
      <c r="C108" s="212" t="s">
        <v>165</v>
      </c>
      <c r="D108" s="116" t="s">
        <v>149</v>
      </c>
      <c r="E108" s="143" t="s">
        <v>166</v>
      </c>
      <c r="F108" s="181"/>
      <c r="G108" s="213">
        <v>25.3</v>
      </c>
      <c r="H108" s="118"/>
      <c r="I108" s="118"/>
      <c r="J108" s="118"/>
      <c r="K108" s="118"/>
    </row>
    <row r="109" spans="1:11" ht="12" customHeight="1" x14ac:dyDescent="0.2">
      <c r="A109" s="116" t="s">
        <v>146</v>
      </c>
      <c r="B109" s="212" t="s">
        <v>454</v>
      </c>
      <c r="C109" s="212" t="s">
        <v>165</v>
      </c>
      <c r="D109" s="116" t="s">
        <v>149</v>
      </c>
      <c r="E109" s="143" t="s">
        <v>166</v>
      </c>
      <c r="F109" s="181"/>
      <c r="G109" s="213">
        <v>23.9</v>
      </c>
      <c r="H109" s="118"/>
      <c r="I109" s="118"/>
      <c r="J109" s="118"/>
      <c r="K109" s="118"/>
    </row>
    <row r="110" spans="1:11" ht="12" customHeight="1" x14ac:dyDescent="0.2">
      <c r="A110" s="116" t="s">
        <v>146</v>
      </c>
      <c r="B110" s="212" t="s">
        <v>455</v>
      </c>
      <c r="C110" s="212" t="s">
        <v>165</v>
      </c>
      <c r="D110" s="116" t="s">
        <v>149</v>
      </c>
      <c r="E110" s="143" t="s">
        <v>166</v>
      </c>
      <c r="F110" s="181"/>
      <c r="G110" s="213">
        <v>23.9</v>
      </c>
      <c r="H110" s="118"/>
      <c r="I110" s="118"/>
      <c r="J110" s="118"/>
      <c r="K110" s="118"/>
    </row>
    <row r="111" spans="1:11" ht="12" customHeight="1" x14ac:dyDescent="0.2">
      <c r="A111" s="116" t="s">
        <v>146</v>
      </c>
      <c r="B111" s="212" t="s">
        <v>456</v>
      </c>
      <c r="C111" s="212" t="s">
        <v>165</v>
      </c>
      <c r="D111" s="116" t="s">
        <v>149</v>
      </c>
      <c r="E111" s="143" t="s">
        <v>166</v>
      </c>
      <c r="F111" s="181"/>
      <c r="G111" s="213">
        <v>24.9</v>
      </c>
      <c r="H111" s="118"/>
      <c r="I111" s="118"/>
      <c r="J111" s="118"/>
      <c r="K111" s="118"/>
    </row>
    <row r="112" spans="1:11" ht="12" customHeight="1" x14ac:dyDescent="0.2">
      <c r="A112" s="99" t="s">
        <v>146</v>
      </c>
      <c r="B112" s="214" t="s">
        <v>457</v>
      </c>
      <c r="C112" s="214" t="s">
        <v>211</v>
      </c>
      <c r="D112" s="99" t="s">
        <v>124</v>
      </c>
      <c r="E112" s="215">
        <v>8</v>
      </c>
      <c r="F112" s="218">
        <v>25.1</v>
      </c>
      <c r="G112" s="217"/>
      <c r="H112" s="103">
        <f>VLOOKUP(E112,'Overzicht Schoonmaak'!$L$6:$N$14,3,FALSE)</f>
        <v>0</v>
      </c>
      <c r="I112" s="103">
        <f>VLOOKUP(D112,'Overzicht Schoonmaak'!$I$6:$J$17,2,FALSE)</f>
        <v>0</v>
      </c>
      <c r="J112" s="103">
        <f t="shared" ref="J112:J118" si="16">H112+I112</f>
        <v>0</v>
      </c>
      <c r="K112" s="103">
        <f t="shared" ref="K112:K118" si="17">F112*J112</f>
        <v>0</v>
      </c>
    </row>
    <row r="113" spans="1:11" ht="12" customHeight="1" x14ac:dyDescent="0.2">
      <c r="A113" s="432" t="s">
        <v>146</v>
      </c>
      <c r="B113" s="433"/>
      <c r="C113" s="433" t="s">
        <v>458</v>
      </c>
      <c r="D113" s="432" t="s">
        <v>124</v>
      </c>
      <c r="E113" s="438" t="s">
        <v>161</v>
      </c>
      <c r="F113" s="435">
        <v>20.5</v>
      </c>
      <c r="G113" s="436"/>
      <c r="H113" s="437"/>
      <c r="I113" s="437"/>
      <c r="J113" s="437"/>
      <c r="K113" s="437"/>
    </row>
    <row r="114" spans="1:11" ht="12" customHeight="1" x14ac:dyDescent="0.2">
      <c r="A114" s="99" t="s">
        <v>146</v>
      </c>
      <c r="B114" s="214" t="s">
        <v>459</v>
      </c>
      <c r="C114" s="214" t="s">
        <v>460</v>
      </c>
      <c r="D114" s="99" t="s">
        <v>129</v>
      </c>
      <c r="E114" s="215">
        <v>1</v>
      </c>
      <c r="F114" s="218">
        <v>5.5</v>
      </c>
      <c r="G114" s="217"/>
      <c r="H114" s="103">
        <f>VLOOKUP(E114,'Overzicht Schoonmaak'!$L$6:$N$14,3,FALSE)</f>
        <v>0</v>
      </c>
      <c r="I114" s="103">
        <f>VLOOKUP(D114,'Overzicht Schoonmaak'!$I$6:$J$17,2,FALSE)</f>
        <v>0</v>
      </c>
      <c r="J114" s="103">
        <f t="shared" si="16"/>
        <v>0</v>
      </c>
      <c r="K114" s="103">
        <f t="shared" si="17"/>
        <v>0</v>
      </c>
    </row>
    <row r="115" spans="1:11" s="65" customFormat="1" ht="12" customHeight="1" x14ac:dyDescent="0.2">
      <c r="A115" s="99" t="s">
        <v>146</v>
      </c>
      <c r="B115" s="207"/>
      <c r="C115" s="207" t="s">
        <v>461</v>
      </c>
      <c r="D115" s="207" t="s">
        <v>129</v>
      </c>
      <c r="E115" s="208">
        <v>4</v>
      </c>
      <c r="F115" s="209">
        <v>37.200000000000003</v>
      </c>
      <c r="G115" s="210"/>
      <c r="H115" s="103">
        <f>VLOOKUP(E115,'Overzicht Schoonmaak'!$L$6:$N$14,3,FALSE)</f>
        <v>0</v>
      </c>
      <c r="I115" s="103">
        <f>VLOOKUP(D115,'Overzicht Schoonmaak'!$I$6:$J$17,2,FALSE)</f>
        <v>0</v>
      </c>
      <c r="J115" s="103">
        <f t="shared" si="16"/>
        <v>0</v>
      </c>
      <c r="K115" s="103">
        <f t="shared" si="17"/>
        <v>0</v>
      </c>
    </row>
    <row r="116" spans="1:11" ht="12" customHeight="1" x14ac:dyDescent="0.2">
      <c r="A116" s="99" t="s">
        <v>146</v>
      </c>
      <c r="B116" s="214"/>
      <c r="C116" s="214" t="s">
        <v>462</v>
      </c>
      <c r="D116" s="207" t="s">
        <v>129</v>
      </c>
      <c r="E116" s="227">
        <v>1</v>
      </c>
      <c r="F116" s="218">
        <v>3.2</v>
      </c>
      <c r="G116" s="217"/>
      <c r="H116" s="103">
        <f>VLOOKUP(E116,'Overzicht Schoonmaak'!$L$6:$N$14,3,FALSE)</f>
        <v>0</v>
      </c>
      <c r="I116" s="103">
        <f>VLOOKUP(D116,'Overzicht Schoonmaak'!$I$6:$J$17,2,FALSE)</f>
        <v>0</v>
      </c>
      <c r="J116" s="103">
        <f t="shared" si="16"/>
        <v>0</v>
      </c>
      <c r="K116" s="103">
        <f t="shared" si="17"/>
        <v>0</v>
      </c>
    </row>
    <row r="117" spans="1:11" ht="12" customHeight="1" x14ac:dyDescent="0.2">
      <c r="A117" s="99" t="s">
        <v>146</v>
      </c>
      <c r="B117" s="214"/>
      <c r="C117" s="214" t="s">
        <v>228</v>
      </c>
      <c r="D117" s="207" t="s">
        <v>129</v>
      </c>
      <c r="E117" s="215">
        <v>1</v>
      </c>
      <c r="F117" s="218">
        <v>1.3</v>
      </c>
      <c r="G117" s="217"/>
      <c r="H117" s="103">
        <f>VLOOKUP(E117,'Overzicht Schoonmaak'!$L$6:$N$14,3,FALSE)</f>
        <v>0</v>
      </c>
      <c r="I117" s="103">
        <f>VLOOKUP(D117,'Overzicht Schoonmaak'!$I$6:$J$17,2,FALSE)</f>
        <v>0</v>
      </c>
      <c r="J117" s="103">
        <f t="shared" si="16"/>
        <v>0</v>
      </c>
      <c r="K117" s="103">
        <f t="shared" si="17"/>
        <v>0</v>
      </c>
    </row>
    <row r="118" spans="1:11" ht="12" customHeight="1" x14ac:dyDescent="0.2">
      <c r="A118" s="99" t="s">
        <v>146</v>
      </c>
      <c r="B118" s="214"/>
      <c r="C118" s="214" t="s">
        <v>228</v>
      </c>
      <c r="D118" s="207" t="s">
        <v>129</v>
      </c>
      <c r="E118" s="215">
        <v>1</v>
      </c>
      <c r="F118" s="218">
        <v>1.3</v>
      </c>
      <c r="G118" s="217"/>
      <c r="H118" s="103">
        <f>VLOOKUP(E118,'Overzicht Schoonmaak'!$L$6:$N$14,3,FALSE)</f>
        <v>0</v>
      </c>
      <c r="I118" s="103">
        <f>VLOOKUP(D118,'Overzicht Schoonmaak'!$I$6:$J$17,2,FALSE)</f>
        <v>0</v>
      </c>
      <c r="J118" s="103">
        <f t="shared" si="16"/>
        <v>0</v>
      </c>
      <c r="K118" s="103">
        <f t="shared" si="17"/>
        <v>0</v>
      </c>
    </row>
    <row r="119" spans="1:11" ht="12" customHeight="1" x14ac:dyDescent="0.2">
      <c r="A119" s="108" t="s">
        <v>146</v>
      </c>
      <c r="B119" s="222" t="s">
        <v>463</v>
      </c>
      <c r="C119" s="222" t="s">
        <v>264</v>
      </c>
      <c r="D119" s="228" t="s">
        <v>129</v>
      </c>
      <c r="E119" s="223" t="s">
        <v>161</v>
      </c>
      <c r="F119" s="224" t="s">
        <v>161</v>
      </c>
      <c r="G119" s="225"/>
      <c r="H119" s="113"/>
      <c r="I119" s="113"/>
      <c r="J119" s="113"/>
      <c r="K119" s="113"/>
    </row>
    <row r="120" spans="1:11" ht="12" customHeight="1" x14ac:dyDescent="0.2">
      <c r="A120" s="99" t="s">
        <v>146</v>
      </c>
      <c r="B120" s="214"/>
      <c r="C120" s="214" t="s">
        <v>462</v>
      </c>
      <c r="D120" s="207" t="s">
        <v>129</v>
      </c>
      <c r="E120" s="215">
        <v>1</v>
      </c>
      <c r="F120" s="218">
        <v>3.8</v>
      </c>
      <c r="G120" s="217"/>
      <c r="H120" s="103">
        <f>VLOOKUP(E120,'Overzicht Schoonmaak'!$L$6:$N$14,3,FALSE)</f>
        <v>0</v>
      </c>
      <c r="I120" s="103">
        <f>VLOOKUP(D120,'Overzicht Schoonmaak'!$I$6:$J$17,2,FALSE)</f>
        <v>0</v>
      </c>
      <c r="J120" s="103">
        <f t="shared" ref="J120:J125" si="18">H120+I120</f>
        <v>0</v>
      </c>
      <c r="K120" s="103">
        <f t="shared" ref="K120:K125" si="19">F120*J120</f>
        <v>0</v>
      </c>
    </row>
    <row r="121" spans="1:11" ht="12" customHeight="1" x14ac:dyDescent="0.2">
      <c r="A121" s="99" t="s">
        <v>146</v>
      </c>
      <c r="B121" s="214"/>
      <c r="C121" s="214" t="s">
        <v>228</v>
      </c>
      <c r="D121" s="207" t="s">
        <v>129</v>
      </c>
      <c r="E121" s="215">
        <v>1</v>
      </c>
      <c r="F121" s="218">
        <v>1.2</v>
      </c>
      <c r="G121" s="217"/>
      <c r="H121" s="103">
        <f>VLOOKUP(E121,'Overzicht Schoonmaak'!$L$6:$N$14,3,FALSE)</f>
        <v>0</v>
      </c>
      <c r="I121" s="103">
        <f>VLOOKUP(D121,'Overzicht Schoonmaak'!$I$6:$J$17,2,FALSE)</f>
        <v>0</v>
      </c>
      <c r="J121" s="103">
        <f t="shared" si="18"/>
        <v>0</v>
      </c>
      <c r="K121" s="103">
        <f t="shared" si="19"/>
        <v>0</v>
      </c>
    </row>
    <row r="122" spans="1:11" ht="12" customHeight="1" x14ac:dyDescent="0.2">
      <c r="A122" s="99" t="s">
        <v>146</v>
      </c>
      <c r="B122" s="214"/>
      <c r="C122" s="214" t="s">
        <v>228</v>
      </c>
      <c r="D122" s="207" t="s">
        <v>129</v>
      </c>
      <c r="E122" s="215">
        <v>1</v>
      </c>
      <c r="F122" s="218">
        <v>1.2</v>
      </c>
      <c r="G122" s="217"/>
      <c r="H122" s="103">
        <f>VLOOKUP(E122,'Overzicht Schoonmaak'!$L$6:$N$14,3,FALSE)</f>
        <v>0</v>
      </c>
      <c r="I122" s="103">
        <f>VLOOKUP(D122,'Overzicht Schoonmaak'!$I$6:$J$17,2,FALSE)</f>
        <v>0</v>
      </c>
      <c r="J122" s="103">
        <f t="shared" si="18"/>
        <v>0</v>
      </c>
      <c r="K122" s="103">
        <f t="shared" si="19"/>
        <v>0</v>
      </c>
    </row>
    <row r="123" spans="1:11" ht="12" customHeight="1" x14ac:dyDescent="0.2">
      <c r="A123" s="99" t="s">
        <v>146</v>
      </c>
      <c r="B123" s="214"/>
      <c r="C123" s="214" t="s">
        <v>462</v>
      </c>
      <c r="D123" s="207" t="s">
        <v>129</v>
      </c>
      <c r="E123" s="215">
        <v>1</v>
      </c>
      <c r="F123" s="218">
        <v>3.2</v>
      </c>
      <c r="G123" s="217"/>
      <c r="H123" s="103">
        <f>VLOOKUP(E123,'Overzicht Schoonmaak'!$L$6:$N$14,3,FALSE)</f>
        <v>0</v>
      </c>
      <c r="I123" s="103">
        <f>VLOOKUP(D123,'Overzicht Schoonmaak'!$I$6:$J$17,2,FALSE)</f>
        <v>0</v>
      </c>
      <c r="J123" s="103">
        <f t="shared" si="18"/>
        <v>0</v>
      </c>
      <c r="K123" s="103">
        <f t="shared" si="19"/>
        <v>0</v>
      </c>
    </row>
    <row r="124" spans="1:11" ht="12" customHeight="1" x14ac:dyDescent="0.2">
      <c r="A124" s="99" t="s">
        <v>146</v>
      </c>
      <c r="B124" s="214"/>
      <c r="C124" s="214" t="s">
        <v>228</v>
      </c>
      <c r="D124" s="207" t="s">
        <v>129</v>
      </c>
      <c r="E124" s="215">
        <v>1</v>
      </c>
      <c r="F124" s="218">
        <v>1.1000000000000001</v>
      </c>
      <c r="G124" s="217"/>
      <c r="H124" s="103">
        <f>VLOOKUP(E124,'Overzicht Schoonmaak'!$L$6:$N$14,3,FALSE)</f>
        <v>0</v>
      </c>
      <c r="I124" s="103">
        <f>VLOOKUP(D124,'Overzicht Schoonmaak'!$I$6:$J$17,2,FALSE)</f>
        <v>0</v>
      </c>
      <c r="J124" s="103">
        <f t="shared" si="18"/>
        <v>0</v>
      </c>
      <c r="K124" s="103">
        <f t="shared" si="19"/>
        <v>0</v>
      </c>
    </row>
    <row r="125" spans="1:11" ht="12" customHeight="1" x14ac:dyDescent="0.2">
      <c r="A125" s="99" t="s">
        <v>146</v>
      </c>
      <c r="B125" s="214"/>
      <c r="C125" s="214" t="s">
        <v>228</v>
      </c>
      <c r="D125" s="207" t="s">
        <v>129</v>
      </c>
      <c r="E125" s="215">
        <v>1</v>
      </c>
      <c r="F125" s="218">
        <v>1.1000000000000001</v>
      </c>
      <c r="G125" s="217"/>
      <c r="H125" s="103">
        <f>VLOOKUP(E125,'Overzicht Schoonmaak'!$L$6:$N$14,3,FALSE)</f>
        <v>0</v>
      </c>
      <c r="I125" s="103">
        <f>VLOOKUP(D125,'Overzicht Schoonmaak'!$I$6:$J$17,2,FALSE)</f>
        <v>0</v>
      </c>
      <c r="J125" s="103">
        <f t="shared" si="18"/>
        <v>0</v>
      </c>
      <c r="K125" s="103">
        <f t="shared" si="19"/>
        <v>0</v>
      </c>
    </row>
    <row r="126" spans="1:11" ht="12" customHeight="1" x14ac:dyDescent="0.2">
      <c r="A126" s="108" t="s">
        <v>146</v>
      </c>
      <c r="B126" s="222"/>
      <c r="C126" s="222" t="s">
        <v>464</v>
      </c>
      <c r="D126" s="228" t="s">
        <v>129</v>
      </c>
      <c r="E126" s="223" t="s">
        <v>161</v>
      </c>
      <c r="F126" s="224" t="s">
        <v>161</v>
      </c>
      <c r="G126" s="225"/>
      <c r="H126" s="113"/>
      <c r="I126" s="113"/>
      <c r="J126" s="113"/>
      <c r="K126" s="113"/>
    </row>
    <row r="127" spans="1:11" ht="12" customHeight="1" x14ac:dyDescent="0.2">
      <c r="A127" s="99" t="s">
        <v>146</v>
      </c>
      <c r="B127" s="214"/>
      <c r="C127" s="214" t="s">
        <v>465</v>
      </c>
      <c r="D127" s="207" t="s">
        <v>129</v>
      </c>
      <c r="E127" s="215">
        <v>4</v>
      </c>
      <c r="F127" s="218">
        <v>2.2000000000000002</v>
      </c>
      <c r="G127" s="217"/>
      <c r="H127" s="103">
        <f>VLOOKUP(E127,'Overzicht Schoonmaak'!$L$6:$N$14,3,FALSE)</f>
        <v>0</v>
      </c>
      <c r="I127" s="103">
        <f>VLOOKUP(D127,'Overzicht Schoonmaak'!$I$6:$J$17,2,FALSE)</f>
        <v>0</v>
      </c>
      <c r="J127" s="103">
        <f t="shared" ref="J127:J129" si="20">H127+I127</f>
        <v>0</v>
      </c>
      <c r="K127" s="103">
        <f t="shared" ref="K127:K129" si="21">F127*J127</f>
        <v>0</v>
      </c>
    </row>
    <row r="128" spans="1:11" ht="12" customHeight="1" x14ac:dyDescent="0.2">
      <c r="A128" s="99" t="s">
        <v>146</v>
      </c>
      <c r="B128" s="214"/>
      <c r="C128" s="214" t="s">
        <v>228</v>
      </c>
      <c r="D128" s="207" t="s">
        <v>129</v>
      </c>
      <c r="E128" s="215">
        <v>1</v>
      </c>
      <c r="F128" s="218">
        <v>1.2</v>
      </c>
      <c r="G128" s="217"/>
      <c r="H128" s="103">
        <f>VLOOKUP(E128,'Overzicht Schoonmaak'!$L$6:$N$14,3,FALSE)</f>
        <v>0</v>
      </c>
      <c r="I128" s="103">
        <f>VLOOKUP(D128,'Overzicht Schoonmaak'!$I$6:$J$17,2,FALSE)</f>
        <v>0</v>
      </c>
      <c r="J128" s="103">
        <f t="shared" si="20"/>
        <v>0</v>
      </c>
      <c r="K128" s="103">
        <f t="shared" si="21"/>
        <v>0</v>
      </c>
    </row>
    <row r="129" spans="1:11" ht="12" customHeight="1" x14ac:dyDescent="0.2">
      <c r="A129" s="99" t="s">
        <v>146</v>
      </c>
      <c r="B129" s="214" t="s">
        <v>466</v>
      </c>
      <c r="C129" s="214" t="s">
        <v>467</v>
      </c>
      <c r="D129" s="99" t="s">
        <v>149</v>
      </c>
      <c r="E129" s="215">
        <v>3</v>
      </c>
      <c r="F129" s="218">
        <v>48.8</v>
      </c>
      <c r="G129" s="217"/>
      <c r="H129" s="103">
        <f>VLOOKUP(E129,'Overzicht Schoonmaak'!$L$6:$N$14,3,FALSE)</f>
        <v>0</v>
      </c>
      <c r="I129" s="103">
        <f>VLOOKUP(D129,'Overzicht Schoonmaak'!$I$6:$J$17,2,FALSE)</f>
        <v>0</v>
      </c>
      <c r="J129" s="103">
        <f t="shared" si="20"/>
        <v>0</v>
      </c>
      <c r="K129" s="103">
        <f t="shared" si="21"/>
        <v>0</v>
      </c>
    </row>
    <row r="130" spans="1:11" ht="12" customHeight="1" x14ac:dyDescent="0.2">
      <c r="A130" s="116" t="s">
        <v>146</v>
      </c>
      <c r="B130" s="212" t="s">
        <v>468</v>
      </c>
      <c r="C130" s="212" t="s">
        <v>165</v>
      </c>
      <c r="D130" s="116" t="s">
        <v>149</v>
      </c>
      <c r="E130" s="143" t="s">
        <v>166</v>
      </c>
      <c r="F130" s="181"/>
      <c r="G130" s="213">
        <v>15.1</v>
      </c>
      <c r="H130" s="118"/>
      <c r="I130" s="118"/>
      <c r="J130" s="118"/>
      <c r="K130" s="118"/>
    </row>
    <row r="131" spans="1:11" ht="12" customHeight="1" x14ac:dyDescent="0.2">
      <c r="A131" s="99" t="s">
        <v>146</v>
      </c>
      <c r="B131" s="214"/>
      <c r="C131" s="214" t="s">
        <v>469</v>
      </c>
      <c r="D131" s="99" t="s">
        <v>129</v>
      </c>
      <c r="E131" s="215">
        <v>1</v>
      </c>
      <c r="F131" s="218">
        <v>4</v>
      </c>
      <c r="G131" s="217"/>
      <c r="H131" s="103">
        <f>VLOOKUP(E131,'Overzicht Schoonmaak'!$L$6:$N$14,3,FALSE)</f>
        <v>0</v>
      </c>
      <c r="I131" s="103">
        <f>VLOOKUP(D131,'Overzicht Schoonmaak'!$I$6:$J$17,2,FALSE)</f>
        <v>0</v>
      </c>
      <c r="J131" s="103">
        <f t="shared" ref="J131:J139" si="22">H131+I131</f>
        <v>0</v>
      </c>
      <c r="K131" s="103">
        <f t="shared" ref="K131:K139" si="23">F131*J131</f>
        <v>0</v>
      </c>
    </row>
    <row r="132" spans="1:11" ht="12" customHeight="1" x14ac:dyDescent="0.2">
      <c r="A132" s="99" t="s">
        <v>146</v>
      </c>
      <c r="B132" s="214"/>
      <c r="C132" s="214" t="s">
        <v>462</v>
      </c>
      <c r="D132" s="99" t="s">
        <v>129</v>
      </c>
      <c r="E132" s="215">
        <v>1</v>
      </c>
      <c r="F132" s="218">
        <v>1.9</v>
      </c>
      <c r="G132" s="217"/>
      <c r="H132" s="103">
        <f>VLOOKUP(E132,'Overzicht Schoonmaak'!$L$6:$N$14,3,FALSE)</f>
        <v>0</v>
      </c>
      <c r="I132" s="103">
        <f>VLOOKUP(D132,'Overzicht Schoonmaak'!$I$6:$J$17,2,FALSE)</f>
        <v>0</v>
      </c>
      <c r="J132" s="103">
        <f t="shared" si="22"/>
        <v>0</v>
      </c>
      <c r="K132" s="103">
        <f t="shared" si="23"/>
        <v>0</v>
      </c>
    </row>
    <row r="133" spans="1:11" ht="12" customHeight="1" x14ac:dyDescent="0.2">
      <c r="A133" s="99" t="s">
        <v>146</v>
      </c>
      <c r="B133" s="214"/>
      <c r="C133" s="214" t="s">
        <v>228</v>
      </c>
      <c r="D133" s="99" t="s">
        <v>129</v>
      </c>
      <c r="E133" s="215">
        <v>1</v>
      </c>
      <c r="F133" s="218">
        <v>1.1000000000000001</v>
      </c>
      <c r="G133" s="217"/>
      <c r="H133" s="103">
        <f>VLOOKUP(E133,'Overzicht Schoonmaak'!$L$6:$N$14,3,FALSE)</f>
        <v>0</v>
      </c>
      <c r="I133" s="103">
        <f>VLOOKUP(D133,'Overzicht Schoonmaak'!$I$6:$J$17,2,FALSE)</f>
        <v>0</v>
      </c>
      <c r="J133" s="103">
        <f t="shared" si="22"/>
        <v>0</v>
      </c>
      <c r="K133" s="103">
        <f t="shared" si="23"/>
        <v>0</v>
      </c>
    </row>
    <row r="134" spans="1:11" ht="12" customHeight="1" x14ac:dyDescent="0.2">
      <c r="A134" s="99" t="s">
        <v>146</v>
      </c>
      <c r="B134" s="214"/>
      <c r="C134" s="214" t="s">
        <v>228</v>
      </c>
      <c r="D134" s="99" t="s">
        <v>129</v>
      </c>
      <c r="E134" s="215">
        <v>1</v>
      </c>
      <c r="F134" s="218">
        <v>1.1000000000000001</v>
      </c>
      <c r="G134" s="217"/>
      <c r="H134" s="103">
        <f>VLOOKUP(E134,'Overzicht Schoonmaak'!$L$6:$N$14,3,FALSE)</f>
        <v>0</v>
      </c>
      <c r="I134" s="103">
        <f>VLOOKUP(D134,'Overzicht Schoonmaak'!$I$6:$J$17,2,FALSE)</f>
        <v>0</v>
      </c>
      <c r="J134" s="103">
        <f t="shared" si="22"/>
        <v>0</v>
      </c>
      <c r="K134" s="103">
        <f t="shared" si="23"/>
        <v>0</v>
      </c>
    </row>
    <row r="135" spans="1:11" ht="12" customHeight="1" x14ac:dyDescent="0.2">
      <c r="A135" s="99" t="s">
        <v>146</v>
      </c>
      <c r="B135" s="214" t="s">
        <v>470</v>
      </c>
      <c r="C135" s="214" t="s">
        <v>471</v>
      </c>
      <c r="D135" s="99" t="s">
        <v>127</v>
      </c>
      <c r="E135" s="215">
        <v>6</v>
      </c>
      <c r="F135" s="218">
        <v>17.3</v>
      </c>
      <c r="G135" s="217"/>
      <c r="H135" s="103">
        <f>VLOOKUP(E135,'Overzicht Schoonmaak'!$L$6:$N$14,3,FALSE)</f>
        <v>0</v>
      </c>
      <c r="I135" s="103">
        <f>VLOOKUP(D135,'Overzicht Schoonmaak'!$I$6:$J$17,2,FALSE)</f>
        <v>0</v>
      </c>
      <c r="J135" s="103">
        <f t="shared" si="22"/>
        <v>0</v>
      </c>
      <c r="K135" s="103">
        <f t="shared" si="23"/>
        <v>0</v>
      </c>
    </row>
    <row r="136" spans="1:11" ht="12" customHeight="1" x14ac:dyDescent="0.2">
      <c r="A136" s="99"/>
      <c r="B136" s="214" t="s">
        <v>472</v>
      </c>
      <c r="C136" s="214" t="s">
        <v>471</v>
      </c>
      <c r="D136" s="99" t="s">
        <v>127</v>
      </c>
      <c r="E136" s="215">
        <v>6</v>
      </c>
      <c r="F136" s="218">
        <v>2.48</v>
      </c>
      <c r="G136" s="217"/>
      <c r="H136" s="103">
        <f>VLOOKUP(E136,'Overzicht Schoonmaak'!$L$6:$N$14,3,FALSE)</f>
        <v>0</v>
      </c>
      <c r="I136" s="103">
        <f>VLOOKUP(D136,'Overzicht Schoonmaak'!$I$6:$J$17,2,FALSE)</f>
        <v>0</v>
      </c>
      <c r="J136" s="103">
        <f t="shared" si="22"/>
        <v>0</v>
      </c>
      <c r="K136" s="103">
        <f t="shared" si="23"/>
        <v>0</v>
      </c>
    </row>
    <row r="137" spans="1:11" ht="12" customHeight="1" x14ac:dyDescent="0.2">
      <c r="A137" s="99"/>
      <c r="B137" s="214" t="s">
        <v>472</v>
      </c>
      <c r="C137" s="214" t="s">
        <v>471</v>
      </c>
      <c r="D137" s="99" t="s">
        <v>127</v>
      </c>
      <c r="E137" s="215">
        <v>6</v>
      </c>
      <c r="F137" s="218">
        <v>2.48</v>
      </c>
      <c r="G137" s="217"/>
      <c r="H137" s="103">
        <f>VLOOKUP(E137,'Overzicht Schoonmaak'!$L$6:$N$14,3,FALSE)</f>
        <v>0</v>
      </c>
      <c r="I137" s="103">
        <f>VLOOKUP(D137,'Overzicht Schoonmaak'!$I$6:$J$17,2,FALSE)</f>
        <v>0</v>
      </c>
      <c r="J137" s="103">
        <f t="shared" si="22"/>
        <v>0</v>
      </c>
      <c r="K137" s="103">
        <f t="shared" si="23"/>
        <v>0</v>
      </c>
    </row>
    <row r="138" spans="1:11" ht="12" customHeight="1" x14ac:dyDescent="0.2">
      <c r="A138" s="99" t="s">
        <v>146</v>
      </c>
      <c r="B138" s="214" t="s">
        <v>473</v>
      </c>
      <c r="C138" s="214" t="s">
        <v>471</v>
      </c>
      <c r="D138" s="99" t="s">
        <v>127</v>
      </c>
      <c r="E138" s="215">
        <v>6</v>
      </c>
      <c r="F138" s="218">
        <v>17.3</v>
      </c>
      <c r="G138" s="217"/>
      <c r="H138" s="103">
        <f>VLOOKUP(E138,'Overzicht Schoonmaak'!$L$6:$N$14,3,FALSE)</f>
        <v>0</v>
      </c>
      <c r="I138" s="103">
        <f>VLOOKUP(D138,'Overzicht Schoonmaak'!$I$6:$J$17,2,FALSE)</f>
        <v>0</v>
      </c>
      <c r="J138" s="103">
        <f t="shared" si="22"/>
        <v>0</v>
      </c>
      <c r="K138" s="103">
        <f t="shared" si="23"/>
        <v>0</v>
      </c>
    </row>
    <row r="139" spans="1:11" ht="12" customHeight="1" x14ac:dyDescent="0.2">
      <c r="A139" s="99" t="s">
        <v>146</v>
      </c>
      <c r="B139" s="214" t="s">
        <v>474</v>
      </c>
      <c r="C139" s="214" t="s">
        <v>471</v>
      </c>
      <c r="D139" s="99" t="s">
        <v>127</v>
      </c>
      <c r="E139" s="215">
        <v>6</v>
      </c>
      <c r="F139" s="218">
        <v>1.48</v>
      </c>
      <c r="G139" s="217"/>
      <c r="H139" s="103">
        <f>VLOOKUP(E139,'Overzicht Schoonmaak'!$L$6:$N$14,3,FALSE)</f>
        <v>0</v>
      </c>
      <c r="I139" s="103">
        <f>VLOOKUP(D139,'Overzicht Schoonmaak'!$I$6:$J$17,2,FALSE)</f>
        <v>0</v>
      </c>
      <c r="J139" s="103">
        <f t="shared" si="22"/>
        <v>0</v>
      </c>
      <c r="K139" s="103">
        <f t="shared" si="23"/>
        <v>0</v>
      </c>
    </row>
    <row r="140" spans="1:11" ht="12" customHeight="1" x14ac:dyDescent="0.2">
      <c r="A140" s="432" t="s">
        <v>146</v>
      </c>
      <c r="B140" s="433" t="s">
        <v>475</v>
      </c>
      <c r="C140" s="433" t="s">
        <v>476</v>
      </c>
      <c r="D140" s="432" t="s">
        <v>127</v>
      </c>
      <c r="E140" s="434" t="s">
        <v>161</v>
      </c>
      <c r="F140" s="435" t="s">
        <v>161</v>
      </c>
      <c r="G140" s="436"/>
      <c r="H140" s="437"/>
      <c r="I140" s="437"/>
      <c r="J140" s="437"/>
      <c r="K140" s="437"/>
    </row>
    <row r="141" spans="1:11" ht="12" customHeight="1" x14ac:dyDescent="0.2">
      <c r="A141" s="108" t="s">
        <v>146</v>
      </c>
      <c r="B141" s="222" t="s">
        <v>477</v>
      </c>
      <c r="C141" s="222" t="s">
        <v>225</v>
      </c>
      <c r="D141" s="108" t="s">
        <v>129</v>
      </c>
      <c r="E141" s="223" t="s">
        <v>161</v>
      </c>
      <c r="F141" s="224" t="s">
        <v>161</v>
      </c>
      <c r="G141" s="225"/>
      <c r="H141" s="113"/>
      <c r="I141" s="113"/>
      <c r="J141" s="113"/>
      <c r="K141" s="113"/>
    </row>
    <row r="142" spans="1:11" ht="12" customHeight="1" x14ac:dyDescent="0.2">
      <c r="A142" s="108" t="s">
        <v>146</v>
      </c>
      <c r="B142" s="222" t="s">
        <v>478</v>
      </c>
      <c r="C142" s="222" t="s">
        <v>225</v>
      </c>
      <c r="D142" s="108" t="s">
        <v>129</v>
      </c>
      <c r="E142" s="223" t="s">
        <v>161</v>
      </c>
      <c r="F142" s="224" t="s">
        <v>161</v>
      </c>
      <c r="G142" s="225"/>
      <c r="H142" s="113"/>
      <c r="I142" s="113"/>
      <c r="J142" s="113"/>
      <c r="K142" s="113"/>
    </row>
    <row r="143" spans="1:11" ht="12" customHeight="1" x14ac:dyDescent="0.2">
      <c r="A143" s="108" t="s">
        <v>146</v>
      </c>
      <c r="B143" s="222" t="s">
        <v>479</v>
      </c>
      <c r="C143" s="222" t="s">
        <v>225</v>
      </c>
      <c r="D143" s="108" t="s">
        <v>129</v>
      </c>
      <c r="E143" s="223" t="s">
        <v>161</v>
      </c>
      <c r="F143" s="224" t="s">
        <v>161</v>
      </c>
      <c r="G143" s="225"/>
      <c r="H143" s="113"/>
      <c r="I143" s="113"/>
      <c r="J143" s="113"/>
      <c r="K143" s="113"/>
    </row>
    <row r="144" spans="1:11" ht="12" customHeight="1" x14ac:dyDescent="0.2">
      <c r="A144" s="108" t="s">
        <v>146</v>
      </c>
      <c r="B144" s="222" t="s">
        <v>480</v>
      </c>
      <c r="C144" s="222" t="s">
        <v>225</v>
      </c>
      <c r="D144" s="108" t="s">
        <v>129</v>
      </c>
      <c r="E144" s="223" t="s">
        <v>161</v>
      </c>
      <c r="F144" s="224" t="s">
        <v>161</v>
      </c>
      <c r="G144" s="225"/>
      <c r="H144" s="113"/>
      <c r="I144" s="113"/>
      <c r="J144" s="113"/>
      <c r="K144" s="113"/>
    </row>
    <row r="145" spans="1:11" ht="12" customHeight="1" x14ac:dyDescent="0.2">
      <c r="A145" s="229"/>
      <c r="B145" s="230"/>
      <c r="C145" s="230"/>
      <c r="D145" s="229"/>
      <c r="E145" s="231"/>
      <c r="F145" s="232"/>
      <c r="G145" s="233"/>
      <c r="H145" s="133"/>
      <c r="I145" s="133"/>
      <c r="J145" s="133"/>
      <c r="K145" s="133"/>
    </row>
    <row r="146" spans="1:11" ht="12" customHeight="1" x14ac:dyDescent="0.2">
      <c r="A146" s="99" t="s">
        <v>306</v>
      </c>
      <c r="B146" s="207" t="s">
        <v>481</v>
      </c>
      <c r="C146" s="207" t="s">
        <v>482</v>
      </c>
      <c r="D146" s="207" t="s">
        <v>196</v>
      </c>
      <c r="E146" s="208">
        <v>1</v>
      </c>
      <c r="F146" s="209">
        <v>3.2</v>
      </c>
      <c r="G146" s="210"/>
      <c r="H146" s="103">
        <f>VLOOKUP(E146,'Overzicht Schoonmaak'!$L$6:$N$14,3,FALSE)</f>
        <v>0</v>
      </c>
      <c r="I146" s="103">
        <f>VLOOKUP(D146,'Overzicht Schoonmaak'!$I$6:$J$17,2,FALSE)</f>
        <v>0</v>
      </c>
      <c r="J146" s="103">
        <f t="shared" ref="J146:J148" si="24">H146+I146</f>
        <v>0</v>
      </c>
      <c r="K146" s="103">
        <f t="shared" ref="K146:K148" si="25">F146*J146</f>
        <v>0</v>
      </c>
    </row>
    <row r="147" spans="1:11" ht="12" customHeight="1" x14ac:dyDescent="0.2">
      <c r="A147" s="99" t="s">
        <v>306</v>
      </c>
      <c r="B147" s="207" t="s">
        <v>483</v>
      </c>
      <c r="C147" s="207" t="s">
        <v>228</v>
      </c>
      <c r="D147" s="207" t="s">
        <v>196</v>
      </c>
      <c r="E147" s="208">
        <v>1</v>
      </c>
      <c r="F147" s="209">
        <v>1.4</v>
      </c>
      <c r="G147" s="210"/>
      <c r="H147" s="103">
        <f>VLOOKUP(E147,'Overzicht Schoonmaak'!$L$6:$N$14,3,FALSE)</f>
        <v>0</v>
      </c>
      <c r="I147" s="103">
        <f>VLOOKUP(D147,'Overzicht Schoonmaak'!$I$6:$J$17,2,FALSE)</f>
        <v>0</v>
      </c>
      <c r="J147" s="103">
        <f t="shared" si="24"/>
        <v>0</v>
      </c>
      <c r="K147" s="103">
        <f t="shared" si="25"/>
        <v>0</v>
      </c>
    </row>
    <row r="148" spans="1:11" ht="12" customHeight="1" x14ac:dyDescent="0.2">
      <c r="A148" s="99" t="s">
        <v>306</v>
      </c>
      <c r="B148" s="207" t="s">
        <v>484</v>
      </c>
      <c r="C148" s="207" t="s">
        <v>228</v>
      </c>
      <c r="D148" s="207" t="s">
        <v>196</v>
      </c>
      <c r="E148" s="208">
        <v>1</v>
      </c>
      <c r="F148" s="209">
        <v>1.4</v>
      </c>
      <c r="G148" s="210"/>
      <c r="H148" s="103">
        <f>VLOOKUP(E148,'Overzicht Schoonmaak'!$L$6:$N$14,3,FALSE)</f>
        <v>0</v>
      </c>
      <c r="I148" s="103">
        <f>VLOOKUP(D148,'Overzicht Schoonmaak'!$I$6:$J$17,2,FALSE)</f>
        <v>0</v>
      </c>
      <c r="J148" s="103">
        <f t="shared" si="24"/>
        <v>0</v>
      </c>
      <c r="K148" s="103">
        <f t="shared" si="25"/>
        <v>0</v>
      </c>
    </row>
    <row r="149" spans="1:11" ht="12" customHeight="1" x14ac:dyDescent="0.2">
      <c r="A149" s="116" t="s">
        <v>306</v>
      </c>
      <c r="B149" s="212" t="s">
        <v>219</v>
      </c>
      <c r="C149" s="212" t="s">
        <v>165</v>
      </c>
      <c r="D149" s="116" t="s">
        <v>149</v>
      </c>
      <c r="E149" s="143" t="s">
        <v>166</v>
      </c>
      <c r="F149" s="181"/>
      <c r="G149" s="213">
        <v>20.6</v>
      </c>
      <c r="H149" s="118"/>
      <c r="I149" s="118"/>
      <c r="J149" s="118"/>
      <c r="K149" s="118"/>
    </row>
    <row r="150" spans="1:11" ht="12" customHeight="1" x14ac:dyDescent="0.2">
      <c r="A150" s="116" t="s">
        <v>306</v>
      </c>
      <c r="B150" s="364" t="s">
        <v>221</v>
      </c>
      <c r="C150" s="212" t="s">
        <v>165</v>
      </c>
      <c r="D150" s="116" t="s">
        <v>149</v>
      </c>
      <c r="E150" s="143" t="s">
        <v>166</v>
      </c>
      <c r="F150" s="181"/>
      <c r="G150" s="213">
        <v>22</v>
      </c>
      <c r="H150" s="118"/>
      <c r="I150" s="118"/>
      <c r="J150" s="118"/>
      <c r="K150" s="118"/>
    </row>
    <row r="151" spans="1:11" ht="12" customHeight="1" x14ac:dyDescent="0.2">
      <c r="A151" s="99" t="s">
        <v>306</v>
      </c>
      <c r="B151" s="366"/>
      <c r="C151" s="214" t="s">
        <v>485</v>
      </c>
      <c r="D151" s="99" t="s">
        <v>196</v>
      </c>
      <c r="E151" s="215">
        <v>4</v>
      </c>
      <c r="F151" s="218">
        <v>41.7</v>
      </c>
      <c r="G151" s="217"/>
      <c r="H151" s="103">
        <f>VLOOKUP(E151,'Overzicht Schoonmaak'!$L$6:$N$14,3,FALSE)</f>
        <v>0</v>
      </c>
      <c r="I151" s="103">
        <f>VLOOKUP(D151,'Overzicht Schoonmaak'!$I$6:$J$17,2,FALSE)</f>
        <v>0</v>
      </c>
      <c r="J151" s="103">
        <f>H151+I151</f>
        <v>0</v>
      </c>
      <c r="K151" s="103">
        <f>F151*J151</f>
        <v>0</v>
      </c>
    </row>
    <row r="152" spans="1:11" ht="12" customHeight="1" x14ac:dyDescent="0.2">
      <c r="A152" s="108" t="s">
        <v>306</v>
      </c>
      <c r="B152" s="365" t="s">
        <v>486</v>
      </c>
      <c r="C152" s="222" t="s">
        <v>198</v>
      </c>
      <c r="D152" s="222" t="s">
        <v>196</v>
      </c>
      <c r="E152" s="223" t="s">
        <v>161</v>
      </c>
      <c r="F152" s="224" t="s">
        <v>161</v>
      </c>
      <c r="G152" s="225"/>
      <c r="H152" s="113"/>
      <c r="I152" s="113"/>
      <c r="J152" s="113"/>
      <c r="K152" s="113"/>
    </row>
    <row r="153" spans="1:11" ht="12" customHeight="1" x14ac:dyDescent="0.2">
      <c r="A153" s="108" t="s">
        <v>306</v>
      </c>
      <c r="B153" s="365" t="s">
        <v>224</v>
      </c>
      <c r="C153" s="222" t="s">
        <v>426</v>
      </c>
      <c r="D153" s="222" t="s">
        <v>196</v>
      </c>
      <c r="E153" s="223" t="s">
        <v>161</v>
      </c>
      <c r="F153" s="224" t="s">
        <v>161</v>
      </c>
      <c r="G153" s="225"/>
      <c r="H153" s="113"/>
      <c r="I153" s="113"/>
      <c r="J153" s="113"/>
      <c r="K153" s="113"/>
    </row>
    <row r="154" spans="1:11" ht="12" customHeight="1" x14ac:dyDescent="0.2">
      <c r="A154" s="99" t="s">
        <v>306</v>
      </c>
      <c r="B154" s="366" t="s">
        <v>226</v>
      </c>
      <c r="C154" s="214" t="s">
        <v>220</v>
      </c>
      <c r="D154" s="99" t="s">
        <v>129</v>
      </c>
      <c r="E154" s="215">
        <v>4</v>
      </c>
      <c r="F154" s="218">
        <v>5.8</v>
      </c>
      <c r="G154" s="217"/>
      <c r="H154" s="103">
        <f>VLOOKUP(E154,'Overzicht Schoonmaak'!$L$6:$N$14,3,FALSE)</f>
        <v>0</v>
      </c>
      <c r="I154" s="103">
        <f>VLOOKUP(D154,'Overzicht Schoonmaak'!$I$6:$J$17,2,FALSE)</f>
        <v>0</v>
      </c>
      <c r="J154" s="103">
        <f>H154+I154</f>
        <v>0</v>
      </c>
      <c r="K154" s="103">
        <f>F154*J154</f>
        <v>0</v>
      </c>
    </row>
    <row r="155" spans="1:11" ht="12" customHeight="1" x14ac:dyDescent="0.2">
      <c r="A155" s="116" t="s">
        <v>306</v>
      </c>
      <c r="B155" s="364" t="s">
        <v>227</v>
      </c>
      <c r="C155" s="212" t="s">
        <v>165</v>
      </c>
      <c r="D155" s="116" t="s">
        <v>149</v>
      </c>
      <c r="E155" s="143" t="s">
        <v>166</v>
      </c>
      <c r="F155" s="181"/>
      <c r="G155" s="213">
        <v>37.6</v>
      </c>
      <c r="H155" s="118"/>
      <c r="I155" s="118"/>
      <c r="J155" s="118"/>
      <c r="K155" s="118"/>
    </row>
    <row r="156" spans="1:11" ht="12" customHeight="1" x14ac:dyDescent="0.2">
      <c r="A156" s="116" t="s">
        <v>306</v>
      </c>
      <c r="B156" s="212" t="s">
        <v>229</v>
      </c>
      <c r="C156" s="212" t="s">
        <v>165</v>
      </c>
      <c r="D156" s="116" t="s">
        <v>149</v>
      </c>
      <c r="E156" s="143" t="s">
        <v>166</v>
      </c>
      <c r="F156" s="181"/>
      <c r="G156" s="213">
        <v>18.7</v>
      </c>
      <c r="H156" s="118"/>
      <c r="I156" s="118"/>
      <c r="J156" s="118"/>
      <c r="K156" s="118"/>
    </row>
    <row r="157" spans="1:11" ht="12" customHeight="1" x14ac:dyDescent="0.2">
      <c r="A157" s="116" t="s">
        <v>306</v>
      </c>
      <c r="B157" s="212" t="s">
        <v>230</v>
      </c>
      <c r="C157" s="212" t="s">
        <v>165</v>
      </c>
      <c r="D157" s="116" t="s">
        <v>149</v>
      </c>
      <c r="E157" s="143" t="s">
        <v>166</v>
      </c>
      <c r="F157" s="181"/>
      <c r="G157" s="213">
        <v>18.7</v>
      </c>
      <c r="H157" s="118"/>
      <c r="I157" s="118"/>
      <c r="J157" s="118"/>
      <c r="K157" s="118"/>
    </row>
    <row r="158" spans="1:11" ht="12" customHeight="1" x14ac:dyDescent="0.2">
      <c r="A158" s="116" t="s">
        <v>306</v>
      </c>
      <c r="B158" s="212" t="s">
        <v>231</v>
      </c>
      <c r="C158" s="212" t="s">
        <v>165</v>
      </c>
      <c r="D158" s="116" t="s">
        <v>149</v>
      </c>
      <c r="E158" s="143" t="s">
        <v>166</v>
      </c>
      <c r="F158" s="181"/>
      <c r="G158" s="213">
        <v>18.7</v>
      </c>
      <c r="H158" s="118"/>
      <c r="I158" s="118"/>
      <c r="J158" s="118"/>
      <c r="K158" s="118"/>
    </row>
    <row r="159" spans="1:11" ht="12" customHeight="1" x14ac:dyDescent="0.2">
      <c r="A159" s="99"/>
      <c r="B159" s="214"/>
      <c r="C159" s="214" t="s">
        <v>487</v>
      </c>
      <c r="D159" s="99" t="s">
        <v>196</v>
      </c>
      <c r="E159" s="215">
        <v>4</v>
      </c>
      <c r="F159" s="218">
        <v>87.4</v>
      </c>
      <c r="G159" s="217"/>
      <c r="H159" s="103">
        <f>VLOOKUP(E159,'Overzicht Schoonmaak'!$L$6:$N$14,3,FALSE)</f>
        <v>0</v>
      </c>
      <c r="I159" s="103">
        <f>VLOOKUP(D159,'Overzicht Schoonmaak'!$I$6:$J$17,2,FALSE)</f>
        <v>0</v>
      </c>
      <c r="J159" s="103">
        <f>H159+I159</f>
        <v>0</v>
      </c>
      <c r="K159" s="103">
        <f>F159*J159</f>
        <v>0</v>
      </c>
    </row>
    <row r="160" spans="1:11" ht="12" customHeight="1" x14ac:dyDescent="0.2">
      <c r="A160" s="116" t="s">
        <v>306</v>
      </c>
      <c r="B160" s="212" t="s">
        <v>232</v>
      </c>
      <c r="C160" s="212" t="s">
        <v>165</v>
      </c>
      <c r="D160" s="116" t="s">
        <v>149</v>
      </c>
      <c r="E160" s="143" t="s">
        <v>166</v>
      </c>
      <c r="F160" s="181"/>
      <c r="G160" s="213">
        <v>18.7</v>
      </c>
      <c r="H160" s="118"/>
      <c r="I160" s="118"/>
      <c r="J160" s="118"/>
      <c r="K160" s="118"/>
    </row>
    <row r="161" spans="1:11" ht="12" customHeight="1" x14ac:dyDescent="0.2">
      <c r="A161" s="116" t="s">
        <v>306</v>
      </c>
      <c r="B161" s="364" t="s">
        <v>233</v>
      </c>
      <c r="C161" s="212" t="s">
        <v>165</v>
      </c>
      <c r="D161" s="116" t="s">
        <v>149</v>
      </c>
      <c r="E161" s="143" t="s">
        <v>166</v>
      </c>
      <c r="F161" s="181"/>
      <c r="G161" s="213">
        <v>18.7</v>
      </c>
      <c r="H161" s="118"/>
      <c r="I161" s="118"/>
      <c r="J161" s="118"/>
      <c r="K161" s="118"/>
    </row>
    <row r="162" spans="1:11" ht="12" customHeight="1" x14ac:dyDescent="0.2">
      <c r="A162" s="116" t="s">
        <v>306</v>
      </c>
      <c r="B162" s="364" t="s">
        <v>235</v>
      </c>
      <c r="C162" s="212" t="s">
        <v>165</v>
      </c>
      <c r="D162" s="116" t="s">
        <v>149</v>
      </c>
      <c r="E162" s="143" t="s">
        <v>166</v>
      </c>
      <c r="F162" s="181"/>
      <c r="G162" s="213">
        <v>18.7</v>
      </c>
      <c r="H162" s="118"/>
      <c r="I162" s="118"/>
      <c r="J162" s="118"/>
      <c r="K162" s="118"/>
    </row>
    <row r="163" spans="1:11" ht="12" customHeight="1" x14ac:dyDescent="0.2">
      <c r="A163" s="116" t="s">
        <v>306</v>
      </c>
      <c r="B163" s="364" t="s">
        <v>236</v>
      </c>
      <c r="C163" s="212" t="s">
        <v>165</v>
      </c>
      <c r="D163" s="116" t="s">
        <v>149</v>
      </c>
      <c r="E163" s="143" t="s">
        <v>166</v>
      </c>
      <c r="F163" s="181"/>
      <c r="G163" s="213">
        <v>18.7</v>
      </c>
      <c r="H163" s="118"/>
      <c r="I163" s="118"/>
      <c r="J163" s="118"/>
      <c r="K163" s="118"/>
    </row>
    <row r="164" spans="1:11" ht="12" customHeight="1" x14ac:dyDescent="0.2">
      <c r="A164" s="116" t="s">
        <v>306</v>
      </c>
      <c r="B164" s="364" t="s">
        <v>237</v>
      </c>
      <c r="C164" s="212" t="s">
        <v>165</v>
      </c>
      <c r="D164" s="116" t="s">
        <v>149</v>
      </c>
      <c r="E164" s="143" t="s">
        <v>166</v>
      </c>
      <c r="F164" s="181"/>
      <c r="G164" s="213">
        <v>18.7</v>
      </c>
      <c r="H164" s="118"/>
      <c r="I164" s="118"/>
      <c r="J164" s="118"/>
      <c r="K164" s="118"/>
    </row>
    <row r="165" spans="1:11" ht="12" customHeight="1" x14ac:dyDescent="0.2">
      <c r="A165" s="116" t="s">
        <v>306</v>
      </c>
      <c r="B165" s="364" t="s">
        <v>238</v>
      </c>
      <c r="C165" s="212" t="s">
        <v>165</v>
      </c>
      <c r="D165" s="116" t="s">
        <v>149</v>
      </c>
      <c r="E165" s="143" t="s">
        <v>166</v>
      </c>
      <c r="F165" s="181"/>
      <c r="G165" s="213">
        <v>18.399999999999999</v>
      </c>
      <c r="H165" s="118"/>
      <c r="I165" s="118"/>
      <c r="J165" s="118"/>
      <c r="K165" s="118"/>
    </row>
    <row r="166" spans="1:11" ht="12" customHeight="1" x14ac:dyDescent="0.2">
      <c r="A166" s="99"/>
      <c r="B166" s="366"/>
      <c r="C166" s="214" t="s">
        <v>488</v>
      </c>
      <c r="D166" s="99" t="s">
        <v>196</v>
      </c>
      <c r="E166" s="215">
        <v>4</v>
      </c>
      <c r="F166" s="218">
        <v>40.4</v>
      </c>
      <c r="G166" s="217"/>
      <c r="H166" s="103">
        <f>VLOOKUP(E166,'Overzicht Schoonmaak'!$L$6:$N$14,3,FALSE)</f>
        <v>0</v>
      </c>
      <c r="I166" s="103">
        <f>VLOOKUP(D166,'Overzicht Schoonmaak'!$I$6:$J$17,2,FALSE)</f>
        <v>0</v>
      </c>
      <c r="J166" s="103">
        <f>H166+I166</f>
        <v>0</v>
      </c>
      <c r="K166" s="103">
        <f>F166*J166</f>
        <v>0</v>
      </c>
    </row>
    <row r="167" spans="1:11" ht="12" customHeight="1" x14ac:dyDescent="0.2">
      <c r="A167" s="116" t="s">
        <v>306</v>
      </c>
      <c r="B167" s="364" t="s">
        <v>240</v>
      </c>
      <c r="C167" s="212" t="s">
        <v>165</v>
      </c>
      <c r="D167" s="116" t="s">
        <v>149</v>
      </c>
      <c r="E167" s="143" t="s">
        <v>166</v>
      </c>
      <c r="F167" s="181"/>
      <c r="G167" s="213">
        <v>20.5</v>
      </c>
      <c r="H167" s="118"/>
      <c r="I167" s="118"/>
      <c r="J167" s="118"/>
      <c r="K167" s="118"/>
    </row>
    <row r="168" spans="1:11" ht="12" customHeight="1" x14ac:dyDescent="0.2">
      <c r="A168" s="116" t="s">
        <v>306</v>
      </c>
      <c r="B168" s="364" t="s">
        <v>241</v>
      </c>
      <c r="C168" s="212" t="s">
        <v>165</v>
      </c>
      <c r="D168" s="116" t="s">
        <v>149</v>
      </c>
      <c r="E168" s="143" t="s">
        <v>166</v>
      </c>
      <c r="F168" s="181"/>
      <c r="G168" s="213">
        <v>20.5</v>
      </c>
      <c r="H168" s="118"/>
      <c r="I168" s="118"/>
      <c r="J168" s="118"/>
      <c r="K168" s="118"/>
    </row>
    <row r="169" spans="1:11" ht="12" customHeight="1" x14ac:dyDescent="0.2">
      <c r="A169" s="116" t="s">
        <v>306</v>
      </c>
      <c r="B169" s="364" t="s">
        <v>243</v>
      </c>
      <c r="C169" s="212" t="s">
        <v>165</v>
      </c>
      <c r="D169" s="116" t="s">
        <v>149</v>
      </c>
      <c r="E169" s="143" t="s">
        <v>166</v>
      </c>
      <c r="F169" s="181"/>
      <c r="G169" s="213">
        <v>12.1</v>
      </c>
      <c r="H169" s="118"/>
      <c r="I169" s="118"/>
      <c r="J169" s="118"/>
      <c r="K169" s="118"/>
    </row>
    <row r="170" spans="1:11" ht="12" customHeight="1" x14ac:dyDescent="0.2">
      <c r="A170" s="116" t="s">
        <v>306</v>
      </c>
      <c r="B170" s="364" t="s">
        <v>244</v>
      </c>
      <c r="C170" s="212" t="s">
        <v>165</v>
      </c>
      <c r="D170" s="116" t="s">
        <v>149</v>
      </c>
      <c r="E170" s="143" t="s">
        <v>166</v>
      </c>
      <c r="F170" s="181"/>
      <c r="G170" s="213">
        <v>12.1</v>
      </c>
      <c r="H170" s="118"/>
      <c r="I170" s="118"/>
      <c r="J170" s="118"/>
      <c r="K170" s="118"/>
    </row>
    <row r="171" spans="1:11" ht="12" customHeight="1" x14ac:dyDescent="0.2">
      <c r="A171" s="116" t="s">
        <v>306</v>
      </c>
      <c r="B171" s="364" t="s">
        <v>245</v>
      </c>
      <c r="C171" s="212" t="s">
        <v>165</v>
      </c>
      <c r="D171" s="116" t="s">
        <v>149</v>
      </c>
      <c r="E171" s="143" t="s">
        <v>166</v>
      </c>
      <c r="F171" s="181"/>
      <c r="G171" s="213">
        <v>12.1</v>
      </c>
      <c r="H171" s="118"/>
      <c r="I171" s="118"/>
      <c r="J171" s="118"/>
      <c r="K171" s="118"/>
    </row>
    <row r="172" spans="1:11" ht="12" customHeight="1" x14ac:dyDescent="0.2">
      <c r="A172" s="116" t="s">
        <v>306</v>
      </c>
      <c r="B172" s="364" t="s">
        <v>246</v>
      </c>
      <c r="C172" s="212" t="s">
        <v>165</v>
      </c>
      <c r="D172" s="116" t="s">
        <v>149</v>
      </c>
      <c r="E172" s="143" t="s">
        <v>166</v>
      </c>
      <c r="F172" s="181"/>
      <c r="G172" s="213">
        <v>12.1</v>
      </c>
      <c r="H172" s="118"/>
      <c r="I172" s="118"/>
      <c r="J172" s="118"/>
      <c r="K172" s="118"/>
    </row>
    <row r="173" spans="1:11" ht="12" customHeight="1" x14ac:dyDescent="0.2">
      <c r="A173" s="116" t="s">
        <v>306</v>
      </c>
      <c r="B173" s="364" t="s">
        <v>247</v>
      </c>
      <c r="C173" s="212" t="s">
        <v>165</v>
      </c>
      <c r="D173" s="116" t="s">
        <v>149</v>
      </c>
      <c r="E173" s="143" t="s">
        <v>166</v>
      </c>
      <c r="F173" s="181"/>
      <c r="G173" s="213">
        <v>16.2</v>
      </c>
      <c r="H173" s="118"/>
      <c r="I173" s="118"/>
      <c r="J173" s="118"/>
      <c r="K173" s="118"/>
    </row>
    <row r="174" spans="1:11" ht="12" customHeight="1" x14ac:dyDescent="0.2">
      <c r="A174" s="99"/>
      <c r="B174" s="366"/>
      <c r="C174" s="214" t="s">
        <v>399</v>
      </c>
      <c r="D174" s="99" t="s">
        <v>149</v>
      </c>
      <c r="E174" s="215">
        <v>7</v>
      </c>
      <c r="F174" s="218">
        <v>38.700000000000003</v>
      </c>
      <c r="G174" s="217"/>
      <c r="H174" s="103">
        <f>VLOOKUP(E174,'Overzicht Schoonmaak'!$L$6:$N$14,3,FALSE)</f>
        <v>0</v>
      </c>
      <c r="I174" s="103">
        <f>VLOOKUP(D174,'Overzicht Schoonmaak'!$I$6:$J$17,2,FALSE)</f>
        <v>0</v>
      </c>
      <c r="J174" s="103">
        <f t="shared" ref="J174:J177" si="26">H174+I174</f>
        <v>0</v>
      </c>
      <c r="K174" s="103">
        <f t="shared" ref="K174:K177" si="27">F174*J174</f>
        <v>0</v>
      </c>
    </row>
    <row r="175" spans="1:11" ht="12" customHeight="1" x14ac:dyDescent="0.2">
      <c r="A175" s="99"/>
      <c r="B175" s="366"/>
      <c r="C175" s="214" t="s">
        <v>489</v>
      </c>
      <c r="D175" s="99" t="s">
        <v>149</v>
      </c>
      <c r="E175" s="215">
        <v>4</v>
      </c>
      <c r="F175" s="218">
        <v>4.0999999999999996</v>
      </c>
      <c r="G175" s="217"/>
      <c r="H175" s="103">
        <f>VLOOKUP(E175,'Overzicht Schoonmaak'!$L$6:$N$14,3,FALSE)</f>
        <v>0</v>
      </c>
      <c r="I175" s="103">
        <f>VLOOKUP(D175,'Overzicht Schoonmaak'!$I$6:$J$17,2,FALSE)</f>
        <v>0</v>
      </c>
      <c r="J175" s="103">
        <f t="shared" si="26"/>
        <v>0</v>
      </c>
      <c r="K175" s="103">
        <f t="shared" si="27"/>
        <v>0</v>
      </c>
    </row>
    <row r="176" spans="1:11" ht="12" customHeight="1" x14ac:dyDescent="0.2">
      <c r="A176" s="99"/>
      <c r="B176" s="366"/>
      <c r="C176" s="214" t="s">
        <v>490</v>
      </c>
      <c r="D176" s="99" t="s">
        <v>149</v>
      </c>
      <c r="E176" s="215">
        <v>4</v>
      </c>
      <c r="F176" s="218">
        <v>6.3</v>
      </c>
      <c r="G176" s="217"/>
      <c r="H176" s="103">
        <f>VLOOKUP(E176,'Overzicht Schoonmaak'!$L$6:$N$14,3,FALSE)</f>
        <v>0</v>
      </c>
      <c r="I176" s="103">
        <f>VLOOKUP(D176,'Overzicht Schoonmaak'!$I$6:$J$17,2,FALSE)</f>
        <v>0</v>
      </c>
      <c r="J176" s="103">
        <f t="shared" si="26"/>
        <v>0</v>
      </c>
      <c r="K176" s="103">
        <f t="shared" si="27"/>
        <v>0</v>
      </c>
    </row>
    <row r="177" spans="1:11" ht="12" customHeight="1" x14ac:dyDescent="0.2">
      <c r="A177" s="99"/>
      <c r="B177" s="366"/>
      <c r="C177" s="214" t="s">
        <v>491</v>
      </c>
      <c r="D177" s="99" t="s">
        <v>129</v>
      </c>
      <c r="E177" s="215">
        <v>4</v>
      </c>
      <c r="F177" s="218">
        <v>9.1999999999999993</v>
      </c>
      <c r="G177" s="217"/>
      <c r="H177" s="103">
        <f>VLOOKUP(E177,'Overzicht Schoonmaak'!$L$6:$N$14,3,FALSE)</f>
        <v>0</v>
      </c>
      <c r="I177" s="103">
        <f>VLOOKUP(D177,'Overzicht Schoonmaak'!$I$6:$J$17,2,FALSE)</f>
        <v>0</v>
      </c>
      <c r="J177" s="103">
        <f t="shared" si="26"/>
        <v>0</v>
      </c>
      <c r="K177" s="103">
        <f t="shared" si="27"/>
        <v>0</v>
      </c>
    </row>
    <row r="178" spans="1:11" ht="12" customHeight="1" x14ac:dyDescent="0.2">
      <c r="A178" s="108"/>
      <c r="B178" s="365"/>
      <c r="C178" s="222" t="s">
        <v>234</v>
      </c>
      <c r="D178" s="108" t="s">
        <v>149</v>
      </c>
      <c r="E178" s="223" t="s">
        <v>161</v>
      </c>
      <c r="F178" s="224" t="s">
        <v>161</v>
      </c>
      <c r="G178" s="225"/>
      <c r="H178" s="113"/>
      <c r="I178" s="113"/>
      <c r="J178" s="113"/>
      <c r="K178" s="113"/>
    </row>
    <row r="179" spans="1:11" ht="12" customHeight="1" x14ac:dyDescent="0.2">
      <c r="A179" s="108"/>
      <c r="B179" s="365"/>
      <c r="C179" s="222" t="s">
        <v>492</v>
      </c>
      <c r="D179" s="108" t="s">
        <v>196</v>
      </c>
      <c r="E179" s="223" t="s">
        <v>161</v>
      </c>
      <c r="F179" s="224" t="s">
        <v>161</v>
      </c>
      <c r="G179" s="225"/>
      <c r="H179" s="113"/>
      <c r="I179" s="113"/>
      <c r="J179" s="113"/>
      <c r="K179" s="113"/>
    </row>
    <row r="180" spans="1:11" ht="12" customHeight="1" x14ac:dyDescent="0.2">
      <c r="A180" s="99"/>
      <c r="B180" s="366"/>
      <c r="C180" s="214" t="s">
        <v>493</v>
      </c>
      <c r="D180" s="99" t="s">
        <v>149</v>
      </c>
      <c r="E180" s="215">
        <v>4</v>
      </c>
      <c r="F180" s="218">
        <v>75.400000000000006</v>
      </c>
      <c r="G180" s="217"/>
      <c r="H180" s="103">
        <f>VLOOKUP(E180,'Overzicht Schoonmaak'!$L$6:$N$14,3,FALSE)</f>
        <v>0</v>
      </c>
      <c r="I180" s="103">
        <f>VLOOKUP(D180,'Overzicht Schoonmaak'!$I$6:$J$17,2,FALSE)</f>
        <v>0</v>
      </c>
      <c r="J180" s="103">
        <f>H180+I180</f>
        <v>0</v>
      </c>
      <c r="K180" s="103">
        <f>F180*J180</f>
        <v>0</v>
      </c>
    </row>
    <row r="181" spans="1:11" ht="12" customHeight="1" x14ac:dyDescent="0.2">
      <c r="A181" s="116" t="s">
        <v>306</v>
      </c>
      <c r="B181" s="364" t="s">
        <v>249</v>
      </c>
      <c r="C181" s="212" t="s">
        <v>165</v>
      </c>
      <c r="D181" s="116" t="s">
        <v>149</v>
      </c>
      <c r="E181" s="143" t="s">
        <v>166</v>
      </c>
      <c r="F181" s="181"/>
      <c r="G181" s="213">
        <v>12</v>
      </c>
      <c r="H181" s="118"/>
      <c r="I181" s="118"/>
      <c r="J181" s="118"/>
      <c r="K181" s="118"/>
    </row>
    <row r="182" spans="1:11" ht="12" customHeight="1" x14ac:dyDescent="0.2">
      <c r="A182" s="116" t="s">
        <v>306</v>
      </c>
      <c r="B182" s="364" t="s">
        <v>250</v>
      </c>
      <c r="C182" s="212" t="s">
        <v>165</v>
      </c>
      <c r="D182" s="116" t="s">
        <v>149</v>
      </c>
      <c r="E182" s="143" t="s">
        <v>166</v>
      </c>
      <c r="F182" s="181"/>
      <c r="G182" s="213">
        <v>12</v>
      </c>
      <c r="H182" s="118"/>
      <c r="I182" s="118"/>
      <c r="J182" s="118"/>
      <c r="K182" s="118"/>
    </row>
    <row r="183" spans="1:11" ht="12" customHeight="1" x14ac:dyDescent="0.2">
      <c r="A183" s="116" t="s">
        <v>306</v>
      </c>
      <c r="B183" s="364" t="s">
        <v>251</v>
      </c>
      <c r="C183" s="212" t="s">
        <v>165</v>
      </c>
      <c r="D183" s="116" t="s">
        <v>149</v>
      </c>
      <c r="E183" s="143" t="s">
        <v>166</v>
      </c>
      <c r="F183" s="181"/>
      <c r="G183" s="213">
        <v>12</v>
      </c>
      <c r="H183" s="118"/>
      <c r="I183" s="118"/>
      <c r="J183" s="118"/>
      <c r="K183" s="118"/>
    </row>
    <row r="184" spans="1:11" ht="12" customHeight="1" x14ac:dyDescent="0.2">
      <c r="A184" s="116" t="s">
        <v>306</v>
      </c>
      <c r="B184" s="364" t="s">
        <v>494</v>
      </c>
      <c r="C184" s="212" t="s">
        <v>165</v>
      </c>
      <c r="D184" s="116" t="s">
        <v>149</v>
      </c>
      <c r="E184" s="143" t="s">
        <v>166</v>
      </c>
      <c r="F184" s="181"/>
      <c r="G184" s="213">
        <v>12</v>
      </c>
      <c r="H184" s="118"/>
      <c r="I184" s="118"/>
      <c r="J184" s="118"/>
      <c r="K184" s="118"/>
    </row>
    <row r="185" spans="1:11" ht="12" customHeight="1" x14ac:dyDescent="0.2">
      <c r="A185" s="116" t="s">
        <v>306</v>
      </c>
      <c r="B185" s="364" t="s">
        <v>495</v>
      </c>
      <c r="C185" s="212" t="s">
        <v>165</v>
      </c>
      <c r="D185" s="116" t="s">
        <v>149</v>
      </c>
      <c r="E185" s="143" t="s">
        <v>166</v>
      </c>
      <c r="F185" s="181"/>
      <c r="G185" s="213">
        <v>12</v>
      </c>
      <c r="H185" s="118"/>
      <c r="I185" s="118"/>
      <c r="J185" s="118"/>
      <c r="K185" s="118"/>
    </row>
    <row r="186" spans="1:11" s="53" customFormat="1" ht="12" customHeight="1" x14ac:dyDescent="0.2">
      <c r="A186" s="116" t="s">
        <v>306</v>
      </c>
      <c r="B186" s="364" t="s">
        <v>496</v>
      </c>
      <c r="C186" s="212" t="s">
        <v>165</v>
      </c>
      <c r="D186" s="116" t="s">
        <v>149</v>
      </c>
      <c r="E186" s="143" t="s">
        <v>166</v>
      </c>
      <c r="F186" s="367"/>
      <c r="G186" s="213">
        <v>16</v>
      </c>
      <c r="H186" s="367"/>
      <c r="I186" s="367"/>
      <c r="J186" s="367"/>
      <c r="K186" s="367"/>
    </row>
    <row r="187" spans="1:11" ht="12" customHeight="1" x14ac:dyDescent="0.2">
      <c r="A187" s="99"/>
      <c r="B187" s="366"/>
      <c r="C187" s="214" t="s">
        <v>497</v>
      </c>
      <c r="D187" s="99" t="s">
        <v>149</v>
      </c>
      <c r="E187" s="215">
        <v>4</v>
      </c>
      <c r="F187" s="218">
        <v>75.400000000000006</v>
      </c>
      <c r="G187" s="217"/>
      <c r="H187" s="103">
        <f>VLOOKUP(E187,'Overzicht Schoonmaak'!$L$6:$N$14,3,FALSE)</f>
        <v>0</v>
      </c>
      <c r="I187" s="103">
        <f>VLOOKUP(D187,'Overzicht Schoonmaak'!$I$6:$J$17,2,FALSE)</f>
        <v>0</v>
      </c>
      <c r="J187" s="103">
        <f t="shared" ref="J187:J194" si="28">H187+I187</f>
        <v>0</v>
      </c>
      <c r="K187" s="103">
        <f t="shared" ref="K187:K194" si="29">F187*J187</f>
        <v>0</v>
      </c>
    </row>
    <row r="188" spans="1:11" s="53" customFormat="1" ht="12" customHeight="1" x14ac:dyDescent="0.2">
      <c r="A188" s="99" t="s">
        <v>306</v>
      </c>
      <c r="B188" s="366" t="s">
        <v>498</v>
      </c>
      <c r="C188" s="214" t="s">
        <v>482</v>
      </c>
      <c r="D188" s="99" t="s">
        <v>196</v>
      </c>
      <c r="E188" s="215">
        <v>1</v>
      </c>
      <c r="F188" s="218">
        <v>6.8</v>
      </c>
      <c r="G188" s="217"/>
      <c r="H188" s="103">
        <f>VLOOKUP(E188,'Overzicht Schoonmaak'!$L$6:$N$14,3,FALSE)</f>
        <v>0</v>
      </c>
      <c r="I188" s="103">
        <f>VLOOKUP(D188,'Overzicht Schoonmaak'!$I$6:$J$17,2,FALSE)</f>
        <v>0</v>
      </c>
      <c r="J188" s="103">
        <f t="shared" si="28"/>
        <v>0</v>
      </c>
      <c r="K188" s="103">
        <f t="shared" si="29"/>
        <v>0</v>
      </c>
    </row>
    <row r="189" spans="1:11" s="53" customFormat="1" ht="12" customHeight="1" x14ac:dyDescent="0.2">
      <c r="A189" s="99" t="s">
        <v>306</v>
      </c>
      <c r="B189" s="366" t="s">
        <v>499</v>
      </c>
      <c r="C189" s="214" t="s">
        <v>228</v>
      </c>
      <c r="D189" s="99" t="s">
        <v>196</v>
      </c>
      <c r="E189" s="215">
        <v>1</v>
      </c>
      <c r="F189" s="218">
        <v>1.3</v>
      </c>
      <c r="G189" s="217"/>
      <c r="H189" s="103">
        <f>VLOOKUP(E189,'Overzicht Schoonmaak'!$L$6:$N$14,3,FALSE)</f>
        <v>0</v>
      </c>
      <c r="I189" s="103">
        <f>VLOOKUP(D189,'Overzicht Schoonmaak'!$I$6:$J$17,2,FALSE)</f>
        <v>0</v>
      </c>
      <c r="J189" s="103">
        <f t="shared" si="28"/>
        <v>0</v>
      </c>
      <c r="K189" s="103">
        <f t="shared" si="29"/>
        <v>0</v>
      </c>
    </row>
    <row r="190" spans="1:11" s="53" customFormat="1" ht="12" customHeight="1" x14ac:dyDescent="0.2">
      <c r="A190" s="99" t="s">
        <v>306</v>
      </c>
      <c r="B190" s="366" t="s">
        <v>500</v>
      </c>
      <c r="C190" s="214" t="s">
        <v>228</v>
      </c>
      <c r="D190" s="99" t="s">
        <v>196</v>
      </c>
      <c r="E190" s="215">
        <v>1</v>
      </c>
      <c r="F190" s="218">
        <v>1.3</v>
      </c>
      <c r="G190" s="217"/>
      <c r="H190" s="103">
        <f>VLOOKUP(E190,'Overzicht Schoonmaak'!$L$6:$N$14,3,FALSE)</f>
        <v>0</v>
      </c>
      <c r="I190" s="103">
        <f>VLOOKUP(D190,'Overzicht Schoonmaak'!$I$6:$J$17,2,FALSE)</f>
        <v>0</v>
      </c>
      <c r="J190" s="103">
        <f t="shared" si="28"/>
        <v>0</v>
      </c>
      <c r="K190" s="103">
        <f t="shared" si="29"/>
        <v>0</v>
      </c>
    </row>
    <row r="191" spans="1:11" s="53" customFormat="1" ht="12" customHeight="1" x14ac:dyDescent="0.2">
      <c r="A191" s="99" t="s">
        <v>306</v>
      </c>
      <c r="B191" s="366" t="s">
        <v>501</v>
      </c>
      <c r="C191" s="214" t="s">
        <v>399</v>
      </c>
      <c r="D191" s="99" t="s">
        <v>149</v>
      </c>
      <c r="E191" s="215">
        <v>7</v>
      </c>
      <c r="F191" s="218">
        <v>40.200000000000003</v>
      </c>
      <c r="G191" s="217"/>
      <c r="H191" s="103">
        <f>VLOOKUP(E191,'Overzicht Schoonmaak'!$L$6:$N$14,3,FALSE)</f>
        <v>0</v>
      </c>
      <c r="I191" s="103">
        <f>VLOOKUP(D191,'Overzicht Schoonmaak'!$I$6:$J$17,2,FALSE)</f>
        <v>0</v>
      </c>
      <c r="J191" s="103">
        <f t="shared" si="28"/>
        <v>0</v>
      </c>
      <c r="K191" s="103">
        <f t="shared" si="29"/>
        <v>0</v>
      </c>
    </row>
    <row r="192" spans="1:11" s="53" customFormat="1" ht="12" customHeight="1" x14ac:dyDescent="0.2">
      <c r="A192" s="99" t="s">
        <v>306</v>
      </c>
      <c r="B192" s="366" t="s">
        <v>502</v>
      </c>
      <c r="C192" s="214" t="s">
        <v>503</v>
      </c>
      <c r="D192" s="99" t="s">
        <v>149</v>
      </c>
      <c r="E192" s="215">
        <v>3</v>
      </c>
      <c r="F192" s="218">
        <v>83.6</v>
      </c>
      <c r="G192" s="217"/>
      <c r="H192" s="103">
        <f>VLOOKUP(E192,'Overzicht Schoonmaak'!$L$6:$N$14,3,FALSE)</f>
        <v>0</v>
      </c>
      <c r="I192" s="103">
        <f>VLOOKUP(D192,'Overzicht Schoonmaak'!$I$6:$J$17,2,FALSE)</f>
        <v>0</v>
      </c>
      <c r="J192" s="103">
        <f t="shared" si="28"/>
        <v>0</v>
      </c>
      <c r="K192" s="103">
        <f t="shared" si="29"/>
        <v>0</v>
      </c>
    </row>
    <row r="193" spans="1:11" s="53" customFormat="1" ht="12" customHeight="1" x14ac:dyDescent="0.2">
      <c r="A193" s="99" t="s">
        <v>306</v>
      </c>
      <c r="B193" s="366" t="s">
        <v>504</v>
      </c>
      <c r="C193" s="214" t="s">
        <v>505</v>
      </c>
      <c r="D193" s="99" t="s">
        <v>149</v>
      </c>
      <c r="E193" s="215">
        <v>3</v>
      </c>
      <c r="F193" s="218">
        <v>23.6</v>
      </c>
      <c r="G193" s="217"/>
      <c r="H193" s="103">
        <f>VLOOKUP(E193,'Overzicht Schoonmaak'!$L$6:$N$14,3,FALSE)</f>
        <v>0</v>
      </c>
      <c r="I193" s="103">
        <f>VLOOKUP(D193,'Overzicht Schoonmaak'!$I$6:$J$17,2,FALSE)</f>
        <v>0</v>
      </c>
      <c r="J193" s="103">
        <f t="shared" si="28"/>
        <v>0</v>
      </c>
      <c r="K193" s="103">
        <f t="shared" si="29"/>
        <v>0</v>
      </c>
    </row>
    <row r="194" spans="1:11" s="53" customFormat="1" ht="12" customHeight="1" x14ac:dyDescent="0.2">
      <c r="A194" s="99" t="s">
        <v>306</v>
      </c>
      <c r="B194" s="366" t="s">
        <v>506</v>
      </c>
      <c r="C194" s="214" t="s">
        <v>507</v>
      </c>
      <c r="D194" s="99" t="s">
        <v>149</v>
      </c>
      <c r="E194" s="215">
        <v>3</v>
      </c>
      <c r="F194" s="218">
        <v>6.9</v>
      </c>
      <c r="G194" s="217"/>
      <c r="H194" s="103">
        <f>VLOOKUP(E194,'Overzicht Schoonmaak'!$L$6:$N$14,3,FALSE)</f>
        <v>0</v>
      </c>
      <c r="I194" s="103">
        <f>VLOOKUP(D194,'Overzicht Schoonmaak'!$I$6:$J$17,2,FALSE)</f>
        <v>0</v>
      </c>
      <c r="J194" s="103">
        <f t="shared" si="28"/>
        <v>0</v>
      </c>
      <c r="K194" s="103">
        <f t="shared" si="29"/>
        <v>0</v>
      </c>
    </row>
    <row r="195" spans="1:11" ht="12" customHeight="1" x14ac:dyDescent="0.2">
      <c r="A195" s="116" t="s">
        <v>306</v>
      </c>
      <c r="B195" s="364" t="s">
        <v>508</v>
      </c>
      <c r="C195" s="212" t="s">
        <v>165</v>
      </c>
      <c r="D195" s="116" t="s">
        <v>149</v>
      </c>
      <c r="E195" s="143" t="s">
        <v>166</v>
      </c>
      <c r="F195" s="181"/>
      <c r="G195" s="213">
        <v>16.7</v>
      </c>
      <c r="H195" s="118"/>
      <c r="I195" s="118"/>
      <c r="J195" s="118"/>
      <c r="K195" s="118"/>
    </row>
    <row r="196" spans="1:11" ht="12" customHeight="1" x14ac:dyDescent="0.2">
      <c r="A196" s="116" t="s">
        <v>306</v>
      </c>
      <c r="B196" s="364" t="s">
        <v>509</v>
      </c>
      <c r="C196" s="212" t="s">
        <v>165</v>
      </c>
      <c r="D196" s="116" t="s">
        <v>149</v>
      </c>
      <c r="E196" s="143" t="s">
        <v>166</v>
      </c>
      <c r="F196" s="181"/>
      <c r="G196" s="213">
        <v>15</v>
      </c>
      <c r="H196" s="118"/>
      <c r="I196" s="118"/>
      <c r="J196" s="118"/>
      <c r="K196" s="118"/>
    </row>
    <row r="197" spans="1:11" ht="12" customHeight="1" x14ac:dyDescent="0.2">
      <c r="A197" s="116" t="s">
        <v>306</v>
      </c>
      <c r="B197" s="364" t="s">
        <v>510</v>
      </c>
      <c r="C197" s="212" t="s">
        <v>165</v>
      </c>
      <c r="D197" s="116" t="s">
        <v>149</v>
      </c>
      <c r="E197" s="143" t="s">
        <v>166</v>
      </c>
      <c r="F197" s="181"/>
      <c r="G197" s="213">
        <v>24</v>
      </c>
      <c r="H197" s="118"/>
      <c r="I197" s="118"/>
      <c r="J197" s="118"/>
      <c r="K197" s="118"/>
    </row>
    <row r="198" spans="1:11" ht="12" customHeight="1" x14ac:dyDescent="0.2">
      <c r="A198" s="99" t="s">
        <v>306</v>
      </c>
      <c r="B198" s="366"/>
      <c r="C198" s="214" t="s">
        <v>511</v>
      </c>
      <c r="D198" s="99" t="s">
        <v>149</v>
      </c>
      <c r="E198" s="215">
        <v>4</v>
      </c>
      <c r="F198" s="218">
        <v>13.7</v>
      </c>
      <c r="G198" s="217"/>
      <c r="H198" s="103">
        <f>VLOOKUP(E198,'Overzicht Schoonmaak'!$L$6:$N$14,3,FALSE)</f>
        <v>0</v>
      </c>
      <c r="I198" s="103">
        <f>VLOOKUP(D198,'Overzicht Schoonmaak'!$I$6:$J$17,2,FALSE)</f>
        <v>0</v>
      </c>
      <c r="J198" s="103">
        <f t="shared" ref="J198:J199" si="30">H198+I198</f>
        <v>0</v>
      </c>
      <c r="K198" s="103">
        <f t="shared" ref="K198:K199" si="31">F198*J198</f>
        <v>0</v>
      </c>
    </row>
    <row r="199" spans="1:11" ht="12" customHeight="1" x14ac:dyDescent="0.2">
      <c r="A199" s="99" t="s">
        <v>306</v>
      </c>
      <c r="B199" s="366"/>
      <c r="C199" s="214" t="s">
        <v>512</v>
      </c>
      <c r="D199" s="99" t="s">
        <v>149</v>
      </c>
      <c r="E199" s="215">
        <v>4</v>
      </c>
      <c r="F199" s="218">
        <v>66.5</v>
      </c>
      <c r="G199" s="217"/>
      <c r="H199" s="103">
        <f>VLOOKUP(E199,'Overzicht Schoonmaak'!$L$6:$N$14,3,FALSE)</f>
        <v>0</v>
      </c>
      <c r="I199" s="103">
        <f>VLOOKUP(D199,'Overzicht Schoonmaak'!$I$6:$J$17,2,FALSE)</f>
        <v>0</v>
      </c>
      <c r="J199" s="103">
        <f t="shared" si="30"/>
        <v>0</v>
      </c>
      <c r="K199" s="103">
        <f t="shared" si="31"/>
        <v>0</v>
      </c>
    </row>
    <row r="200" spans="1:11" ht="12" customHeight="1" x14ac:dyDescent="0.2">
      <c r="A200" s="116" t="s">
        <v>306</v>
      </c>
      <c r="B200" s="364" t="s">
        <v>513</v>
      </c>
      <c r="C200" s="212" t="s">
        <v>514</v>
      </c>
      <c r="D200" s="116" t="s">
        <v>149</v>
      </c>
      <c r="E200" s="143" t="s">
        <v>166</v>
      </c>
      <c r="F200" s="181"/>
      <c r="G200" s="213">
        <v>6.7</v>
      </c>
      <c r="H200" s="118"/>
      <c r="I200" s="118"/>
      <c r="J200" s="118"/>
      <c r="K200" s="118"/>
    </row>
    <row r="201" spans="1:11" ht="12" customHeight="1" x14ac:dyDescent="0.2">
      <c r="A201" s="116" t="s">
        <v>306</v>
      </c>
      <c r="B201" s="364" t="s">
        <v>515</v>
      </c>
      <c r="C201" s="212" t="s">
        <v>514</v>
      </c>
      <c r="D201" s="116" t="s">
        <v>149</v>
      </c>
      <c r="E201" s="143" t="s">
        <v>166</v>
      </c>
      <c r="F201" s="181"/>
      <c r="G201" s="235">
        <v>6.5</v>
      </c>
      <c r="H201" s="118"/>
      <c r="I201" s="118"/>
      <c r="J201" s="118"/>
      <c r="K201" s="118"/>
    </row>
    <row r="202" spans="1:11" ht="12" customHeight="1" x14ac:dyDescent="0.2">
      <c r="A202" s="116" t="s">
        <v>306</v>
      </c>
      <c r="B202" s="364" t="s">
        <v>516</v>
      </c>
      <c r="C202" s="212" t="s">
        <v>514</v>
      </c>
      <c r="D202" s="116" t="s">
        <v>149</v>
      </c>
      <c r="E202" s="143" t="s">
        <v>166</v>
      </c>
      <c r="F202" s="181"/>
      <c r="G202" s="235">
        <v>7.6</v>
      </c>
      <c r="H202" s="118"/>
      <c r="I202" s="118"/>
      <c r="J202" s="118"/>
      <c r="K202" s="118"/>
    </row>
    <row r="203" spans="1:11" ht="12" customHeight="1" x14ac:dyDescent="0.2">
      <c r="A203" s="116" t="s">
        <v>306</v>
      </c>
      <c r="B203" s="364" t="s">
        <v>517</v>
      </c>
      <c r="C203" s="212" t="s">
        <v>165</v>
      </c>
      <c r="D203" s="116" t="s">
        <v>149</v>
      </c>
      <c r="E203" s="143" t="s">
        <v>166</v>
      </c>
      <c r="F203" s="181"/>
      <c r="G203" s="235">
        <v>13.4</v>
      </c>
      <c r="H203" s="118"/>
      <c r="I203" s="118"/>
      <c r="J203" s="118"/>
      <c r="K203" s="118"/>
    </row>
    <row r="204" spans="1:11" ht="12" customHeight="1" x14ac:dyDescent="0.2">
      <c r="A204" s="116" t="s">
        <v>306</v>
      </c>
      <c r="B204" s="364" t="s">
        <v>518</v>
      </c>
      <c r="C204" s="212" t="s">
        <v>514</v>
      </c>
      <c r="D204" s="116" t="s">
        <v>149</v>
      </c>
      <c r="E204" s="143" t="s">
        <v>166</v>
      </c>
      <c r="F204" s="181"/>
      <c r="G204" s="235">
        <v>7.6</v>
      </c>
      <c r="H204" s="118"/>
      <c r="I204" s="118"/>
      <c r="J204" s="118"/>
      <c r="K204" s="118"/>
    </row>
    <row r="205" spans="1:11" ht="12" customHeight="1" x14ac:dyDescent="0.2">
      <c r="A205" s="116" t="s">
        <v>306</v>
      </c>
      <c r="B205" s="364" t="s">
        <v>519</v>
      </c>
      <c r="C205" s="212" t="s">
        <v>514</v>
      </c>
      <c r="D205" s="116" t="s">
        <v>149</v>
      </c>
      <c r="E205" s="143" t="s">
        <v>166</v>
      </c>
      <c r="F205" s="181"/>
      <c r="G205" s="235">
        <v>6.5</v>
      </c>
      <c r="H205" s="118"/>
      <c r="I205" s="118"/>
      <c r="J205" s="118"/>
      <c r="K205" s="118"/>
    </row>
    <row r="206" spans="1:11" ht="12" customHeight="1" x14ac:dyDescent="0.2">
      <c r="A206" s="116" t="s">
        <v>306</v>
      </c>
      <c r="B206" s="364" t="s">
        <v>520</v>
      </c>
      <c r="C206" s="212" t="s">
        <v>165</v>
      </c>
      <c r="D206" s="116" t="s">
        <v>149</v>
      </c>
      <c r="E206" s="143" t="s">
        <v>166</v>
      </c>
      <c r="F206" s="181"/>
      <c r="G206" s="235">
        <v>15.8</v>
      </c>
      <c r="H206" s="118"/>
      <c r="I206" s="118"/>
      <c r="J206" s="118"/>
      <c r="K206" s="118"/>
    </row>
    <row r="207" spans="1:11" ht="12" customHeight="1" x14ac:dyDescent="0.2">
      <c r="A207" s="116" t="s">
        <v>306</v>
      </c>
      <c r="B207" s="212" t="s">
        <v>521</v>
      </c>
      <c r="C207" s="212" t="s">
        <v>165</v>
      </c>
      <c r="D207" s="116" t="s">
        <v>149</v>
      </c>
      <c r="E207" s="143" t="s">
        <v>166</v>
      </c>
      <c r="F207" s="181"/>
      <c r="G207" s="235">
        <v>17</v>
      </c>
      <c r="H207" s="118"/>
      <c r="I207" s="118"/>
      <c r="J207" s="118"/>
      <c r="K207" s="118"/>
    </row>
    <row r="208" spans="1:11" ht="12" customHeight="1" x14ac:dyDescent="0.2">
      <c r="A208" s="116" t="s">
        <v>306</v>
      </c>
      <c r="B208" s="212" t="s">
        <v>522</v>
      </c>
      <c r="C208" s="212" t="s">
        <v>165</v>
      </c>
      <c r="D208" s="116" t="s">
        <v>149</v>
      </c>
      <c r="E208" s="143" t="s">
        <v>166</v>
      </c>
      <c r="F208" s="181"/>
      <c r="G208" s="235">
        <v>19.2</v>
      </c>
      <c r="H208" s="118"/>
      <c r="I208" s="118"/>
      <c r="J208" s="118"/>
      <c r="K208" s="118"/>
    </row>
    <row r="209" spans="1:11" ht="12" customHeight="1" x14ac:dyDescent="0.2">
      <c r="A209" s="99" t="s">
        <v>306</v>
      </c>
      <c r="B209" s="214"/>
      <c r="C209" s="214" t="s">
        <v>462</v>
      </c>
      <c r="D209" s="99" t="s">
        <v>196</v>
      </c>
      <c r="E209" s="215">
        <v>1</v>
      </c>
      <c r="F209" s="236">
        <v>3.5</v>
      </c>
      <c r="G209" s="237"/>
      <c r="H209" s="103">
        <f>VLOOKUP(E209,'Overzicht Schoonmaak'!$L$6:$N$14,3,FALSE)</f>
        <v>0</v>
      </c>
      <c r="I209" s="103">
        <f>VLOOKUP(D209,'Overzicht Schoonmaak'!$I$6:$J$17,2,FALSE)</f>
        <v>0</v>
      </c>
      <c r="J209" s="103">
        <f t="shared" ref="J209:J213" si="32">H209+I209</f>
        <v>0</v>
      </c>
      <c r="K209" s="103">
        <f t="shared" ref="K209:K213" si="33">F209*J209</f>
        <v>0</v>
      </c>
    </row>
    <row r="210" spans="1:11" ht="12" customHeight="1" x14ac:dyDescent="0.2">
      <c r="A210" s="99" t="s">
        <v>306</v>
      </c>
      <c r="B210" s="214"/>
      <c r="C210" s="214" t="s">
        <v>228</v>
      </c>
      <c r="D210" s="99" t="s">
        <v>196</v>
      </c>
      <c r="E210" s="215">
        <v>1</v>
      </c>
      <c r="F210" s="236">
        <v>1.3</v>
      </c>
      <c r="G210" s="237"/>
      <c r="H210" s="103">
        <f>VLOOKUP(E210,'Overzicht Schoonmaak'!$L$6:$N$14,3,FALSE)</f>
        <v>0</v>
      </c>
      <c r="I210" s="103">
        <f>VLOOKUP(D210,'Overzicht Schoonmaak'!$I$6:$J$17,2,FALSE)</f>
        <v>0</v>
      </c>
      <c r="J210" s="103">
        <f t="shared" si="32"/>
        <v>0</v>
      </c>
      <c r="K210" s="103">
        <f t="shared" si="33"/>
        <v>0</v>
      </c>
    </row>
    <row r="211" spans="1:11" ht="12" customHeight="1" x14ac:dyDescent="0.2">
      <c r="A211" s="99" t="s">
        <v>306</v>
      </c>
      <c r="B211" s="214"/>
      <c r="C211" s="214" t="s">
        <v>228</v>
      </c>
      <c r="D211" s="99" t="s">
        <v>196</v>
      </c>
      <c r="E211" s="215">
        <v>1</v>
      </c>
      <c r="F211" s="236">
        <v>1.3</v>
      </c>
      <c r="G211" s="237"/>
      <c r="H211" s="103">
        <f>VLOOKUP(E211,'Overzicht Schoonmaak'!$L$6:$N$14,3,FALSE)</f>
        <v>0</v>
      </c>
      <c r="I211" s="103">
        <f>VLOOKUP(D211,'Overzicht Schoonmaak'!$I$6:$J$17,2,FALSE)</f>
        <v>0</v>
      </c>
      <c r="J211" s="103">
        <f t="shared" si="32"/>
        <v>0</v>
      </c>
      <c r="K211" s="103">
        <f t="shared" si="33"/>
        <v>0</v>
      </c>
    </row>
    <row r="212" spans="1:11" ht="12" customHeight="1" x14ac:dyDescent="0.2">
      <c r="A212" s="99" t="s">
        <v>306</v>
      </c>
      <c r="B212" s="214"/>
      <c r="C212" s="214" t="s">
        <v>462</v>
      </c>
      <c r="D212" s="99" t="s">
        <v>196</v>
      </c>
      <c r="E212" s="215">
        <v>1</v>
      </c>
      <c r="F212" s="236">
        <v>2.7</v>
      </c>
      <c r="G212" s="237"/>
      <c r="H212" s="103">
        <f>VLOOKUP(E212,'Overzicht Schoonmaak'!$L$6:$N$14,3,FALSE)</f>
        <v>0</v>
      </c>
      <c r="I212" s="103">
        <f>VLOOKUP(D212,'Overzicht Schoonmaak'!$I$6:$J$17,2,FALSE)</f>
        <v>0</v>
      </c>
      <c r="J212" s="103">
        <f t="shared" si="32"/>
        <v>0</v>
      </c>
      <c r="K212" s="103">
        <f t="shared" si="33"/>
        <v>0</v>
      </c>
    </row>
    <row r="213" spans="1:11" ht="12" customHeight="1" x14ac:dyDescent="0.2">
      <c r="A213" s="99" t="s">
        <v>306</v>
      </c>
      <c r="B213" s="214"/>
      <c r="C213" s="214" t="s">
        <v>228</v>
      </c>
      <c r="D213" s="99" t="s">
        <v>196</v>
      </c>
      <c r="E213" s="215">
        <v>1</v>
      </c>
      <c r="F213" s="236">
        <v>1.2</v>
      </c>
      <c r="G213" s="237"/>
      <c r="H213" s="103">
        <f>VLOOKUP(E213,'Overzicht Schoonmaak'!$L$6:$N$14,3,FALSE)</f>
        <v>0</v>
      </c>
      <c r="I213" s="103">
        <f>VLOOKUP(D213,'Overzicht Schoonmaak'!$I$6:$J$17,2,FALSE)</f>
        <v>0</v>
      </c>
      <c r="J213" s="103">
        <f t="shared" si="32"/>
        <v>0</v>
      </c>
      <c r="K213" s="103">
        <f t="shared" si="33"/>
        <v>0</v>
      </c>
    </row>
    <row r="214" spans="1:11" ht="12" customHeight="1" x14ac:dyDescent="0.2">
      <c r="A214" s="116" t="s">
        <v>306</v>
      </c>
      <c r="B214" s="212" t="s">
        <v>523</v>
      </c>
      <c r="C214" s="212" t="s">
        <v>165</v>
      </c>
      <c r="D214" s="116" t="s">
        <v>149</v>
      </c>
      <c r="E214" s="143" t="s">
        <v>166</v>
      </c>
      <c r="F214" s="181"/>
      <c r="G214" s="235">
        <v>6</v>
      </c>
      <c r="H214" s="118"/>
      <c r="I214" s="118"/>
      <c r="J214" s="118"/>
      <c r="K214" s="118"/>
    </row>
    <row r="215" spans="1:11" ht="12" customHeight="1" x14ac:dyDescent="0.2">
      <c r="A215" s="116" t="s">
        <v>306</v>
      </c>
      <c r="B215" s="212" t="s">
        <v>524</v>
      </c>
      <c r="C215" s="212" t="s">
        <v>165</v>
      </c>
      <c r="D215" s="116" t="s">
        <v>149</v>
      </c>
      <c r="E215" s="143" t="s">
        <v>166</v>
      </c>
      <c r="F215" s="181"/>
      <c r="G215" s="235">
        <v>6</v>
      </c>
      <c r="H215" s="118"/>
      <c r="I215" s="118"/>
      <c r="J215" s="118"/>
      <c r="K215" s="118"/>
    </row>
    <row r="216" spans="1:11" ht="12" customHeight="1" x14ac:dyDescent="0.2">
      <c r="A216" s="116" t="s">
        <v>306</v>
      </c>
      <c r="B216" s="212" t="s">
        <v>525</v>
      </c>
      <c r="C216" s="212" t="s">
        <v>165</v>
      </c>
      <c r="D216" s="116" t="s">
        <v>149</v>
      </c>
      <c r="E216" s="143" t="s">
        <v>166</v>
      </c>
      <c r="F216" s="181"/>
      <c r="G216" s="235">
        <v>6</v>
      </c>
      <c r="H216" s="118"/>
      <c r="I216" s="118"/>
      <c r="J216" s="118"/>
      <c r="K216" s="118"/>
    </row>
    <row r="217" spans="1:11" ht="12" customHeight="1" x14ac:dyDescent="0.2">
      <c r="A217" s="116" t="s">
        <v>306</v>
      </c>
      <c r="B217" s="212" t="s">
        <v>526</v>
      </c>
      <c r="C217" s="212" t="s">
        <v>165</v>
      </c>
      <c r="D217" s="116" t="s">
        <v>149</v>
      </c>
      <c r="E217" s="143" t="s">
        <v>166</v>
      </c>
      <c r="F217" s="181"/>
      <c r="G217" s="235">
        <v>6</v>
      </c>
      <c r="H217" s="118"/>
      <c r="I217" s="118"/>
      <c r="J217" s="118"/>
      <c r="K217" s="118"/>
    </row>
    <row r="218" spans="1:11" ht="12" customHeight="1" x14ac:dyDescent="0.2">
      <c r="A218" s="116" t="s">
        <v>306</v>
      </c>
      <c r="B218" s="212" t="s">
        <v>527</v>
      </c>
      <c r="C218" s="212" t="s">
        <v>165</v>
      </c>
      <c r="D218" s="116" t="s">
        <v>149</v>
      </c>
      <c r="E218" s="143" t="s">
        <v>166</v>
      </c>
      <c r="F218" s="181"/>
      <c r="G218" s="235">
        <v>6</v>
      </c>
      <c r="H218" s="118"/>
      <c r="I218" s="118"/>
      <c r="J218" s="118"/>
      <c r="K218" s="118"/>
    </row>
    <row r="219" spans="1:11" ht="12" customHeight="1" x14ac:dyDescent="0.2">
      <c r="A219" s="116" t="s">
        <v>306</v>
      </c>
      <c r="B219" s="212" t="s">
        <v>528</v>
      </c>
      <c r="C219" s="212" t="s">
        <v>165</v>
      </c>
      <c r="D219" s="116" t="s">
        <v>149</v>
      </c>
      <c r="E219" s="143" t="s">
        <v>166</v>
      </c>
      <c r="F219" s="181"/>
      <c r="G219" s="235">
        <v>6</v>
      </c>
      <c r="H219" s="118"/>
      <c r="I219" s="118"/>
      <c r="J219" s="118"/>
      <c r="K219" s="118"/>
    </row>
    <row r="220" spans="1:11" ht="12" customHeight="1" x14ac:dyDescent="0.2">
      <c r="A220" s="116" t="s">
        <v>306</v>
      </c>
      <c r="B220" s="212" t="s">
        <v>529</v>
      </c>
      <c r="C220" s="212" t="s">
        <v>165</v>
      </c>
      <c r="D220" s="116" t="s">
        <v>149</v>
      </c>
      <c r="E220" s="143" t="s">
        <v>166</v>
      </c>
      <c r="F220" s="181"/>
      <c r="G220" s="235">
        <v>6</v>
      </c>
      <c r="H220" s="118"/>
      <c r="I220" s="118"/>
      <c r="J220" s="118"/>
      <c r="K220" s="118"/>
    </row>
    <row r="221" spans="1:11" ht="12" customHeight="1" x14ac:dyDescent="0.2">
      <c r="A221" s="116" t="s">
        <v>306</v>
      </c>
      <c r="B221" s="116" t="s">
        <v>530</v>
      </c>
      <c r="C221" s="212" t="s">
        <v>165</v>
      </c>
      <c r="D221" s="116" t="s">
        <v>149</v>
      </c>
      <c r="E221" s="143" t="s">
        <v>166</v>
      </c>
      <c r="F221" s="181"/>
      <c r="G221" s="235">
        <v>6</v>
      </c>
      <c r="H221" s="118"/>
      <c r="I221" s="118"/>
      <c r="J221" s="118"/>
      <c r="K221" s="118"/>
    </row>
    <row r="222" spans="1:11" ht="12" customHeight="1" x14ac:dyDescent="0.2">
      <c r="A222" s="116" t="s">
        <v>306</v>
      </c>
      <c r="B222" s="212" t="s">
        <v>531</v>
      </c>
      <c r="C222" s="212" t="s">
        <v>165</v>
      </c>
      <c r="D222" s="116" t="s">
        <v>149</v>
      </c>
      <c r="E222" s="143" t="s">
        <v>166</v>
      </c>
      <c r="F222" s="181"/>
      <c r="G222" s="235">
        <v>6</v>
      </c>
      <c r="H222" s="118"/>
      <c r="I222" s="118"/>
      <c r="J222" s="118"/>
      <c r="K222" s="118"/>
    </row>
    <row r="223" spans="1:11" ht="12" customHeight="1" x14ac:dyDescent="0.2">
      <c r="A223" s="116"/>
      <c r="B223" s="212" t="s">
        <v>532</v>
      </c>
      <c r="C223" s="212" t="s">
        <v>165</v>
      </c>
      <c r="D223" s="116" t="s">
        <v>149</v>
      </c>
      <c r="E223" s="143" t="s">
        <v>166</v>
      </c>
      <c r="F223" s="181"/>
      <c r="G223" s="235">
        <v>6</v>
      </c>
      <c r="H223" s="118"/>
      <c r="I223" s="118"/>
      <c r="J223" s="118"/>
      <c r="K223" s="118"/>
    </row>
    <row r="224" spans="1:11" ht="12" customHeight="1" x14ac:dyDescent="0.2">
      <c r="A224" s="99"/>
      <c r="B224" s="99" t="s">
        <v>533</v>
      </c>
      <c r="C224" s="99" t="s">
        <v>462</v>
      </c>
      <c r="D224" s="99" t="s">
        <v>196</v>
      </c>
      <c r="E224" s="215">
        <v>1</v>
      </c>
      <c r="F224" s="236">
        <v>3.8</v>
      </c>
      <c r="G224" s="237"/>
      <c r="H224" s="103">
        <f>VLOOKUP(E224,'Overzicht Schoonmaak'!$L$6:$N$14,3,FALSE)</f>
        <v>0</v>
      </c>
      <c r="I224" s="103">
        <f>VLOOKUP(D224,'Overzicht Schoonmaak'!$I$6:$J$17,2,FALSE)</f>
        <v>0</v>
      </c>
      <c r="J224" s="103">
        <f t="shared" ref="J224:J226" si="34">H224+I224</f>
        <v>0</v>
      </c>
      <c r="K224" s="103">
        <f t="shared" ref="K224:K226" si="35">F224*J224</f>
        <v>0</v>
      </c>
    </row>
    <row r="225" spans="1:11" ht="12" customHeight="1" x14ac:dyDescent="0.2">
      <c r="A225" s="99"/>
      <c r="B225" s="99" t="s">
        <v>534</v>
      </c>
      <c r="C225" s="99" t="s">
        <v>462</v>
      </c>
      <c r="D225" s="99" t="s">
        <v>196</v>
      </c>
      <c r="E225" s="215">
        <v>1</v>
      </c>
      <c r="F225" s="236">
        <v>1.2</v>
      </c>
      <c r="G225" s="237"/>
      <c r="H225" s="103">
        <f>VLOOKUP(E225,'Overzicht Schoonmaak'!$L$6:$N$14,3,FALSE)</f>
        <v>0</v>
      </c>
      <c r="I225" s="103">
        <f>VLOOKUP(D225,'Overzicht Schoonmaak'!$I$6:$J$17,2,FALSE)</f>
        <v>0</v>
      </c>
      <c r="J225" s="103">
        <f t="shared" si="34"/>
        <v>0</v>
      </c>
      <c r="K225" s="103">
        <f t="shared" si="35"/>
        <v>0</v>
      </c>
    </row>
    <row r="226" spans="1:11" ht="12" customHeight="1" x14ac:dyDescent="0.2">
      <c r="A226" s="99"/>
      <c r="B226" s="99" t="s">
        <v>535</v>
      </c>
      <c r="C226" s="99" t="s">
        <v>462</v>
      </c>
      <c r="D226" s="99" t="s">
        <v>196</v>
      </c>
      <c r="E226" s="215">
        <v>1</v>
      </c>
      <c r="F226" s="236">
        <v>1.2</v>
      </c>
      <c r="G226" s="237"/>
      <c r="H226" s="103">
        <f>VLOOKUP(E226,'Overzicht Schoonmaak'!$L$6:$N$14,3,FALSE)</f>
        <v>0</v>
      </c>
      <c r="I226" s="103">
        <f>VLOOKUP(D226,'Overzicht Schoonmaak'!$I$6:$J$17,2,FALSE)</f>
        <v>0</v>
      </c>
      <c r="J226" s="103">
        <f t="shared" si="34"/>
        <v>0</v>
      </c>
      <c r="K226" s="103">
        <f t="shared" si="35"/>
        <v>0</v>
      </c>
    </row>
    <row r="227" spans="1:11" ht="12" customHeight="1" x14ac:dyDescent="0.2">
      <c r="A227" s="116"/>
      <c r="B227" s="116" t="s">
        <v>536</v>
      </c>
      <c r="C227" s="212" t="s">
        <v>165</v>
      </c>
      <c r="D227" s="116" t="s">
        <v>149</v>
      </c>
      <c r="E227" s="143" t="s">
        <v>166</v>
      </c>
      <c r="F227" s="181"/>
      <c r="G227" s="235">
        <v>1.2</v>
      </c>
      <c r="H227" s="118"/>
      <c r="I227" s="118"/>
      <c r="J227" s="118"/>
      <c r="K227" s="118"/>
    </row>
    <row r="228" spans="1:11" ht="12" customHeight="1" x14ac:dyDescent="0.2">
      <c r="A228" s="116"/>
      <c r="B228" s="116" t="s">
        <v>537</v>
      </c>
      <c r="C228" s="212" t="s">
        <v>165</v>
      </c>
      <c r="D228" s="116" t="s">
        <v>149</v>
      </c>
      <c r="E228" s="143" t="s">
        <v>166</v>
      </c>
      <c r="F228" s="181"/>
      <c r="G228" s="235">
        <v>6</v>
      </c>
      <c r="H228" s="118"/>
      <c r="I228" s="118"/>
      <c r="J228" s="118"/>
      <c r="K228" s="118"/>
    </row>
    <row r="229" spans="1:11" ht="12" customHeight="1" x14ac:dyDescent="0.2">
      <c r="A229" s="116"/>
      <c r="B229" s="116" t="s">
        <v>538</v>
      </c>
      <c r="C229" s="212" t="s">
        <v>165</v>
      </c>
      <c r="D229" s="116" t="s">
        <v>149</v>
      </c>
      <c r="E229" s="143" t="s">
        <v>166</v>
      </c>
      <c r="F229" s="181"/>
      <c r="G229" s="235">
        <v>6.5</v>
      </c>
      <c r="H229" s="118"/>
      <c r="I229" s="118"/>
      <c r="J229" s="118"/>
      <c r="K229" s="118"/>
    </row>
    <row r="230" spans="1:11" ht="12" customHeight="1" x14ac:dyDescent="0.2">
      <c r="A230" s="116"/>
      <c r="B230" s="116" t="s">
        <v>539</v>
      </c>
      <c r="C230" s="212" t="s">
        <v>165</v>
      </c>
      <c r="D230" s="116" t="s">
        <v>149</v>
      </c>
      <c r="E230" s="143" t="s">
        <v>166</v>
      </c>
      <c r="F230" s="181"/>
      <c r="G230" s="235">
        <v>6.5</v>
      </c>
      <c r="H230" s="118"/>
      <c r="I230" s="118"/>
      <c r="J230" s="118"/>
      <c r="K230" s="118"/>
    </row>
    <row r="231" spans="1:11" ht="12" customHeight="1" x14ac:dyDescent="0.2">
      <c r="A231" s="116"/>
      <c r="B231" s="116" t="s">
        <v>540</v>
      </c>
      <c r="C231" s="116" t="s">
        <v>165</v>
      </c>
      <c r="D231" s="116" t="s">
        <v>149</v>
      </c>
      <c r="E231" s="143" t="s">
        <v>166</v>
      </c>
      <c r="F231" s="181"/>
      <c r="G231" s="235">
        <v>6</v>
      </c>
      <c r="H231" s="118"/>
      <c r="I231" s="118"/>
      <c r="J231" s="118"/>
      <c r="K231" s="118"/>
    </row>
    <row r="232" spans="1:11" ht="12" customHeight="1" x14ac:dyDescent="0.2">
      <c r="A232" s="116"/>
      <c r="B232" s="116" t="s">
        <v>541</v>
      </c>
      <c r="C232" s="116" t="s">
        <v>165</v>
      </c>
      <c r="D232" s="116" t="s">
        <v>149</v>
      </c>
      <c r="E232" s="143" t="s">
        <v>166</v>
      </c>
      <c r="F232" s="181"/>
      <c r="G232" s="235">
        <v>6</v>
      </c>
      <c r="H232" s="118"/>
      <c r="I232" s="118"/>
      <c r="J232" s="118"/>
      <c r="K232" s="118"/>
    </row>
    <row r="233" spans="1:11" ht="12" customHeight="1" x14ac:dyDescent="0.2">
      <c r="A233" s="229"/>
      <c r="B233" s="230"/>
      <c r="C233" s="230"/>
      <c r="D233" s="229"/>
      <c r="E233" s="231"/>
      <c r="F233" s="238"/>
      <c r="G233" s="239"/>
      <c r="H233" s="133"/>
      <c r="I233" s="133"/>
      <c r="J233" s="133"/>
      <c r="K233" s="133"/>
    </row>
    <row r="234" spans="1:11" ht="12" customHeight="1" x14ac:dyDescent="0.2">
      <c r="A234" s="207"/>
      <c r="B234" s="207"/>
      <c r="C234" s="214" t="s">
        <v>542</v>
      </c>
      <c r="D234" s="207" t="s">
        <v>149</v>
      </c>
      <c r="E234" s="208">
        <v>4</v>
      </c>
      <c r="F234" s="209">
        <v>51.6</v>
      </c>
      <c r="G234" s="210"/>
      <c r="H234" s="103">
        <f>VLOOKUP(E234,'Overzicht Schoonmaak'!$L$6:$N$14,3,FALSE)</f>
        <v>0</v>
      </c>
      <c r="I234" s="103">
        <f>VLOOKUP(D234,'Overzicht Schoonmaak'!$I$6:$J$17,2,FALSE)</f>
        <v>0</v>
      </c>
      <c r="J234" s="103">
        <f t="shared" ref="J234:J237" si="36">H234+I234</f>
        <v>0</v>
      </c>
      <c r="K234" s="103">
        <f t="shared" ref="K234:K237" si="37">F234*J234</f>
        <v>0</v>
      </c>
    </row>
    <row r="235" spans="1:11" ht="12" customHeight="1" x14ac:dyDescent="0.2">
      <c r="A235" s="207"/>
      <c r="B235" s="207" t="s">
        <v>543</v>
      </c>
      <c r="C235" s="207" t="s">
        <v>462</v>
      </c>
      <c r="D235" s="207" t="s">
        <v>196</v>
      </c>
      <c r="E235" s="208">
        <v>1</v>
      </c>
      <c r="F235" s="209">
        <v>4.0999999999999996</v>
      </c>
      <c r="G235" s="210"/>
      <c r="H235" s="103">
        <f>VLOOKUP(E235,'Overzicht Schoonmaak'!$L$6:$N$14,3,FALSE)</f>
        <v>0</v>
      </c>
      <c r="I235" s="103">
        <f>VLOOKUP(D235,'Overzicht Schoonmaak'!$I$6:$J$17,2,FALSE)</f>
        <v>0</v>
      </c>
      <c r="J235" s="103">
        <f t="shared" si="36"/>
        <v>0</v>
      </c>
      <c r="K235" s="103">
        <f t="shared" si="37"/>
        <v>0</v>
      </c>
    </row>
    <row r="236" spans="1:11" ht="12" customHeight="1" x14ac:dyDescent="0.2">
      <c r="A236" s="207"/>
      <c r="B236" s="207" t="s">
        <v>544</v>
      </c>
      <c r="C236" s="207" t="s">
        <v>545</v>
      </c>
      <c r="D236" s="207" t="s">
        <v>196</v>
      </c>
      <c r="E236" s="208">
        <v>1</v>
      </c>
      <c r="F236" s="209">
        <v>1.4</v>
      </c>
      <c r="G236" s="210"/>
      <c r="H236" s="103">
        <f>VLOOKUP(E236,'Overzicht Schoonmaak'!$L$6:$N$14,3,FALSE)</f>
        <v>0</v>
      </c>
      <c r="I236" s="103">
        <f>VLOOKUP(D236,'Overzicht Schoonmaak'!$I$6:$J$17,2,FALSE)</f>
        <v>0</v>
      </c>
      <c r="J236" s="103">
        <f t="shared" si="36"/>
        <v>0</v>
      </c>
      <c r="K236" s="103">
        <f t="shared" si="37"/>
        <v>0</v>
      </c>
    </row>
    <row r="237" spans="1:11" ht="12" customHeight="1" x14ac:dyDescent="0.2">
      <c r="A237" s="207"/>
      <c r="B237" s="207" t="s">
        <v>546</v>
      </c>
      <c r="C237" s="207" t="s">
        <v>545</v>
      </c>
      <c r="D237" s="207" t="s">
        <v>196</v>
      </c>
      <c r="E237" s="208">
        <v>1</v>
      </c>
      <c r="F237" s="209">
        <v>1.4</v>
      </c>
      <c r="G237" s="210"/>
      <c r="H237" s="103">
        <f>VLOOKUP(E237,'Overzicht Schoonmaak'!$L$6:$N$14,3,FALSE)</f>
        <v>0</v>
      </c>
      <c r="I237" s="103">
        <f>VLOOKUP(D237,'Overzicht Schoonmaak'!$I$6:$J$17,2,FALSE)</f>
        <v>0</v>
      </c>
      <c r="J237" s="103">
        <f t="shared" si="36"/>
        <v>0</v>
      </c>
      <c r="K237" s="103">
        <f t="shared" si="37"/>
        <v>0</v>
      </c>
    </row>
    <row r="238" spans="1:11" ht="12" customHeight="1" x14ac:dyDescent="0.2">
      <c r="A238" s="116" t="s">
        <v>257</v>
      </c>
      <c r="B238" s="212" t="s">
        <v>258</v>
      </c>
      <c r="C238" s="212" t="s">
        <v>165</v>
      </c>
      <c r="D238" s="116" t="s">
        <v>149</v>
      </c>
      <c r="E238" s="143" t="s">
        <v>166</v>
      </c>
      <c r="F238" s="181"/>
      <c r="G238" s="235">
        <v>9.6999999999999993</v>
      </c>
      <c r="H238" s="118"/>
      <c r="I238" s="118"/>
      <c r="J238" s="118"/>
      <c r="K238" s="118"/>
    </row>
    <row r="239" spans="1:11" ht="12" customHeight="1" x14ac:dyDescent="0.2">
      <c r="A239" s="99"/>
      <c r="B239" s="214"/>
      <c r="C239" s="214" t="s">
        <v>547</v>
      </c>
      <c r="D239" s="99" t="s">
        <v>149</v>
      </c>
      <c r="E239" s="215">
        <v>4</v>
      </c>
      <c r="F239" s="236">
        <v>2.8</v>
      </c>
      <c r="G239" s="237"/>
      <c r="H239" s="103">
        <f>VLOOKUP(E239,'Overzicht Schoonmaak'!$L$6:$N$14,3,FALSE)</f>
        <v>0</v>
      </c>
      <c r="I239" s="103">
        <f>VLOOKUP(D239,'Overzicht Schoonmaak'!$I$6:$J$17,2,FALSE)</f>
        <v>0</v>
      </c>
      <c r="J239" s="103">
        <f>H239+I239</f>
        <v>0</v>
      </c>
      <c r="K239" s="103">
        <f>F239*J239</f>
        <v>0</v>
      </c>
    </row>
    <row r="240" spans="1:11" ht="12" customHeight="1" x14ac:dyDescent="0.2">
      <c r="A240" s="116" t="s">
        <v>257</v>
      </c>
      <c r="B240" s="212" t="s">
        <v>548</v>
      </c>
      <c r="C240" s="212" t="s">
        <v>165</v>
      </c>
      <c r="D240" s="116" t="s">
        <v>149</v>
      </c>
      <c r="E240" s="143" t="s">
        <v>166</v>
      </c>
      <c r="F240" s="181"/>
      <c r="G240" s="235">
        <v>6</v>
      </c>
      <c r="H240" s="118"/>
      <c r="I240" s="118"/>
      <c r="J240" s="118"/>
      <c r="K240" s="118"/>
    </row>
    <row r="241" spans="1:11" ht="12" customHeight="1" x14ac:dyDescent="0.2">
      <c r="A241" s="116" t="s">
        <v>257</v>
      </c>
      <c r="B241" s="364" t="s">
        <v>259</v>
      </c>
      <c r="C241" s="212" t="s">
        <v>165</v>
      </c>
      <c r="D241" s="116" t="s">
        <v>149</v>
      </c>
      <c r="E241" s="143" t="s">
        <v>166</v>
      </c>
      <c r="F241" s="181"/>
      <c r="G241" s="235">
        <v>20.399999999999999</v>
      </c>
      <c r="H241" s="118"/>
      <c r="I241" s="118"/>
      <c r="J241" s="118"/>
      <c r="K241" s="118"/>
    </row>
    <row r="242" spans="1:11" ht="12" customHeight="1" x14ac:dyDescent="0.2">
      <c r="A242" s="99"/>
      <c r="B242" s="366"/>
      <c r="C242" s="214" t="s">
        <v>549</v>
      </c>
      <c r="D242" s="99" t="s">
        <v>149</v>
      </c>
      <c r="E242" s="99">
        <v>4</v>
      </c>
      <c r="F242" s="240">
        <v>41.6</v>
      </c>
      <c r="G242" s="241"/>
      <c r="H242" s="103">
        <f>VLOOKUP(E242,'Overzicht Schoonmaak'!$L$6:$N$14,3,FALSE)</f>
        <v>0</v>
      </c>
      <c r="I242" s="103">
        <f>VLOOKUP(D242,'Overzicht Schoonmaak'!$I$6:$J$17,2,FALSE)</f>
        <v>0</v>
      </c>
      <c r="J242" s="103">
        <f>H242+I242</f>
        <v>0</v>
      </c>
      <c r="K242" s="103">
        <f>F242*J242</f>
        <v>0</v>
      </c>
    </row>
    <row r="243" spans="1:11" ht="12" customHeight="1" x14ac:dyDescent="0.2">
      <c r="A243" s="108" t="s">
        <v>257</v>
      </c>
      <c r="B243" s="365" t="s">
        <v>550</v>
      </c>
      <c r="C243" s="222" t="s">
        <v>551</v>
      </c>
      <c r="D243" s="108" t="s">
        <v>196</v>
      </c>
      <c r="E243" s="108" t="s">
        <v>161</v>
      </c>
      <c r="F243" s="242" t="s">
        <v>161</v>
      </c>
      <c r="G243" s="243"/>
      <c r="H243" s="113"/>
      <c r="I243" s="113"/>
      <c r="J243" s="113"/>
      <c r="K243" s="113"/>
    </row>
    <row r="244" spans="1:11" ht="12" customHeight="1" x14ac:dyDescent="0.2">
      <c r="A244" s="108" t="s">
        <v>257</v>
      </c>
      <c r="B244" s="365" t="s">
        <v>262</v>
      </c>
      <c r="C244" s="222" t="s">
        <v>187</v>
      </c>
      <c r="D244" s="108" t="s">
        <v>196</v>
      </c>
      <c r="E244" s="108" t="s">
        <v>161</v>
      </c>
      <c r="F244" s="242" t="s">
        <v>161</v>
      </c>
      <c r="G244" s="243"/>
      <c r="H244" s="113"/>
      <c r="I244" s="113"/>
      <c r="J244" s="113"/>
      <c r="K244" s="113"/>
    </row>
    <row r="245" spans="1:11" ht="12" customHeight="1" x14ac:dyDescent="0.2">
      <c r="A245" s="99" t="s">
        <v>257</v>
      </c>
      <c r="B245" s="366" t="s">
        <v>263</v>
      </c>
      <c r="C245" s="214" t="s">
        <v>220</v>
      </c>
      <c r="D245" s="99" t="s">
        <v>149</v>
      </c>
      <c r="E245" s="99">
        <v>4</v>
      </c>
      <c r="F245" s="244">
        <v>5.8</v>
      </c>
      <c r="G245" s="241"/>
      <c r="H245" s="103">
        <f>VLOOKUP(E245,'Overzicht Schoonmaak'!$L$6:$N$14,3,FALSE)</f>
        <v>0</v>
      </c>
      <c r="I245" s="103">
        <f>VLOOKUP(D245,'Overzicht Schoonmaak'!$I$6:$J$17,2,FALSE)</f>
        <v>0</v>
      </c>
      <c r="J245" s="103">
        <f>H245+I245</f>
        <v>0</v>
      </c>
      <c r="K245" s="103">
        <f>F245*J245</f>
        <v>0</v>
      </c>
    </row>
    <row r="246" spans="1:11" ht="12" customHeight="1" x14ac:dyDescent="0.2">
      <c r="A246" s="116" t="s">
        <v>257</v>
      </c>
      <c r="B246" s="364" t="s">
        <v>265</v>
      </c>
      <c r="C246" s="212" t="s">
        <v>165</v>
      </c>
      <c r="D246" s="116" t="s">
        <v>149</v>
      </c>
      <c r="E246" s="143" t="s">
        <v>166</v>
      </c>
      <c r="F246" s="181"/>
      <c r="G246" s="235">
        <v>25.4</v>
      </c>
      <c r="H246" s="118"/>
      <c r="I246" s="118"/>
      <c r="J246" s="118"/>
      <c r="K246" s="118"/>
    </row>
    <row r="247" spans="1:11" ht="12" customHeight="1" x14ac:dyDescent="0.2">
      <c r="A247" s="116" t="s">
        <v>257</v>
      </c>
      <c r="B247" s="364" t="s">
        <v>266</v>
      </c>
      <c r="C247" s="212" t="s">
        <v>165</v>
      </c>
      <c r="D247" s="116" t="s">
        <v>149</v>
      </c>
      <c r="E247" s="143" t="s">
        <v>166</v>
      </c>
      <c r="F247" s="181"/>
      <c r="G247" s="235">
        <v>17.8</v>
      </c>
      <c r="H247" s="118"/>
      <c r="I247" s="118"/>
      <c r="J247" s="118"/>
      <c r="K247" s="118"/>
    </row>
    <row r="248" spans="1:11" ht="12" customHeight="1" x14ac:dyDescent="0.2">
      <c r="A248" s="116" t="s">
        <v>257</v>
      </c>
      <c r="B248" s="364" t="s">
        <v>552</v>
      </c>
      <c r="C248" s="212" t="s">
        <v>165</v>
      </c>
      <c r="D248" s="116" t="s">
        <v>149</v>
      </c>
      <c r="E248" s="143" t="s">
        <v>166</v>
      </c>
      <c r="F248" s="181"/>
      <c r="G248" s="235">
        <v>8.1999999999999993</v>
      </c>
      <c r="H248" s="118"/>
      <c r="I248" s="118"/>
      <c r="J248" s="118"/>
      <c r="K248" s="118"/>
    </row>
    <row r="249" spans="1:11" ht="12" customHeight="1" x14ac:dyDescent="0.2">
      <c r="A249" s="116" t="s">
        <v>257</v>
      </c>
      <c r="B249" s="364" t="s">
        <v>267</v>
      </c>
      <c r="C249" s="212" t="s">
        <v>165</v>
      </c>
      <c r="D249" s="116" t="s">
        <v>149</v>
      </c>
      <c r="E249" s="143" t="s">
        <v>166</v>
      </c>
      <c r="F249" s="181"/>
      <c r="G249" s="235">
        <v>17.8</v>
      </c>
      <c r="H249" s="118"/>
      <c r="I249" s="118"/>
      <c r="J249" s="118"/>
      <c r="K249" s="118"/>
    </row>
    <row r="250" spans="1:11" ht="12" customHeight="1" x14ac:dyDescent="0.2">
      <c r="A250" s="116" t="s">
        <v>257</v>
      </c>
      <c r="B250" s="364" t="s">
        <v>268</v>
      </c>
      <c r="C250" s="212" t="s">
        <v>165</v>
      </c>
      <c r="D250" s="116" t="s">
        <v>149</v>
      </c>
      <c r="E250" s="143" t="s">
        <v>166</v>
      </c>
      <c r="F250" s="181"/>
      <c r="G250" s="235">
        <v>17.8</v>
      </c>
      <c r="H250" s="118"/>
      <c r="I250" s="118"/>
      <c r="J250" s="118"/>
      <c r="K250" s="118"/>
    </row>
    <row r="251" spans="1:11" ht="12" customHeight="1" x14ac:dyDescent="0.2">
      <c r="A251" s="116" t="s">
        <v>257</v>
      </c>
      <c r="B251" s="364" t="s">
        <v>269</v>
      </c>
      <c r="C251" s="212" t="s">
        <v>165</v>
      </c>
      <c r="D251" s="116" t="s">
        <v>149</v>
      </c>
      <c r="E251" s="143" t="s">
        <v>166</v>
      </c>
      <c r="F251" s="181"/>
      <c r="G251" s="235">
        <v>17.8</v>
      </c>
      <c r="H251" s="118"/>
      <c r="I251" s="118"/>
      <c r="J251" s="118"/>
      <c r="K251" s="118"/>
    </row>
    <row r="252" spans="1:11" ht="12" customHeight="1" x14ac:dyDescent="0.2">
      <c r="A252" s="116" t="s">
        <v>257</v>
      </c>
      <c r="B252" s="364" t="s">
        <v>271</v>
      </c>
      <c r="C252" s="212" t="s">
        <v>165</v>
      </c>
      <c r="D252" s="116" t="s">
        <v>149</v>
      </c>
      <c r="E252" s="143" t="s">
        <v>166</v>
      </c>
      <c r="F252" s="181"/>
      <c r="G252" s="235">
        <v>17.8</v>
      </c>
      <c r="H252" s="118"/>
      <c r="I252" s="118"/>
      <c r="J252" s="118"/>
      <c r="K252" s="118"/>
    </row>
    <row r="253" spans="1:11" ht="12" customHeight="1" x14ac:dyDescent="0.2">
      <c r="A253" s="116" t="s">
        <v>257</v>
      </c>
      <c r="B253" s="364" t="s">
        <v>272</v>
      </c>
      <c r="C253" s="212" t="s">
        <v>165</v>
      </c>
      <c r="D253" s="116" t="s">
        <v>149</v>
      </c>
      <c r="E253" s="143" t="s">
        <v>166</v>
      </c>
      <c r="F253" s="181"/>
      <c r="G253" s="235">
        <v>17.8</v>
      </c>
      <c r="H253" s="118"/>
      <c r="I253" s="118"/>
      <c r="J253" s="118"/>
      <c r="K253" s="118"/>
    </row>
    <row r="254" spans="1:11" ht="12" customHeight="1" x14ac:dyDescent="0.2">
      <c r="A254" s="116" t="s">
        <v>257</v>
      </c>
      <c r="B254" s="364" t="s">
        <v>273</v>
      </c>
      <c r="C254" s="212" t="s">
        <v>165</v>
      </c>
      <c r="D254" s="116" t="s">
        <v>149</v>
      </c>
      <c r="E254" s="143" t="s">
        <v>166</v>
      </c>
      <c r="F254" s="181"/>
      <c r="G254" s="235">
        <v>17.8</v>
      </c>
      <c r="H254" s="118"/>
      <c r="I254" s="118"/>
      <c r="J254" s="118"/>
      <c r="K254" s="118"/>
    </row>
    <row r="255" spans="1:11" ht="12" customHeight="1" x14ac:dyDescent="0.2">
      <c r="A255" s="116" t="s">
        <v>257</v>
      </c>
      <c r="B255" s="364" t="s">
        <v>553</v>
      </c>
      <c r="C255" s="212" t="s">
        <v>165</v>
      </c>
      <c r="D255" s="116" t="s">
        <v>149</v>
      </c>
      <c r="E255" s="143" t="s">
        <v>166</v>
      </c>
      <c r="F255" s="181"/>
      <c r="G255" s="235">
        <v>17.8</v>
      </c>
      <c r="H255" s="118"/>
      <c r="I255" s="118"/>
      <c r="J255" s="118"/>
      <c r="K255" s="118"/>
    </row>
    <row r="256" spans="1:11" ht="12" customHeight="1" x14ac:dyDescent="0.2">
      <c r="A256" s="116" t="s">
        <v>257</v>
      </c>
      <c r="B256" s="364" t="s">
        <v>277</v>
      </c>
      <c r="C256" s="212" t="s">
        <v>165</v>
      </c>
      <c r="D256" s="116" t="s">
        <v>149</v>
      </c>
      <c r="E256" s="143" t="s">
        <v>166</v>
      </c>
      <c r="F256" s="181"/>
      <c r="G256" s="235">
        <v>17.8</v>
      </c>
      <c r="H256" s="118"/>
      <c r="I256" s="118"/>
      <c r="J256" s="118"/>
      <c r="K256" s="118"/>
    </row>
    <row r="257" spans="1:12" ht="12" customHeight="1" x14ac:dyDescent="0.2">
      <c r="F257" s="8"/>
      <c r="G257" s="8"/>
    </row>
    <row r="258" spans="1:12" ht="12" customHeight="1" x14ac:dyDescent="0.2">
      <c r="A258" s="159"/>
      <c r="B258" s="159" t="s">
        <v>294</v>
      </c>
      <c r="C258" s="159"/>
      <c r="D258" s="159"/>
      <c r="E258" s="159"/>
      <c r="F258" s="245">
        <f>SUM(F2:F256)</f>
        <v>2347.3399999999997</v>
      </c>
      <c r="G258" s="246">
        <f>SUM(G2:G256)</f>
        <v>1934.0999999999997</v>
      </c>
      <c r="H258" s="133"/>
      <c r="I258" s="133"/>
      <c r="J258" s="133"/>
      <c r="K258" s="162">
        <f>SUM(K11:K256)</f>
        <v>0</v>
      </c>
      <c r="L258" s="53" t="s">
        <v>83</v>
      </c>
    </row>
  </sheetData>
  <sheetProtection algorithmName="SHA-512" hashValue="zBgbMQ42m9dtNUoXJH4bBVGjMWf9gk4WqnIbC4koercd3ZwbNuGBHZ/KkK3zFqjkOAPYCgJBmOg2ced9dmZM8Q==" saltValue="CTP9q5shRwHOFDNRqscbdQ==" spinCount="100000" sheet="1" objects="1" scenarios="1"/>
  <autoFilter ref="A1:K258" xr:uid="{00000000-0001-0000-0300-00000000000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6E0B4"/>
  </sheetPr>
  <dimension ref="A1:P174"/>
  <sheetViews>
    <sheetView zoomScaleNormal="100" workbookViewId="0">
      <selection sqref="A1:XFD1048576"/>
    </sheetView>
  </sheetViews>
  <sheetFormatPr defaultColWidth="10.85546875" defaultRowHeight="12.75" x14ac:dyDescent="0.2"/>
  <cols>
    <col min="1" max="1" width="9.28515625" style="8" customWidth="1"/>
    <col min="2" max="2" width="14.85546875" style="8" customWidth="1"/>
    <col min="3" max="3" width="39" style="8" customWidth="1"/>
    <col min="4" max="4" width="17.5703125" style="8" customWidth="1"/>
    <col min="5" max="5" width="19.42578125" style="8" customWidth="1"/>
    <col min="6" max="7" width="9.7109375" style="194" bestFit="1" customWidth="1"/>
    <col min="8" max="9" width="10.85546875" style="8"/>
    <col min="10" max="10" width="17" style="8" customWidth="1"/>
    <col min="11" max="11" width="16.42578125" style="8" customWidth="1"/>
    <col min="12" max="12" width="14.42578125" style="8" customWidth="1"/>
    <col min="13" max="16384" width="10.85546875" style="8"/>
  </cols>
  <sheetData>
    <row r="1" spans="1:16" s="65" customFormat="1" ht="25.5" x14ac:dyDescent="0.2">
      <c r="A1" s="94" t="s">
        <v>81</v>
      </c>
      <c r="B1" s="94" t="s">
        <v>139</v>
      </c>
      <c r="C1" s="94" t="s">
        <v>58</v>
      </c>
      <c r="D1" s="94" t="s">
        <v>140</v>
      </c>
      <c r="E1" s="95" t="s">
        <v>141</v>
      </c>
      <c r="F1" s="96" t="s">
        <v>132</v>
      </c>
      <c r="G1" s="163" t="s">
        <v>142</v>
      </c>
      <c r="H1" s="247" t="s">
        <v>143</v>
      </c>
      <c r="I1" s="247" t="s">
        <v>144</v>
      </c>
      <c r="J1" s="247" t="s">
        <v>145</v>
      </c>
      <c r="K1" s="247" t="s">
        <v>83</v>
      </c>
      <c r="L1" s="8"/>
      <c r="M1" s="8"/>
      <c r="N1" s="8"/>
      <c r="O1" s="8"/>
      <c r="P1" s="8"/>
    </row>
    <row r="2" spans="1:16" ht="15" x14ac:dyDescent="0.2">
      <c r="A2" s="99" t="s">
        <v>554</v>
      </c>
      <c r="B2" s="248" t="s">
        <v>147</v>
      </c>
      <c r="C2" s="249" t="s">
        <v>555</v>
      </c>
      <c r="D2" s="99" t="s">
        <v>124</v>
      </c>
      <c r="E2" s="145">
        <v>4</v>
      </c>
      <c r="F2" s="250">
        <v>7.3</v>
      </c>
      <c r="G2" s="251"/>
      <c r="H2" s="103">
        <f>VLOOKUP(E2,'Overzicht Schoonmaak'!$L$6:$N$14,3,FALSE)</f>
        <v>0</v>
      </c>
      <c r="I2" s="103">
        <f>VLOOKUP(D2,'Overzicht Schoonmaak'!$I$6:$J$17,2,FALSE)</f>
        <v>0</v>
      </c>
      <c r="J2" s="103">
        <f>H2+I2</f>
        <v>0</v>
      </c>
      <c r="K2" s="103">
        <f>F2*J2</f>
        <v>0</v>
      </c>
    </row>
    <row r="3" spans="1:16" ht="15" x14ac:dyDescent="0.2">
      <c r="A3" s="99" t="s">
        <v>554</v>
      </c>
      <c r="B3" s="248" t="s">
        <v>150</v>
      </c>
      <c r="C3" s="249" t="s">
        <v>556</v>
      </c>
      <c r="D3" s="99" t="s">
        <v>124</v>
      </c>
      <c r="E3" s="123">
        <v>4</v>
      </c>
      <c r="F3" s="252">
        <v>30</v>
      </c>
      <c r="G3" s="253"/>
      <c r="H3" s="103">
        <f>VLOOKUP(E3,'Overzicht Schoonmaak'!$L$6:$N$14,3,FALSE)</f>
        <v>0</v>
      </c>
      <c r="I3" s="103">
        <f>VLOOKUP(D3,'Overzicht Schoonmaak'!$I$6:$J$17,2,FALSE)</f>
        <v>0</v>
      </c>
      <c r="J3" s="103">
        <f>H3+I3</f>
        <v>0</v>
      </c>
      <c r="K3" s="103">
        <f>F3*J3</f>
        <v>0</v>
      </c>
    </row>
    <row r="4" spans="1:16" x14ac:dyDescent="0.2">
      <c r="A4" s="108" t="s">
        <v>554</v>
      </c>
      <c r="B4" s="254" t="s">
        <v>152</v>
      </c>
      <c r="C4" s="254" t="s">
        <v>557</v>
      </c>
      <c r="D4" s="108" t="s">
        <v>124</v>
      </c>
      <c r="E4" s="120" t="s">
        <v>161</v>
      </c>
      <c r="F4" s="255" t="s">
        <v>161</v>
      </c>
      <c r="G4" s="256"/>
      <c r="H4" s="113"/>
      <c r="I4" s="113"/>
      <c r="J4" s="113"/>
      <c r="K4" s="113"/>
    </row>
    <row r="5" spans="1:16" x14ac:dyDescent="0.2">
      <c r="A5" s="108" t="s">
        <v>554</v>
      </c>
      <c r="B5" s="254" t="s">
        <v>393</v>
      </c>
      <c r="C5" s="254" t="s">
        <v>558</v>
      </c>
      <c r="D5" s="108" t="s">
        <v>149</v>
      </c>
      <c r="E5" s="120" t="s">
        <v>161</v>
      </c>
      <c r="F5" s="255" t="s">
        <v>161</v>
      </c>
      <c r="G5" s="256"/>
      <c r="H5" s="113"/>
      <c r="I5" s="113"/>
      <c r="J5" s="113"/>
      <c r="K5" s="113"/>
    </row>
    <row r="6" spans="1:16" x14ac:dyDescent="0.2">
      <c r="A6" s="99" t="s">
        <v>554</v>
      </c>
      <c r="B6" s="248" t="s">
        <v>159</v>
      </c>
      <c r="C6" s="248" t="s">
        <v>559</v>
      </c>
      <c r="D6" s="99" t="s">
        <v>124</v>
      </c>
      <c r="E6" s="123">
        <v>3</v>
      </c>
      <c r="F6" s="252">
        <v>14.6</v>
      </c>
      <c r="G6" s="253"/>
      <c r="H6" s="103">
        <f>VLOOKUP(E6,'Overzicht Schoonmaak'!$L$6:$N$14,3,FALSE)</f>
        <v>0</v>
      </c>
      <c r="I6" s="103">
        <f>VLOOKUP(D6,'Overzicht Schoonmaak'!$I$6:$J$17,2,FALSE)</f>
        <v>0</v>
      </c>
      <c r="J6" s="103">
        <f>H6+I6</f>
        <v>0</v>
      </c>
      <c r="K6" s="103">
        <f>F6*J6</f>
        <v>0</v>
      </c>
    </row>
    <row r="7" spans="1:16" ht="15" x14ac:dyDescent="0.2">
      <c r="A7" s="108" t="s">
        <v>554</v>
      </c>
      <c r="B7" s="254" t="s">
        <v>162</v>
      </c>
      <c r="C7" s="257" t="s">
        <v>560</v>
      </c>
      <c r="D7" s="108" t="s">
        <v>124</v>
      </c>
      <c r="E7" s="120" t="s">
        <v>161</v>
      </c>
      <c r="F7" s="255" t="s">
        <v>161</v>
      </c>
      <c r="G7" s="256"/>
      <c r="H7" s="113"/>
      <c r="I7" s="113"/>
      <c r="J7" s="113"/>
      <c r="K7" s="113"/>
    </row>
    <row r="8" spans="1:16" ht="15" x14ac:dyDescent="0.2">
      <c r="A8" s="108" t="s">
        <v>554</v>
      </c>
      <c r="B8" s="254" t="s">
        <v>164</v>
      </c>
      <c r="C8" s="257" t="s">
        <v>560</v>
      </c>
      <c r="D8" s="108" t="s">
        <v>124</v>
      </c>
      <c r="E8" s="120" t="s">
        <v>161</v>
      </c>
      <c r="F8" s="255" t="s">
        <v>161</v>
      </c>
      <c r="G8" s="256"/>
      <c r="H8" s="113"/>
      <c r="I8" s="113"/>
      <c r="J8" s="113"/>
      <c r="K8" s="113"/>
    </row>
    <row r="9" spans="1:16" ht="15" x14ac:dyDescent="0.2">
      <c r="A9" s="99" t="s">
        <v>554</v>
      </c>
      <c r="B9" s="248" t="s">
        <v>394</v>
      </c>
      <c r="C9" s="249" t="s">
        <v>561</v>
      </c>
      <c r="D9" s="99" t="s">
        <v>124</v>
      </c>
      <c r="E9" s="123">
        <v>4</v>
      </c>
      <c r="F9" s="258">
        <v>16.899999999999999</v>
      </c>
      <c r="G9" s="253"/>
      <c r="H9" s="103">
        <f>VLOOKUP(E9,'Overzicht Schoonmaak'!$L$6:$N$14,3,FALSE)</f>
        <v>0</v>
      </c>
      <c r="I9" s="103">
        <f>VLOOKUP(D9,'Overzicht Schoonmaak'!$I$6:$J$17,2,FALSE)</f>
        <v>0</v>
      </c>
      <c r="J9" s="103">
        <f>H9+I9</f>
        <v>0</v>
      </c>
      <c r="K9" s="103">
        <f>F9*J9</f>
        <v>0</v>
      </c>
    </row>
    <row r="10" spans="1:16" ht="15" x14ac:dyDescent="0.2">
      <c r="A10" s="116" t="s">
        <v>554</v>
      </c>
      <c r="B10" s="259" t="s">
        <v>167</v>
      </c>
      <c r="C10" s="260" t="s">
        <v>165</v>
      </c>
      <c r="D10" s="116" t="s">
        <v>124</v>
      </c>
      <c r="E10" s="117" t="s">
        <v>166</v>
      </c>
      <c r="F10" s="181"/>
      <c r="G10" s="261">
        <v>26.1</v>
      </c>
      <c r="H10" s="118"/>
      <c r="I10" s="118"/>
      <c r="J10" s="118"/>
      <c r="K10" s="118"/>
    </row>
    <row r="11" spans="1:16" ht="15" x14ac:dyDescent="0.2">
      <c r="A11" s="116" t="s">
        <v>554</v>
      </c>
      <c r="B11" s="259" t="s">
        <v>168</v>
      </c>
      <c r="C11" s="260" t="s">
        <v>165</v>
      </c>
      <c r="D11" s="116" t="s">
        <v>124</v>
      </c>
      <c r="E11" s="117" t="s">
        <v>166</v>
      </c>
      <c r="F11" s="181"/>
      <c r="G11" s="261">
        <v>10</v>
      </c>
      <c r="H11" s="118"/>
      <c r="I11" s="118"/>
      <c r="J11" s="118"/>
      <c r="K11" s="118"/>
    </row>
    <row r="12" spans="1:16" ht="15" x14ac:dyDescent="0.2">
      <c r="A12" s="116" t="s">
        <v>554</v>
      </c>
      <c r="B12" s="259" t="s">
        <v>169</v>
      </c>
      <c r="C12" s="260" t="s">
        <v>165</v>
      </c>
      <c r="D12" s="116" t="s">
        <v>124</v>
      </c>
      <c r="E12" s="117" t="s">
        <v>166</v>
      </c>
      <c r="F12" s="181"/>
      <c r="G12" s="261">
        <v>9.3000000000000007</v>
      </c>
      <c r="H12" s="118"/>
      <c r="I12" s="118"/>
      <c r="J12" s="118"/>
      <c r="K12" s="118"/>
    </row>
    <row r="13" spans="1:16" ht="15" x14ac:dyDescent="0.2">
      <c r="A13" s="116" t="s">
        <v>554</v>
      </c>
      <c r="B13" s="259" t="s">
        <v>170</v>
      </c>
      <c r="C13" s="260" t="s">
        <v>165</v>
      </c>
      <c r="D13" s="116" t="s">
        <v>124</v>
      </c>
      <c r="E13" s="117" t="s">
        <v>166</v>
      </c>
      <c r="F13" s="181"/>
      <c r="G13" s="261">
        <v>17</v>
      </c>
      <c r="H13" s="118"/>
      <c r="I13" s="118"/>
      <c r="J13" s="118"/>
      <c r="K13" s="118"/>
    </row>
    <row r="14" spans="1:16" x14ac:dyDescent="0.2">
      <c r="A14" s="99" t="s">
        <v>554</v>
      </c>
      <c r="B14" s="248" t="s">
        <v>171</v>
      </c>
      <c r="C14" s="248" t="s">
        <v>557</v>
      </c>
      <c r="D14" s="99"/>
      <c r="E14" s="123" t="s">
        <v>161</v>
      </c>
      <c r="F14" s="262" t="s">
        <v>161</v>
      </c>
      <c r="G14" s="253"/>
      <c r="H14" s="129"/>
      <c r="I14" s="129"/>
      <c r="J14" s="129"/>
      <c r="K14" s="129"/>
    </row>
    <row r="15" spans="1:16" ht="15" x14ac:dyDescent="0.2">
      <c r="A15" s="116" t="s">
        <v>554</v>
      </c>
      <c r="B15" s="259" t="s">
        <v>172</v>
      </c>
      <c r="C15" s="260" t="s">
        <v>165</v>
      </c>
      <c r="D15" s="116" t="s">
        <v>124</v>
      </c>
      <c r="E15" s="117" t="s">
        <v>166</v>
      </c>
      <c r="F15" s="181"/>
      <c r="G15" s="261">
        <v>33.9</v>
      </c>
      <c r="H15" s="118"/>
      <c r="I15" s="118"/>
      <c r="J15" s="118"/>
      <c r="K15" s="118"/>
    </row>
    <row r="16" spans="1:16" ht="15" x14ac:dyDescent="0.2">
      <c r="A16" s="99" t="s">
        <v>554</v>
      </c>
      <c r="B16" s="248" t="s">
        <v>173</v>
      </c>
      <c r="C16" s="249" t="s">
        <v>562</v>
      </c>
      <c r="D16" s="99" t="s">
        <v>124</v>
      </c>
      <c r="E16" s="123">
        <v>3</v>
      </c>
      <c r="F16" s="250">
        <v>44.3</v>
      </c>
      <c r="G16" s="253"/>
      <c r="H16" s="103">
        <f>VLOOKUP(E16,'Overzicht Schoonmaak'!$L$6:$N$14,3,FALSE)</f>
        <v>0</v>
      </c>
      <c r="I16" s="103">
        <f>VLOOKUP(D16,'Overzicht Schoonmaak'!$I$6:$J$17,2,FALSE)</f>
        <v>0</v>
      </c>
      <c r="J16" s="103">
        <f t="shared" ref="J16:J20" si="0">H16+I16</f>
        <v>0</v>
      </c>
      <c r="K16" s="103">
        <f t="shared" ref="K16:K20" si="1">F16*J16</f>
        <v>0</v>
      </c>
    </row>
    <row r="17" spans="1:11" ht="15" x14ac:dyDescent="0.2">
      <c r="A17" s="99" t="s">
        <v>554</v>
      </c>
      <c r="B17" s="248" t="s">
        <v>175</v>
      </c>
      <c r="C17" s="249" t="s">
        <v>563</v>
      </c>
      <c r="D17" s="99" t="s">
        <v>196</v>
      </c>
      <c r="E17" s="123">
        <v>1</v>
      </c>
      <c r="F17" s="252">
        <v>8.1999999999999993</v>
      </c>
      <c r="G17" s="253"/>
      <c r="H17" s="103">
        <f>VLOOKUP(E17,'Overzicht Schoonmaak'!$L$6:$N$14,3,FALSE)</f>
        <v>0</v>
      </c>
      <c r="I17" s="103">
        <f>VLOOKUP(D17,'Overzicht Schoonmaak'!$I$6:$J$17,2,FALSE)</f>
        <v>0</v>
      </c>
      <c r="J17" s="103">
        <f t="shared" si="0"/>
        <v>0</v>
      </c>
      <c r="K17" s="103">
        <f t="shared" si="1"/>
        <v>0</v>
      </c>
    </row>
    <row r="18" spans="1:11" ht="15" x14ac:dyDescent="0.2">
      <c r="A18" s="99" t="s">
        <v>554</v>
      </c>
      <c r="B18" s="248" t="s">
        <v>177</v>
      </c>
      <c r="C18" s="249" t="s">
        <v>333</v>
      </c>
      <c r="D18" s="99" t="s">
        <v>196</v>
      </c>
      <c r="E18" s="123">
        <v>6</v>
      </c>
      <c r="F18" s="252">
        <v>22.5</v>
      </c>
      <c r="G18" s="253"/>
      <c r="H18" s="103">
        <f>VLOOKUP(E18,'Overzicht Schoonmaak'!$L$6:$N$14,3,FALSE)</f>
        <v>0</v>
      </c>
      <c r="I18" s="103">
        <f>VLOOKUP(D18,'Overzicht Schoonmaak'!$I$6:$J$17,2,FALSE)</f>
        <v>0</v>
      </c>
      <c r="J18" s="103">
        <f t="shared" si="0"/>
        <v>0</v>
      </c>
      <c r="K18" s="103">
        <f t="shared" si="1"/>
        <v>0</v>
      </c>
    </row>
    <row r="19" spans="1:11" ht="15" x14ac:dyDescent="0.2">
      <c r="A19" s="99" t="s">
        <v>554</v>
      </c>
      <c r="B19" s="248" t="s">
        <v>178</v>
      </c>
      <c r="C19" s="249" t="s">
        <v>564</v>
      </c>
      <c r="D19" s="99" t="s">
        <v>124</v>
      </c>
      <c r="E19" s="123">
        <v>8</v>
      </c>
      <c r="F19" s="252">
        <v>19.100000000000001</v>
      </c>
      <c r="G19" s="253"/>
      <c r="H19" s="103">
        <f>VLOOKUP(E19,'Overzicht Schoonmaak'!$L$6:$N$14,3,FALSE)</f>
        <v>0</v>
      </c>
      <c r="I19" s="103">
        <f>VLOOKUP(D19,'Overzicht Schoonmaak'!$I$6:$J$17,2,FALSE)</f>
        <v>0</v>
      </c>
      <c r="J19" s="103">
        <f t="shared" si="0"/>
        <v>0</v>
      </c>
      <c r="K19" s="103">
        <f t="shared" si="1"/>
        <v>0</v>
      </c>
    </row>
    <row r="20" spans="1:11" x14ac:dyDescent="0.2">
      <c r="A20" s="99" t="s">
        <v>554</v>
      </c>
      <c r="B20" s="248" t="s">
        <v>179</v>
      </c>
      <c r="C20" s="248" t="s">
        <v>565</v>
      </c>
      <c r="D20" s="99" t="s">
        <v>196</v>
      </c>
      <c r="E20" s="123">
        <v>1</v>
      </c>
      <c r="F20" s="258">
        <v>2.1</v>
      </c>
      <c r="G20" s="253"/>
      <c r="H20" s="103">
        <f>VLOOKUP(E20,'Overzicht Schoonmaak'!$L$6:$N$14,3,FALSE)</f>
        <v>0</v>
      </c>
      <c r="I20" s="103">
        <f>VLOOKUP(D20,'Overzicht Schoonmaak'!$I$6:$J$17,2,FALSE)</f>
        <v>0</v>
      </c>
      <c r="J20" s="103">
        <f t="shared" si="0"/>
        <v>0</v>
      </c>
      <c r="K20" s="103">
        <f t="shared" si="1"/>
        <v>0</v>
      </c>
    </row>
    <row r="21" spans="1:11" ht="15" x14ac:dyDescent="0.2">
      <c r="A21" s="116" t="s">
        <v>554</v>
      </c>
      <c r="B21" s="259" t="s">
        <v>180</v>
      </c>
      <c r="C21" s="260" t="s">
        <v>165</v>
      </c>
      <c r="D21" s="116" t="s">
        <v>124</v>
      </c>
      <c r="E21" s="117" t="s">
        <v>166</v>
      </c>
      <c r="F21" s="181"/>
      <c r="G21" s="261">
        <v>23.9</v>
      </c>
      <c r="H21" s="118"/>
      <c r="I21" s="118"/>
      <c r="J21" s="118"/>
      <c r="K21" s="118"/>
    </row>
    <row r="22" spans="1:11" x14ac:dyDescent="0.2">
      <c r="A22" s="99" t="s">
        <v>554</v>
      </c>
      <c r="B22" s="248" t="s">
        <v>181</v>
      </c>
      <c r="C22" s="248" t="s">
        <v>300</v>
      </c>
      <c r="D22" s="99" t="s">
        <v>124</v>
      </c>
      <c r="E22" s="123">
        <v>4</v>
      </c>
      <c r="F22" s="250">
        <v>26.1</v>
      </c>
      <c r="G22" s="253"/>
      <c r="H22" s="103">
        <f>VLOOKUP(E22,'Overzicht Schoonmaak'!$L$6:$N$14,3,FALSE)</f>
        <v>0</v>
      </c>
      <c r="I22" s="103">
        <f>VLOOKUP(D22,'Overzicht Schoonmaak'!$I$6:$J$17,2,FALSE)</f>
        <v>0</v>
      </c>
      <c r="J22" s="103">
        <f t="shared" ref="J22:J24" si="2">H22+I22</f>
        <v>0</v>
      </c>
      <c r="K22" s="103">
        <f t="shared" ref="K22:K24" si="3">F22*J22</f>
        <v>0</v>
      </c>
    </row>
    <row r="23" spans="1:11" ht="15" x14ac:dyDescent="0.2">
      <c r="A23" s="99" t="s">
        <v>554</v>
      </c>
      <c r="B23" s="248" t="s">
        <v>182</v>
      </c>
      <c r="C23" s="249" t="s">
        <v>409</v>
      </c>
      <c r="D23" s="99" t="s">
        <v>149</v>
      </c>
      <c r="E23" s="123">
        <v>3</v>
      </c>
      <c r="F23" s="252">
        <v>27.2</v>
      </c>
      <c r="G23" s="253"/>
      <c r="H23" s="103">
        <f>VLOOKUP(E23,'Overzicht Schoonmaak'!$L$6:$N$14,3,FALSE)</f>
        <v>0</v>
      </c>
      <c r="I23" s="103">
        <f>VLOOKUP(D23,'Overzicht Schoonmaak'!$I$6:$J$17,2,FALSE)</f>
        <v>0</v>
      </c>
      <c r="J23" s="103">
        <f t="shared" si="2"/>
        <v>0</v>
      </c>
      <c r="K23" s="103">
        <f t="shared" si="3"/>
        <v>0</v>
      </c>
    </row>
    <row r="24" spans="1:11" x14ac:dyDescent="0.2">
      <c r="A24" s="99" t="s">
        <v>554</v>
      </c>
      <c r="B24" s="248" t="s">
        <v>183</v>
      </c>
      <c r="C24" s="248" t="s">
        <v>566</v>
      </c>
      <c r="D24" s="99" t="s">
        <v>124</v>
      </c>
      <c r="E24" s="123">
        <v>4</v>
      </c>
      <c r="F24" s="258">
        <v>2.5</v>
      </c>
      <c r="G24" s="253"/>
      <c r="H24" s="103">
        <f>VLOOKUP(E24,'Overzicht Schoonmaak'!$L$6:$N$14,3,FALSE)</f>
        <v>0</v>
      </c>
      <c r="I24" s="103">
        <f>VLOOKUP(D24,'Overzicht Schoonmaak'!$I$6:$J$17,2,FALSE)</f>
        <v>0</v>
      </c>
      <c r="J24" s="103">
        <f t="shared" si="2"/>
        <v>0</v>
      </c>
      <c r="K24" s="103">
        <f t="shared" si="3"/>
        <v>0</v>
      </c>
    </row>
    <row r="25" spans="1:11" ht="15" x14ac:dyDescent="0.2">
      <c r="A25" s="116" t="s">
        <v>554</v>
      </c>
      <c r="B25" s="259" t="s">
        <v>184</v>
      </c>
      <c r="C25" s="260" t="s">
        <v>165</v>
      </c>
      <c r="D25" s="116" t="s">
        <v>124</v>
      </c>
      <c r="E25" s="117" t="s">
        <v>166</v>
      </c>
      <c r="F25" s="181"/>
      <c r="G25" s="263">
        <v>24</v>
      </c>
      <c r="H25" s="118"/>
      <c r="I25" s="118"/>
      <c r="J25" s="118"/>
      <c r="K25" s="118"/>
    </row>
    <row r="26" spans="1:11" x14ac:dyDescent="0.2">
      <c r="A26" s="99" t="s">
        <v>554</v>
      </c>
      <c r="B26" s="248" t="s">
        <v>185</v>
      </c>
      <c r="C26" s="248" t="s">
        <v>567</v>
      </c>
      <c r="D26" s="99" t="s">
        <v>196</v>
      </c>
      <c r="E26" s="123">
        <v>1</v>
      </c>
      <c r="F26" s="250">
        <v>6.1</v>
      </c>
      <c r="G26" s="253"/>
      <c r="H26" s="103">
        <f>VLOOKUP(E26,'Overzicht Schoonmaak'!$L$6:$N$14,3,FALSE)</f>
        <v>0</v>
      </c>
      <c r="I26" s="103">
        <f>VLOOKUP(D26,'Overzicht Schoonmaak'!$I$6:$J$17,2,FALSE)</f>
        <v>0</v>
      </c>
      <c r="J26" s="103">
        <f>H26+I26</f>
        <v>0</v>
      </c>
      <c r="K26" s="103">
        <f>F26*J26</f>
        <v>0</v>
      </c>
    </row>
    <row r="27" spans="1:11" x14ac:dyDescent="0.2">
      <c r="A27" s="108" t="s">
        <v>554</v>
      </c>
      <c r="B27" s="254" t="s">
        <v>412</v>
      </c>
      <c r="C27" s="254" t="s">
        <v>568</v>
      </c>
      <c r="D27" s="108" t="s">
        <v>124</v>
      </c>
      <c r="E27" s="120" t="s">
        <v>161</v>
      </c>
      <c r="F27" s="255" t="s">
        <v>161</v>
      </c>
      <c r="G27" s="256"/>
      <c r="H27" s="113"/>
      <c r="I27" s="113"/>
      <c r="J27" s="113"/>
      <c r="K27" s="113"/>
    </row>
    <row r="28" spans="1:11" x14ac:dyDescent="0.2">
      <c r="A28" s="99" t="s">
        <v>554</v>
      </c>
      <c r="B28" s="248" t="s">
        <v>189</v>
      </c>
      <c r="C28" s="248" t="s">
        <v>569</v>
      </c>
      <c r="D28" s="99" t="s">
        <v>124</v>
      </c>
      <c r="E28" s="123">
        <v>4</v>
      </c>
      <c r="F28" s="252">
        <v>2.1</v>
      </c>
      <c r="G28" s="253"/>
      <c r="H28" s="103">
        <f>VLOOKUP(E28,'Overzicht Schoonmaak'!$L$6:$N$14,3,FALSE)</f>
        <v>0</v>
      </c>
      <c r="I28" s="103">
        <f>VLOOKUP(D28,'Overzicht Schoonmaak'!$I$6:$J$17,2,FALSE)</f>
        <v>0</v>
      </c>
      <c r="J28" s="103">
        <f>H28+I28</f>
        <v>0</v>
      </c>
      <c r="K28" s="103">
        <f>F28*J28</f>
        <v>0</v>
      </c>
    </row>
    <row r="29" spans="1:11" x14ac:dyDescent="0.2">
      <c r="A29" s="108" t="s">
        <v>554</v>
      </c>
      <c r="B29" s="254" t="s">
        <v>191</v>
      </c>
      <c r="C29" s="254" t="s">
        <v>568</v>
      </c>
      <c r="D29" s="108" t="s">
        <v>124</v>
      </c>
      <c r="E29" s="120" t="s">
        <v>161</v>
      </c>
      <c r="F29" s="255" t="s">
        <v>161</v>
      </c>
      <c r="G29" s="256"/>
      <c r="H29" s="113"/>
      <c r="I29" s="113"/>
      <c r="J29" s="113"/>
      <c r="K29" s="113"/>
    </row>
    <row r="30" spans="1:11" x14ac:dyDescent="0.2">
      <c r="A30" s="99" t="s">
        <v>554</v>
      </c>
      <c r="B30" s="248" t="s">
        <v>193</v>
      </c>
      <c r="C30" s="248" t="s">
        <v>566</v>
      </c>
      <c r="D30" s="99" t="s">
        <v>124</v>
      </c>
      <c r="E30" s="123">
        <v>4</v>
      </c>
      <c r="F30" s="252">
        <v>2.5</v>
      </c>
      <c r="G30" s="253"/>
      <c r="H30" s="103">
        <f>VLOOKUP(E30,'Overzicht Schoonmaak'!$L$6:$N$14,3,FALSE)</f>
        <v>0</v>
      </c>
      <c r="I30" s="103">
        <f>VLOOKUP(D30,'Overzicht Schoonmaak'!$I$6:$J$17,2,FALSE)</f>
        <v>0</v>
      </c>
      <c r="J30" s="103">
        <f t="shared" ref="J30:J32" si="4">H30+I30</f>
        <v>0</v>
      </c>
      <c r="K30" s="103">
        <f t="shared" ref="K30:K32" si="5">F30*J30</f>
        <v>0</v>
      </c>
    </row>
    <row r="31" spans="1:11" x14ac:dyDescent="0.2">
      <c r="A31" s="99" t="s">
        <v>554</v>
      </c>
      <c r="B31" s="248" t="s">
        <v>194</v>
      </c>
      <c r="C31" s="248" t="s">
        <v>570</v>
      </c>
      <c r="D31" s="99" t="s">
        <v>124</v>
      </c>
      <c r="E31" s="123">
        <v>4</v>
      </c>
      <c r="F31" s="252">
        <v>71.7</v>
      </c>
      <c r="G31" s="253"/>
      <c r="H31" s="103">
        <f>VLOOKUP(E31,'Overzicht Schoonmaak'!$L$6:$N$14,3,FALSE)</f>
        <v>0</v>
      </c>
      <c r="I31" s="103">
        <f>VLOOKUP(D31,'Overzicht Schoonmaak'!$I$6:$J$17,2,FALSE)</f>
        <v>0</v>
      </c>
      <c r="J31" s="103">
        <f t="shared" si="4"/>
        <v>0</v>
      </c>
      <c r="K31" s="103">
        <f t="shared" si="5"/>
        <v>0</v>
      </c>
    </row>
    <row r="32" spans="1:11" x14ac:dyDescent="0.2">
      <c r="A32" s="99" t="s">
        <v>554</v>
      </c>
      <c r="B32" s="248" t="s">
        <v>197</v>
      </c>
      <c r="C32" s="248" t="s">
        <v>569</v>
      </c>
      <c r="D32" s="99" t="s">
        <v>124</v>
      </c>
      <c r="E32" s="123">
        <v>4</v>
      </c>
      <c r="F32" s="258">
        <v>10.9</v>
      </c>
      <c r="G32" s="253"/>
      <c r="H32" s="103">
        <f>VLOOKUP(E32,'Overzicht Schoonmaak'!$L$6:$N$14,3,FALSE)</f>
        <v>0</v>
      </c>
      <c r="I32" s="103">
        <f>VLOOKUP(D32,'Overzicht Schoonmaak'!$I$6:$J$17,2,FALSE)</f>
        <v>0</v>
      </c>
      <c r="J32" s="103">
        <f t="shared" si="4"/>
        <v>0</v>
      </c>
      <c r="K32" s="103">
        <f t="shared" si="5"/>
        <v>0</v>
      </c>
    </row>
    <row r="33" spans="1:11" ht="15" x14ac:dyDescent="0.2">
      <c r="A33" s="116" t="s">
        <v>554</v>
      </c>
      <c r="B33" s="259" t="s">
        <v>199</v>
      </c>
      <c r="C33" s="260" t="s">
        <v>165</v>
      </c>
      <c r="D33" s="116" t="s">
        <v>124</v>
      </c>
      <c r="E33" s="117" t="s">
        <v>166</v>
      </c>
      <c r="F33" s="181"/>
      <c r="G33" s="261">
        <v>13.6</v>
      </c>
      <c r="H33" s="118"/>
      <c r="I33" s="118"/>
      <c r="J33" s="118"/>
      <c r="K33" s="118"/>
    </row>
    <row r="34" spans="1:11" ht="15" x14ac:dyDescent="0.2">
      <c r="A34" s="116" t="s">
        <v>554</v>
      </c>
      <c r="B34" s="259" t="s">
        <v>201</v>
      </c>
      <c r="C34" s="260" t="s">
        <v>165</v>
      </c>
      <c r="D34" s="116" t="s">
        <v>124</v>
      </c>
      <c r="E34" s="117" t="s">
        <v>166</v>
      </c>
      <c r="F34" s="181"/>
      <c r="G34" s="261">
        <v>21.6</v>
      </c>
      <c r="H34" s="118"/>
      <c r="I34" s="118"/>
      <c r="J34" s="118"/>
      <c r="K34" s="118"/>
    </row>
    <row r="35" spans="1:11" ht="15" x14ac:dyDescent="0.2">
      <c r="A35" s="116" t="s">
        <v>554</v>
      </c>
      <c r="B35" s="259" t="s">
        <v>202</v>
      </c>
      <c r="C35" s="260" t="s">
        <v>165</v>
      </c>
      <c r="D35" s="116" t="s">
        <v>124</v>
      </c>
      <c r="E35" s="117" t="s">
        <v>166</v>
      </c>
      <c r="F35" s="181"/>
      <c r="G35" s="261">
        <v>16</v>
      </c>
      <c r="H35" s="118"/>
      <c r="I35" s="118"/>
      <c r="J35" s="118"/>
      <c r="K35" s="118"/>
    </row>
    <row r="36" spans="1:11" ht="15" x14ac:dyDescent="0.2">
      <c r="A36" s="116" t="s">
        <v>554</v>
      </c>
      <c r="B36" s="259" t="s">
        <v>203</v>
      </c>
      <c r="C36" s="260" t="s">
        <v>165</v>
      </c>
      <c r="D36" s="116" t="s">
        <v>124</v>
      </c>
      <c r="E36" s="117" t="s">
        <v>166</v>
      </c>
      <c r="F36" s="181"/>
      <c r="G36" s="261">
        <v>12.6</v>
      </c>
      <c r="H36" s="118"/>
      <c r="I36" s="118"/>
      <c r="J36" s="118"/>
      <c r="K36" s="118"/>
    </row>
    <row r="37" spans="1:11" ht="15" x14ac:dyDescent="0.2">
      <c r="A37" s="116" t="s">
        <v>554</v>
      </c>
      <c r="B37" s="259" t="s">
        <v>205</v>
      </c>
      <c r="C37" s="260" t="s">
        <v>165</v>
      </c>
      <c r="D37" s="116" t="s">
        <v>124</v>
      </c>
      <c r="E37" s="117" t="s">
        <v>166</v>
      </c>
      <c r="F37" s="181"/>
      <c r="G37" s="261">
        <v>21</v>
      </c>
      <c r="H37" s="118"/>
      <c r="I37" s="118"/>
      <c r="J37" s="118"/>
      <c r="K37" s="118"/>
    </row>
    <row r="38" spans="1:11" ht="15" x14ac:dyDescent="0.2">
      <c r="A38" s="116" t="s">
        <v>554</v>
      </c>
      <c r="B38" s="259" t="s">
        <v>206</v>
      </c>
      <c r="C38" s="260" t="s">
        <v>165</v>
      </c>
      <c r="D38" s="116" t="s">
        <v>124</v>
      </c>
      <c r="E38" s="117" t="s">
        <v>166</v>
      </c>
      <c r="F38" s="181"/>
      <c r="G38" s="261">
        <v>15.2</v>
      </c>
      <c r="H38" s="118"/>
      <c r="I38" s="118"/>
      <c r="J38" s="118"/>
      <c r="K38" s="118"/>
    </row>
    <row r="39" spans="1:11" x14ac:dyDescent="0.2">
      <c r="A39" s="99" t="s">
        <v>554</v>
      </c>
      <c r="B39" s="248" t="s">
        <v>208</v>
      </c>
      <c r="C39" s="248" t="s">
        <v>571</v>
      </c>
      <c r="D39" s="99" t="s">
        <v>196</v>
      </c>
      <c r="E39" s="123">
        <v>1</v>
      </c>
      <c r="F39" s="250">
        <v>6.4</v>
      </c>
      <c r="G39" s="253"/>
      <c r="H39" s="103">
        <f>VLOOKUP(E39,'Overzicht Schoonmaak'!$L$6:$N$14,3,FALSE)</f>
        <v>0</v>
      </c>
      <c r="I39" s="103">
        <f>VLOOKUP(D39,'Overzicht Schoonmaak'!$I$6:$J$17,2,FALSE)</f>
        <v>0</v>
      </c>
      <c r="J39" s="103">
        <f t="shared" ref="J39:J45" si="6">H39+I39</f>
        <v>0</v>
      </c>
      <c r="K39" s="103">
        <f t="shared" ref="K39:K45" si="7">F39*J39</f>
        <v>0</v>
      </c>
    </row>
    <row r="40" spans="1:11" x14ac:dyDescent="0.2">
      <c r="A40" s="99" t="s">
        <v>554</v>
      </c>
      <c r="B40" s="248" t="s">
        <v>210</v>
      </c>
      <c r="C40" s="248" t="s">
        <v>572</v>
      </c>
      <c r="D40" s="99" t="s">
        <v>196</v>
      </c>
      <c r="E40" s="123">
        <v>1</v>
      </c>
      <c r="F40" s="252">
        <v>9.1</v>
      </c>
      <c r="G40" s="253"/>
      <c r="H40" s="103">
        <f>VLOOKUP(E40,'Overzicht Schoonmaak'!$L$6:$N$14,3,FALSE)</f>
        <v>0</v>
      </c>
      <c r="I40" s="103">
        <f>VLOOKUP(D40,'Overzicht Schoonmaak'!$I$6:$J$17,2,FALSE)</f>
        <v>0</v>
      </c>
      <c r="J40" s="103">
        <f t="shared" si="6"/>
        <v>0</v>
      </c>
      <c r="K40" s="103">
        <f t="shared" si="7"/>
        <v>0</v>
      </c>
    </row>
    <row r="41" spans="1:11" x14ac:dyDescent="0.2">
      <c r="A41" s="99" t="s">
        <v>554</v>
      </c>
      <c r="B41" s="248" t="s">
        <v>421</v>
      </c>
      <c r="C41" s="248" t="s">
        <v>573</v>
      </c>
      <c r="D41" s="99" t="s">
        <v>196</v>
      </c>
      <c r="E41" s="123">
        <v>1</v>
      </c>
      <c r="F41" s="252">
        <v>2.4</v>
      </c>
      <c r="G41" s="253"/>
      <c r="H41" s="103">
        <f>VLOOKUP(E41,'Overzicht Schoonmaak'!$L$6:$N$14,3,FALSE)</f>
        <v>0</v>
      </c>
      <c r="I41" s="103">
        <f>VLOOKUP(D41,'Overzicht Schoonmaak'!$I$6:$J$17,2,FALSE)</f>
        <v>0</v>
      </c>
      <c r="J41" s="103">
        <f t="shared" si="6"/>
        <v>0</v>
      </c>
      <c r="K41" s="103">
        <f t="shared" si="7"/>
        <v>0</v>
      </c>
    </row>
    <row r="42" spans="1:11" x14ac:dyDescent="0.2">
      <c r="A42" s="99" t="s">
        <v>554</v>
      </c>
      <c r="B42" s="248" t="s">
        <v>215</v>
      </c>
      <c r="C42" s="248" t="s">
        <v>574</v>
      </c>
      <c r="D42" s="99" t="s">
        <v>196</v>
      </c>
      <c r="E42" s="123">
        <v>1</v>
      </c>
      <c r="F42" s="252">
        <v>12.2</v>
      </c>
      <c r="G42" s="253"/>
      <c r="H42" s="103">
        <f>VLOOKUP(E42,'Overzicht Schoonmaak'!$L$6:$N$14,3,FALSE)</f>
        <v>0</v>
      </c>
      <c r="I42" s="103">
        <f>VLOOKUP(D42,'Overzicht Schoonmaak'!$I$6:$J$17,2,FALSE)</f>
        <v>0</v>
      </c>
      <c r="J42" s="103">
        <f t="shared" si="6"/>
        <v>0</v>
      </c>
      <c r="K42" s="103">
        <f t="shared" si="7"/>
        <v>0</v>
      </c>
    </row>
    <row r="43" spans="1:11" x14ac:dyDescent="0.2">
      <c r="A43" s="99" t="s">
        <v>554</v>
      </c>
      <c r="B43" s="248" t="s">
        <v>423</v>
      </c>
      <c r="C43" s="248" t="s">
        <v>565</v>
      </c>
      <c r="D43" s="99" t="s">
        <v>196</v>
      </c>
      <c r="E43" s="123">
        <v>1</v>
      </c>
      <c r="F43" s="252">
        <v>1.2</v>
      </c>
      <c r="G43" s="253"/>
      <c r="H43" s="103">
        <f>VLOOKUP(E43,'Overzicht Schoonmaak'!$L$6:$N$14,3,FALSE)</f>
        <v>0</v>
      </c>
      <c r="I43" s="103">
        <f>VLOOKUP(D43,'Overzicht Schoonmaak'!$I$6:$J$17,2,FALSE)</f>
        <v>0</v>
      </c>
      <c r="J43" s="103">
        <f t="shared" si="6"/>
        <v>0</v>
      </c>
      <c r="K43" s="103">
        <f t="shared" si="7"/>
        <v>0</v>
      </c>
    </row>
    <row r="44" spans="1:11" x14ac:dyDescent="0.2">
      <c r="A44" s="99" t="s">
        <v>554</v>
      </c>
      <c r="B44" s="248" t="s">
        <v>216</v>
      </c>
      <c r="C44" s="248" t="s">
        <v>565</v>
      </c>
      <c r="D44" s="99" t="s">
        <v>196</v>
      </c>
      <c r="E44" s="123">
        <v>1</v>
      </c>
      <c r="F44" s="252">
        <v>1.2</v>
      </c>
      <c r="G44" s="253"/>
      <c r="H44" s="103">
        <f>VLOOKUP(E44,'Overzicht Schoonmaak'!$L$6:$N$14,3,FALSE)</f>
        <v>0</v>
      </c>
      <c r="I44" s="103">
        <f>VLOOKUP(D44,'Overzicht Schoonmaak'!$I$6:$J$17,2,FALSE)</f>
        <v>0</v>
      </c>
      <c r="J44" s="103">
        <f t="shared" si="6"/>
        <v>0</v>
      </c>
      <c r="K44" s="103">
        <f t="shared" si="7"/>
        <v>0</v>
      </c>
    </row>
    <row r="45" spans="1:11" x14ac:dyDescent="0.2">
      <c r="A45" s="99" t="s">
        <v>554</v>
      </c>
      <c r="B45" s="248" t="s">
        <v>575</v>
      </c>
      <c r="C45" s="248" t="s">
        <v>565</v>
      </c>
      <c r="D45" s="99" t="s">
        <v>196</v>
      </c>
      <c r="E45" s="123">
        <v>1</v>
      </c>
      <c r="F45" s="252">
        <v>1.2</v>
      </c>
      <c r="G45" s="253"/>
      <c r="H45" s="103">
        <f>VLOOKUP(E45,'Overzicht Schoonmaak'!$L$6:$N$14,3,FALSE)</f>
        <v>0</v>
      </c>
      <c r="I45" s="103">
        <f>VLOOKUP(D45,'Overzicht Schoonmaak'!$I$6:$J$17,2,FALSE)</f>
        <v>0</v>
      </c>
      <c r="J45" s="103">
        <f t="shared" si="6"/>
        <v>0</v>
      </c>
      <c r="K45" s="103">
        <f t="shared" si="7"/>
        <v>0</v>
      </c>
    </row>
    <row r="46" spans="1:11" x14ac:dyDescent="0.2">
      <c r="A46" s="108" t="s">
        <v>554</v>
      </c>
      <c r="B46" s="254" t="s">
        <v>427</v>
      </c>
      <c r="C46" s="254" t="s">
        <v>568</v>
      </c>
      <c r="D46" s="108" t="s">
        <v>196</v>
      </c>
      <c r="E46" s="120" t="s">
        <v>161</v>
      </c>
      <c r="F46" s="264" t="s">
        <v>161</v>
      </c>
      <c r="G46" s="256"/>
      <c r="H46" s="113"/>
      <c r="I46" s="113"/>
      <c r="J46" s="113"/>
      <c r="K46" s="113"/>
    </row>
    <row r="47" spans="1:11" ht="15" x14ac:dyDescent="0.2">
      <c r="A47" s="116" t="s">
        <v>554</v>
      </c>
      <c r="B47" s="259" t="s">
        <v>431</v>
      </c>
      <c r="C47" s="260" t="s">
        <v>165</v>
      </c>
      <c r="D47" s="116" t="s">
        <v>124</v>
      </c>
      <c r="E47" s="117" t="s">
        <v>166</v>
      </c>
      <c r="F47" s="181"/>
      <c r="G47" s="261">
        <v>8.6</v>
      </c>
      <c r="H47" s="118"/>
      <c r="I47" s="118"/>
      <c r="J47" s="118"/>
      <c r="K47" s="118"/>
    </row>
    <row r="48" spans="1:11" x14ac:dyDescent="0.2">
      <c r="A48" s="99" t="s">
        <v>554</v>
      </c>
      <c r="B48" s="248" t="s">
        <v>432</v>
      </c>
      <c r="C48" s="248" t="s">
        <v>300</v>
      </c>
      <c r="D48" s="99" t="s">
        <v>124</v>
      </c>
      <c r="E48" s="123">
        <v>4</v>
      </c>
      <c r="F48" s="262">
        <v>34.1</v>
      </c>
      <c r="G48" s="253"/>
      <c r="H48" s="103">
        <f>VLOOKUP(E48,'Overzicht Schoonmaak'!$L$6:$N$14,3,FALSE)</f>
        <v>0</v>
      </c>
      <c r="I48" s="103">
        <f>VLOOKUP(D48,'Overzicht Schoonmaak'!$I$6:$J$17,2,FALSE)</f>
        <v>0</v>
      </c>
      <c r="J48" s="103">
        <f>H48+I48</f>
        <v>0</v>
      </c>
      <c r="K48" s="103">
        <f>F48*J48</f>
        <v>0</v>
      </c>
    </row>
    <row r="49" spans="1:11" ht="15" x14ac:dyDescent="0.2">
      <c r="A49" s="116" t="s">
        <v>554</v>
      </c>
      <c r="B49" s="259" t="s">
        <v>434</v>
      </c>
      <c r="C49" s="260" t="s">
        <v>165</v>
      </c>
      <c r="D49" s="116" t="s">
        <v>124</v>
      </c>
      <c r="E49" s="117" t="s">
        <v>166</v>
      </c>
      <c r="F49" s="181"/>
      <c r="G49" s="261">
        <v>13.1</v>
      </c>
      <c r="H49" s="118"/>
      <c r="I49" s="118"/>
      <c r="J49" s="118"/>
      <c r="K49" s="118"/>
    </row>
    <row r="50" spans="1:11" ht="15" x14ac:dyDescent="0.2">
      <c r="A50" s="116" t="s">
        <v>554</v>
      </c>
      <c r="B50" s="259" t="s">
        <v>435</v>
      </c>
      <c r="C50" s="260" t="s">
        <v>165</v>
      </c>
      <c r="D50" s="116" t="s">
        <v>124</v>
      </c>
      <c r="E50" s="117" t="s">
        <v>166</v>
      </c>
      <c r="F50" s="181"/>
      <c r="G50" s="261">
        <v>21.8</v>
      </c>
      <c r="H50" s="118"/>
      <c r="I50" s="118"/>
      <c r="J50" s="118"/>
      <c r="K50" s="118"/>
    </row>
    <row r="51" spans="1:11" ht="15" x14ac:dyDescent="0.2">
      <c r="A51" s="116" t="s">
        <v>554</v>
      </c>
      <c r="B51" s="259" t="s">
        <v>436</v>
      </c>
      <c r="C51" s="260" t="s">
        <v>165</v>
      </c>
      <c r="D51" s="116" t="s">
        <v>124</v>
      </c>
      <c r="E51" s="117" t="s">
        <v>166</v>
      </c>
      <c r="F51" s="181"/>
      <c r="G51" s="261">
        <v>16.3</v>
      </c>
      <c r="H51" s="118"/>
      <c r="I51" s="118"/>
      <c r="J51" s="118"/>
      <c r="K51" s="118"/>
    </row>
    <row r="52" spans="1:11" ht="15" x14ac:dyDescent="0.2">
      <c r="A52" s="116" t="s">
        <v>554</v>
      </c>
      <c r="B52" s="259" t="s">
        <v>438</v>
      </c>
      <c r="C52" s="260" t="s">
        <v>165</v>
      </c>
      <c r="D52" s="116" t="s">
        <v>124</v>
      </c>
      <c r="E52" s="117" t="s">
        <v>166</v>
      </c>
      <c r="F52" s="181"/>
      <c r="G52" s="261">
        <v>21.8</v>
      </c>
      <c r="H52" s="118"/>
      <c r="I52" s="118"/>
      <c r="J52" s="118"/>
      <c r="K52" s="118"/>
    </row>
    <row r="53" spans="1:11" ht="15" x14ac:dyDescent="0.2">
      <c r="A53" s="116" t="s">
        <v>554</v>
      </c>
      <c r="B53" s="259" t="s">
        <v>440</v>
      </c>
      <c r="C53" s="260" t="s">
        <v>165</v>
      </c>
      <c r="D53" s="116" t="s">
        <v>124</v>
      </c>
      <c r="E53" s="117" t="s">
        <v>166</v>
      </c>
      <c r="F53" s="181"/>
      <c r="G53" s="261">
        <v>15</v>
      </c>
      <c r="H53" s="118"/>
      <c r="I53" s="118"/>
      <c r="J53" s="118"/>
      <c r="K53" s="118"/>
    </row>
    <row r="54" spans="1:11" ht="15" x14ac:dyDescent="0.2">
      <c r="A54" s="116" t="s">
        <v>554</v>
      </c>
      <c r="B54" s="259" t="s">
        <v>441</v>
      </c>
      <c r="C54" s="260" t="s">
        <v>165</v>
      </c>
      <c r="D54" s="116" t="s">
        <v>124</v>
      </c>
      <c r="E54" s="117" t="s">
        <v>166</v>
      </c>
      <c r="F54" s="181"/>
      <c r="G54" s="261">
        <v>20</v>
      </c>
      <c r="H54" s="118"/>
      <c r="I54" s="118"/>
      <c r="J54" s="118"/>
      <c r="K54" s="118"/>
    </row>
    <row r="55" spans="1:11" ht="15" x14ac:dyDescent="0.2">
      <c r="A55" s="99" t="s">
        <v>554</v>
      </c>
      <c r="B55" s="248" t="s">
        <v>443</v>
      </c>
      <c r="C55" s="249" t="s">
        <v>471</v>
      </c>
      <c r="D55" s="99" t="s">
        <v>196</v>
      </c>
      <c r="E55" s="123">
        <v>6</v>
      </c>
      <c r="F55" s="250">
        <v>16.399999999999999</v>
      </c>
      <c r="G55" s="253"/>
      <c r="H55" s="103">
        <f>VLOOKUP(E55,'Overzicht Schoonmaak'!$L$6:$N$14,3,FALSE)</f>
        <v>0</v>
      </c>
      <c r="I55" s="103">
        <f>VLOOKUP(D55,'Overzicht Schoonmaak'!$I$6:$J$17,2,FALSE)</f>
        <v>0</v>
      </c>
      <c r="J55" s="103">
        <f t="shared" ref="J55:J56" si="8">H55+I55</f>
        <v>0</v>
      </c>
      <c r="K55" s="103">
        <f t="shared" ref="K55:K56" si="9">F55*J55</f>
        <v>0</v>
      </c>
    </row>
    <row r="56" spans="1:11" ht="15" x14ac:dyDescent="0.2">
      <c r="A56" s="99" t="s">
        <v>554</v>
      </c>
      <c r="B56" s="248" t="s">
        <v>444</v>
      </c>
      <c r="C56" s="249" t="s">
        <v>576</v>
      </c>
      <c r="D56" s="99" t="s">
        <v>196</v>
      </c>
      <c r="E56" s="123">
        <v>2</v>
      </c>
      <c r="F56" s="252">
        <v>97</v>
      </c>
      <c r="G56" s="253"/>
      <c r="H56" s="103">
        <f>VLOOKUP(E56,'Overzicht Schoonmaak'!$L$6:$N$14,3,FALSE)</f>
        <v>0</v>
      </c>
      <c r="I56" s="103">
        <f>VLOOKUP(D56,'Overzicht Schoonmaak'!$I$6:$J$17,2,FALSE)</f>
        <v>0</v>
      </c>
      <c r="J56" s="103">
        <f t="shared" si="8"/>
        <v>0</v>
      </c>
      <c r="K56" s="103">
        <f t="shared" si="9"/>
        <v>0</v>
      </c>
    </row>
    <row r="57" spans="1:11" ht="15" x14ac:dyDescent="0.2">
      <c r="A57" s="108" t="s">
        <v>554</v>
      </c>
      <c r="B57" s="254" t="s">
        <v>445</v>
      </c>
      <c r="C57" s="257"/>
      <c r="D57" s="108" t="s">
        <v>196</v>
      </c>
      <c r="E57" s="120" t="s">
        <v>161</v>
      </c>
      <c r="F57" s="255" t="s">
        <v>161</v>
      </c>
      <c r="G57" s="256"/>
      <c r="H57" s="113"/>
      <c r="I57" s="113"/>
      <c r="J57" s="113"/>
      <c r="K57" s="113"/>
    </row>
    <row r="58" spans="1:11" ht="15" x14ac:dyDescent="0.2">
      <c r="A58" s="99" t="s">
        <v>554</v>
      </c>
      <c r="B58" s="248" t="s">
        <v>219</v>
      </c>
      <c r="C58" s="249" t="s">
        <v>561</v>
      </c>
      <c r="D58" s="99" t="s">
        <v>196</v>
      </c>
      <c r="E58" s="123">
        <v>4</v>
      </c>
      <c r="F58" s="252">
        <v>31.1</v>
      </c>
      <c r="G58" s="253"/>
      <c r="H58" s="103">
        <f>VLOOKUP(E58,'Overzicht Schoonmaak'!$L$6:$N$14,3,FALSE)</f>
        <v>0</v>
      </c>
      <c r="I58" s="103">
        <f>VLOOKUP(D58,'Overzicht Schoonmaak'!$I$6:$J$17,2,FALSE)</f>
        <v>0</v>
      </c>
      <c r="J58" s="103">
        <f>H58+I58</f>
        <v>0</v>
      </c>
      <c r="K58" s="103">
        <f>F58*J58</f>
        <v>0</v>
      </c>
    </row>
    <row r="59" spans="1:11" ht="15" x14ac:dyDescent="0.2">
      <c r="A59" s="108" t="s">
        <v>554</v>
      </c>
      <c r="B59" s="254" t="s">
        <v>221</v>
      </c>
      <c r="C59" s="257" t="s">
        <v>577</v>
      </c>
      <c r="D59" s="108" t="s">
        <v>196</v>
      </c>
      <c r="E59" s="120" t="s">
        <v>161</v>
      </c>
      <c r="F59" s="264" t="s">
        <v>161</v>
      </c>
      <c r="G59" s="256"/>
      <c r="H59" s="113"/>
      <c r="I59" s="113"/>
      <c r="J59" s="113"/>
      <c r="K59" s="113"/>
    </row>
    <row r="60" spans="1:11" ht="15" x14ac:dyDescent="0.2">
      <c r="A60" s="116" t="s">
        <v>554</v>
      </c>
      <c r="B60" s="259" t="s">
        <v>486</v>
      </c>
      <c r="C60" s="260" t="s">
        <v>165</v>
      </c>
      <c r="D60" s="116" t="s">
        <v>124</v>
      </c>
      <c r="E60" s="117" t="s">
        <v>166</v>
      </c>
      <c r="F60" s="181"/>
      <c r="G60" s="261">
        <v>23.7</v>
      </c>
      <c r="H60" s="118"/>
      <c r="I60" s="118"/>
      <c r="J60" s="118"/>
      <c r="K60" s="118"/>
    </row>
    <row r="61" spans="1:11" ht="15" x14ac:dyDescent="0.2">
      <c r="A61" s="116" t="s">
        <v>554</v>
      </c>
      <c r="B61" s="259" t="s">
        <v>224</v>
      </c>
      <c r="C61" s="260" t="s">
        <v>165</v>
      </c>
      <c r="D61" s="116" t="s">
        <v>124</v>
      </c>
      <c r="E61" s="117" t="s">
        <v>166</v>
      </c>
      <c r="F61" s="181"/>
      <c r="G61" s="261">
        <v>26.6</v>
      </c>
      <c r="H61" s="118"/>
      <c r="I61" s="118"/>
      <c r="J61" s="118"/>
      <c r="K61" s="118"/>
    </row>
    <row r="62" spans="1:11" x14ac:dyDescent="0.2">
      <c r="A62" s="99" t="s">
        <v>554</v>
      </c>
      <c r="B62" s="248" t="s">
        <v>226</v>
      </c>
      <c r="C62" s="248" t="s">
        <v>300</v>
      </c>
      <c r="D62" s="99" t="s">
        <v>124</v>
      </c>
      <c r="E62" s="123">
        <v>4</v>
      </c>
      <c r="F62" s="250">
        <v>12.7</v>
      </c>
      <c r="G62" s="253"/>
      <c r="H62" s="103">
        <f>VLOOKUP(E62,'Overzicht Schoonmaak'!$L$6:$N$14,3,FALSE)</f>
        <v>0</v>
      </c>
      <c r="I62" s="103">
        <f>VLOOKUP(D62,'Overzicht Schoonmaak'!$I$6:$J$17,2,FALSE)</f>
        <v>0</v>
      </c>
      <c r="J62" s="103">
        <f t="shared" ref="J62:J63" si="10">H62+I62</f>
        <v>0</v>
      </c>
      <c r="K62" s="103">
        <f t="shared" ref="K62:K63" si="11">F62*J62</f>
        <v>0</v>
      </c>
    </row>
    <row r="63" spans="1:11" ht="15" x14ac:dyDescent="0.2">
      <c r="A63" s="99" t="s">
        <v>554</v>
      </c>
      <c r="B63" s="248" t="s">
        <v>227</v>
      </c>
      <c r="C63" s="249" t="s">
        <v>578</v>
      </c>
      <c r="D63" s="99" t="s">
        <v>124</v>
      </c>
      <c r="E63" s="123">
        <v>3</v>
      </c>
      <c r="F63" s="252">
        <v>65.8</v>
      </c>
      <c r="G63" s="253"/>
      <c r="H63" s="103">
        <f>VLOOKUP(E63,'Overzicht Schoonmaak'!$L$6:$N$14,3,FALSE)</f>
        <v>0</v>
      </c>
      <c r="I63" s="103">
        <f>VLOOKUP(D63,'Overzicht Schoonmaak'!$I$6:$J$17,2,FALSE)</f>
        <v>0</v>
      </c>
      <c r="J63" s="103">
        <f t="shared" si="10"/>
        <v>0</v>
      </c>
      <c r="K63" s="103">
        <f t="shared" si="11"/>
        <v>0</v>
      </c>
    </row>
    <row r="64" spans="1:11" ht="15" x14ac:dyDescent="0.2">
      <c r="A64" s="108" t="s">
        <v>554</v>
      </c>
      <c r="B64" s="254" t="s">
        <v>229</v>
      </c>
      <c r="C64" s="257" t="s">
        <v>579</v>
      </c>
      <c r="D64" s="108" t="s">
        <v>124</v>
      </c>
      <c r="E64" s="120" t="s">
        <v>161</v>
      </c>
      <c r="F64" s="264" t="s">
        <v>161</v>
      </c>
      <c r="G64" s="256"/>
      <c r="H64" s="113"/>
      <c r="I64" s="113"/>
      <c r="J64" s="113"/>
      <c r="K64" s="113"/>
    </row>
    <row r="65" spans="1:11" ht="15" x14ac:dyDescent="0.2">
      <c r="A65" s="116" t="s">
        <v>554</v>
      </c>
      <c r="B65" s="259" t="s">
        <v>230</v>
      </c>
      <c r="C65" s="260" t="s">
        <v>165</v>
      </c>
      <c r="D65" s="116" t="s">
        <v>124</v>
      </c>
      <c r="E65" s="117" t="s">
        <v>166</v>
      </c>
      <c r="F65" s="181"/>
      <c r="G65" s="261">
        <v>18</v>
      </c>
      <c r="H65" s="118"/>
      <c r="I65" s="118"/>
      <c r="J65" s="118"/>
      <c r="K65" s="118"/>
    </row>
    <row r="66" spans="1:11" ht="15" x14ac:dyDescent="0.2">
      <c r="A66" s="116" t="s">
        <v>554</v>
      </c>
      <c r="B66" s="259" t="s">
        <v>231</v>
      </c>
      <c r="C66" s="260" t="s">
        <v>165</v>
      </c>
      <c r="D66" s="116" t="s">
        <v>124</v>
      </c>
      <c r="E66" s="117" t="s">
        <v>166</v>
      </c>
      <c r="F66" s="181"/>
      <c r="G66" s="261">
        <v>23.5</v>
      </c>
      <c r="H66" s="118"/>
      <c r="I66" s="118"/>
      <c r="J66" s="118"/>
      <c r="K66" s="118"/>
    </row>
    <row r="67" spans="1:11" x14ac:dyDescent="0.2">
      <c r="A67" s="99" t="s">
        <v>554</v>
      </c>
      <c r="B67" s="248" t="s">
        <v>232</v>
      </c>
      <c r="C67" s="248" t="s">
        <v>580</v>
      </c>
      <c r="D67" s="99" t="s">
        <v>196</v>
      </c>
      <c r="E67" s="123">
        <v>1</v>
      </c>
      <c r="F67" s="250">
        <v>6</v>
      </c>
      <c r="G67" s="253"/>
      <c r="H67" s="103">
        <f>VLOOKUP(E67,'Overzicht Schoonmaak'!$L$6:$N$14,3,FALSE)</f>
        <v>0</v>
      </c>
      <c r="I67" s="103">
        <f>VLOOKUP(D67,'Overzicht Schoonmaak'!$I$6:$J$17,2,FALSE)</f>
        <v>0</v>
      </c>
      <c r="J67" s="103">
        <f t="shared" ref="J67:J68" si="12">H67+I67</f>
        <v>0</v>
      </c>
      <c r="K67" s="103">
        <f t="shared" ref="K67:K68" si="13">F67*J67</f>
        <v>0</v>
      </c>
    </row>
    <row r="68" spans="1:11" x14ac:dyDescent="0.2">
      <c r="A68" s="99" t="s">
        <v>554</v>
      </c>
      <c r="B68" s="248" t="s">
        <v>233</v>
      </c>
      <c r="C68" s="248" t="s">
        <v>471</v>
      </c>
      <c r="D68" s="99" t="s">
        <v>196</v>
      </c>
      <c r="E68" s="123">
        <v>6</v>
      </c>
      <c r="F68" s="252">
        <v>7.2</v>
      </c>
      <c r="G68" s="253"/>
      <c r="H68" s="103">
        <f>VLOOKUP(E68,'Overzicht Schoonmaak'!$L$6:$N$14,3,FALSE)</f>
        <v>0</v>
      </c>
      <c r="I68" s="103">
        <f>VLOOKUP(D68,'Overzicht Schoonmaak'!$I$6:$J$17,2,FALSE)</f>
        <v>0</v>
      </c>
      <c r="J68" s="103">
        <f t="shared" si="12"/>
        <v>0</v>
      </c>
      <c r="K68" s="103">
        <f t="shared" si="13"/>
        <v>0</v>
      </c>
    </row>
    <row r="69" spans="1:11" x14ac:dyDescent="0.2">
      <c r="A69" s="99" t="s">
        <v>554</v>
      </c>
      <c r="B69" s="248" t="s">
        <v>235</v>
      </c>
      <c r="C69" s="248"/>
      <c r="D69" s="99"/>
      <c r="E69" s="123"/>
      <c r="F69" s="258"/>
      <c r="G69" s="253"/>
      <c r="H69" s="129"/>
      <c r="I69" s="129"/>
      <c r="J69" s="129"/>
      <c r="K69" s="129"/>
    </row>
    <row r="70" spans="1:11" ht="15" x14ac:dyDescent="0.2">
      <c r="A70" s="116" t="s">
        <v>554</v>
      </c>
      <c r="B70" s="259" t="s">
        <v>236</v>
      </c>
      <c r="C70" s="260" t="s">
        <v>165</v>
      </c>
      <c r="D70" s="116" t="s">
        <v>124</v>
      </c>
      <c r="E70" s="117" t="s">
        <v>166</v>
      </c>
      <c r="F70" s="265"/>
      <c r="G70" s="261">
        <v>18.399999999999999</v>
      </c>
      <c r="H70" s="118"/>
      <c r="I70" s="118"/>
      <c r="J70" s="118"/>
      <c r="K70" s="118"/>
    </row>
    <row r="71" spans="1:11" x14ac:dyDescent="0.2">
      <c r="A71" s="99" t="s">
        <v>554</v>
      </c>
      <c r="B71" s="248" t="s">
        <v>237</v>
      </c>
      <c r="C71" s="248" t="s">
        <v>300</v>
      </c>
      <c r="D71" s="99" t="s">
        <v>124</v>
      </c>
      <c r="E71" s="100">
        <v>4</v>
      </c>
      <c r="F71" s="266">
        <v>13.1</v>
      </c>
      <c r="G71" s="267"/>
      <c r="H71" s="103">
        <f>VLOOKUP(E71,'Overzicht Schoonmaak'!$L$6:$N$14,3,FALSE)</f>
        <v>0</v>
      </c>
      <c r="I71" s="103">
        <f>VLOOKUP(D71,'Overzicht Schoonmaak'!$I$6:$J$17,2,FALSE)</f>
        <v>0</v>
      </c>
      <c r="J71" s="103">
        <f>H71+I71</f>
        <v>0</v>
      </c>
      <c r="K71" s="103">
        <f>F71*J71</f>
        <v>0</v>
      </c>
    </row>
    <row r="72" spans="1:11" ht="15" x14ac:dyDescent="0.2">
      <c r="A72" s="116" t="s">
        <v>554</v>
      </c>
      <c r="B72" s="259" t="s">
        <v>238</v>
      </c>
      <c r="C72" s="260" t="s">
        <v>165</v>
      </c>
      <c r="D72" s="116" t="s">
        <v>124</v>
      </c>
      <c r="E72" s="117" t="s">
        <v>166</v>
      </c>
      <c r="F72" s="268"/>
      <c r="G72" s="261">
        <v>34</v>
      </c>
      <c r="H72" s="118"/>
      <c r="I72" s="118"/>
      <c r="J72" s="118"/>
      <c r="K72" s="118"/>
    </row>
    <row r="73" spans="1:11" s="185" customFormat="1" ht="18.75" x14ac:dyDescent="0.3">
      <c r="A73" s="116" t="s">
        <v>554</v>
      </c>
      <c r="B73" s="259" t="s">
        <v>239</v>
      </c>
      <c r="C73" s="260" t="s">
        <v>165</v>
      </c>
      <c r="D73" s="116" t="s">
        <v>124</v>
      </c>
      <c r="E73" s="117" t="s">
        <v>166</v>
      </c>
      <c r="F73" s="234"/>
      <c r="G73" s="261">
        <v>29.2</v>
      </c>
      <c r="H73" s="234"/>
      <c r="I73" s="234"/>
      <c r="J73" s="234"/>
      <c r="K73" s="234"/>
    </row>
    <row r="74" spans="1:11" ht="25.5" x14ac:dyDescent="0.2">
      <c r="A74" s="99" t="s">
        <v>554</v>
      </c>
      <c r="B74" s="248" t="s">
        <v>240</v>
      </c>
      <c r="C74" s="248" t="s">
        <v>581</v>
      </c>
      <c r="D74" s="99" t="s">
        <v>196</v>
      </c>
      <c r="E74" s="123">
        <v>1</v>
      </c>
      <c r="F74" s="250">
        <v>3.3</v>
      </c>
      <c r="G74" s="253"/>
      <c r="H74" s="103">
        <f>VLOOKUP(E74,'Overzicht Schoonmaak'!$L$6:$N$14,3,FALSE)</f>
        <v>0</v>
      </c>
      <c r="I74" s="103">
        <f>VLOOKUP(D74,'Overzicht Schoonmaak'!$I$6:$J$17,2,FALSE)</f>
        <v>0</v>
      </c>
      <c r="J74" s="103">
        <f t="shared" ref="J74:J77" si="14">H74+I74</f>
        <v>0</v>
      </c>
      <c r="K74" s="103">
        <f t="shared" ref="K74:K77" si="15">F74*J74</f>
        <v>0</v>
      </c>
    </row>
    <row r="75" spans="1:11" ht="25.5" x14ac:dyDescent="0.2">
      <c r="A75" s="99" t="s">
        <v>554</v>
      </c>
      <c r="B75" s="248" t="s">
        <v>241</v>
      </c>
      <c r="C75" s="248" t="s">
        <v>582</v>
      </c>
      <c r="D75" s="99" t="s">
        <v>196</v>
      </c>
      <c r="E75" s="123">
        <v>1</v>
      </c>
      <c r="F75" s="269">
        <v>5.0999999999999996</v>
      </c>
      <c r="G75" s="270"/>
      <c r="H75" s="103">
        <f>VLOOKUP(E75,'Overzicht Schoonmaak'!$L$6:$N$14,3,FALSE)</f>
        <v>0</v>
      </c>
      <c r="I75" s="103">
        <f>VLOOKUP(D75,'Overzicht Schoonmaak'!$I$6:$J$17,2,FALSE)</f>
        <v>0</v>
      </c>
      <c r="J75" s="103">
        <f t="shared" si="14"/>
        <v>0</v>
      </c>
      <c r="K75" s="103">
        <f t="shared" si="15"/>
        <v>0</v>
      </c>
    </row>
    <row r="76" spans="1:11" x14ac:dyDescent="0.2">
      <c r="A76" s="99" t="s">
        <v>554</v>
      </c>
      <c r="B76" s="248" t="s">
        <v>243</v>
      </c>
      <c r="C76" s="248" t="s">
        <v>566</v>
      </c>
      <c r="D76" s="99" t="s">
        <v>124</v>
      </c>
      <c r="E76" s="123">
        <v>4</v>
      </c>
      <c r="F76" s="269">
        <v>5.4</v>
      </c>
      <c r="G76" s="270"/>
      <c r="H76" s="103">
        <f>VLOOKUP(E76,'Overzicht Schoonmaak'!$L$6:$N$14,3,FALSE)</f>
        <v>0</v>
      </c>
      <c r="I76" s="103">
        <f>VLOOKUP(D76,'Overzicht Schoonmaak'!$I$6:$J$17,2,FALSE)</f>
        <v>0</v>
      </c>
      <c r="J76" s="103">
        <f t="shared" si="14"/>
        <v>0</v>
      </c>
      <c r="K76" s="103">
        <f t="shared" si="15"/>
        <v>0</v>
      </c>
    </row>
    <row r="77" spans="1:11" ht="15" x14ac:dyDescent="0.2">
      <c r="A77" s="99" t="s">
        <v>554</v>
      </c>
      <c r="B77" s="248" t="s">
        <v>258</v>
      </c>
      <c r="C77" s="249" t="s">
        <v>561</v>
      </c>
      <c r="D77" s="99" t="s">
        <v>124</v>
      </c>
      <c r="E77" s="123">
        <v>4</v>
      </c>
      <c r="F77" s="269">
        <v>17.399999999999999</v>
      </c>
      <c r="G77" s="270"/>
      <c r="H77" s="103">
        <f>VLOOKUP(E77,'Overzicht Schoonmaak'!$L$6:$N$14,3,FALSE)</f>
        <v>0</v>
      </c>
      <c r="I77" s="103">
        <f>VLOOKUP(D77,'Overzicht Schoonmaak'!$I$6:$J$17,2,FALSE)</f>
        <v>0</v>
      </c>
      <c r="J77" s="103">
        <f t="shared" si="14"/>
        <v>0</v>
      </c>
      <c r="K77" s="103">
        <f t="shared" si="15"/>
        <v>0</v>
      </c>
    </row>
    <row r="78" spans="1:11" ht="15" x14ac:dyDescent="0.2">
      <c r="A78" s="108" t="s">
        <v>554</v>
      </c>
      <c r="B78" s="254" t="s">
        <v>583</v>
      </c>
      <c r="C78" s="257" t="s">
        <v>568</v>
      </c>
      <c r="D78" s="108" t="s">
        <v>124</v>
      </c>
      <c r="E78" s="120" t="s">
        <v>161</v>
      </c>
      <c r="F78" s="271" t="s">
        <v>161</v>
      </c>
      <c r="G78" s="272"/>
      <c r="H78" s="113"/>
      <c r="I78" s="113"/>
      <c r="J78" s="113"/>
      <c r="K78" s="113"/>
    </row>
    <row r="79" spans="1:11" ht="15" x14ac:dyDescent="0.2">
      <c r="A79" s="108" t="s">
        <v>554</v>
      </c>
      <c r="B79" s="254" t="s">
        <v>259</v>
      </c>
      <c r="C79" s="257" t="s">
        <v>577</v>
      </c>
      <c r="D79" s="257" t="s">
        <v>149</v>
      </c>
      <c r="E79" s="120" t="s">
        <v>161</v>
      </c>
      <c r="F79" s="273" t="s">
        <v>161</v>
      </c>
      <c r="G79" s="272"/>
      <c r="H79" s="113"/>
      <c r="I79" s="113"/>
      <c r="J79" s="113"/>
      <c r="K79" s="113"/>
    </row>
    <row r="80" spans="1:11" ht="15" x14ac:dyDescent="0.2">
      <c r="A80" s="116" t="s">
        <v>554</v>
      </c>
      <c r="B80" s="259" t="s">
        <v>550</v>
      </c>
      <c r="C80" s="260" t="s">
        <v>165</v>
      </c>
      <c r="D80" s="116" t="s">
        <v>124</v>
      </c>
      <c r="E80" s="117" t="s">
        <v>166</v>
      </c>
      <c r="F80" s="181"/>
      <c r="G80" s="274">
        <v>25.6</v>
      </c>
      <c r="H80" s="118"/>
      <c r="I80" s="118"/>
      <c r="J80" s="118"/>
      <c r="K80" s="118"/>
    </row>
    <row r="81" spans="1:11" x14ac:dyDescent="0.2">
      <c r="A81" s="99" t="s">
        <v>554</v>
      </c>
      <c r="B81" s="248" t="s">
        <v>262</v>
      </c>
      <c r="C81" s="248" t="s">
        <v>300</v>
      </c>
      <c r="D81" s="248" t="s">
        <v>124</v>
      </c>
      <c r="E81" s="123">
        <v>4</v>
      </c>
      <c r="F81" s="275">
        <v>13.7</v>
      </c>
      <c r="G81" s="270"/>
      <c r="H81" s="103">
        <f>VLOOKUP(E81,'Overzicht Schoonmaak'!$L$6:$N$14,3,FALSE)</f>
        <v>0</v>
      </c>
      <c r="I81" s="103">
        <f>VLOOKUP(D81,'Overzicht Schoonmaak'!$I$6:$J$17,2,FALSE)</f>
        <v>0</v>
      </c>
      <c r="J81" s="103">
        <f>H81+I81</f>
        <v>0</v>
      </c>
      <c r="K81" s="103">
        <f>F81*J81</f>
        <v>0</v>
      </c>
    </row>
    <row r="82" spans="1:11" x14ac:dyDescent="0.2">
      <c r="A82" s="108" t="s">
        <v>554</v>
      </c>
      <c r="B82" s="254" t="s">
        <v>263</v>
      </c>
      <c r="C82" s="254" t="s">
        <v>557</v>
      </c>
      <c r="D82" s="254" t="s">
        <v>124</v>
      </c>
      <c r="E82" s="120" t="s">
        <v>161</v>
      </c>
      <c r="F82" s="271" t="s">
        <v>161</v>
      </c>
      <c r="G82" s="272"/>
      <c r="H82" s="113"/>
      <c r="I82" s="113"/>
      <c r="J82" s="113"/>
      <c r="K82" s="113"/>
    </row>
    <row r="83" spans="1:11" ht="15" x14ac:dyDescent="0.2">
      <c r="A83" s="108" t="s">
        <v>554</v>
      </c>
      <c r="B83" s="254" t="s">
        <v>265</v>
      </c>
      <c r="C83" s="257" t="s">
        <v>584</v>
      </c>
      <c r="D83" s="254" t="s">
        <v>124</v>
      </c>
      <c r="E83" s="120" t="s">
        <v>161</v>
      </c>
      <c r="F83" s="271" t="s">
        <v>161</v>
      </c>
      <c r="G83" s="272"/>
      <c r="H83" s="113"/>
      <c r="I83" s="113"/>
      <c r="J83" s="113"/>
      <c r="K83" s="113"/>
    </row>
    <row r="84" spans="1:11" ht="15" x14ac:dyDescent="0.2">
      <c r="A84" s="99" t="s">
        <v>554</v>
      </c>
      <c r="B84" s="248" t="s">
        <v>266</v>
      </c>
      <c r="C84" s="249" t="s">
        <v>585</v>
      </c>
      <c r="D84" s="249" t="s">
        <v>196</v>
      </c>
      <c r="E84" s="123">
        <v>6</v>
      </c>
      <c r="F84" s="269">
        <v>16</v>
      </c>
      <c r="G84" s="270"/>
      <c r="H84" s="103">
        <f>VLOOKUP(E84,'Overzicht Schoonmaak'!$L$6:$N$14,3,FALSE)</f>
        <v>0</v>
      </c>
      <c r="I84" s="103">
        <f>VLOOKUP(D84,'Overzicht Schoonmaak'!$I$6:$J$17,2,FALSE)</f>
        <v>0</v>
      </c>
      <c r="J84" s="103">
        <f t="shared" ref="J84:J88" si="16">H84+I84</f>
        <v>0</v>
      </c>
      <c r="K84" s="103">
        <f t="shared" ref="K84:K88" si="17">F84*J84</f>
        <v>0</v>
      </c>
    </row>
    <row r="85" spans="1:11" x14ac:dyDescent="0.2">
      <c r="A85" s="99" t="s">
        <v>554</v>
      </c>
      <c r="B85" s="248" t="s">
        <v>267</v>
      </c>
      <c r="C85" s="248" t="s">
        <v>586</v>
      </c>
      <c r="D85" s="248" t="s">
        <v>196</v>
      </c>
      <c r="E85" s="123">
        <v>1</v>
      </c>
      <c r="F85" s="269">
        <v>1.2</v>
      </c>
      <c r="G85" s="270"/>
      <c r="H85" s="103">
        <f>VLOOKUP(E85,'Overzicht Schoonmaak'!$L$6:$N$14,3,FALSE)</f>
        <v>0</v>
      </c>
      <c r="I85" s="103">
        <f>VLOOKUP(D85,'Overzicht Schoonmaak'!$I$6:$J$17,2,FALSE)</f>
        <v>0</v>
      </c>
      <c r="J85" s="103">
        <f t="shared" si="16"/>
        <v>0</v>
      </c>
      <c r="K85" s="103">
        <f t="shared" si="17"/>
        <v>0</v>
      </c>
    </row>
    <row r="86" spans="1:11" x14ac:dyDescent="0.2">
      <c r="A86" s="99" t="s">
        <v>554</v>
      </c>
      <c r="B86" s="248" t="s">
        <v>268</v>
      </c>
      <c r="C86" s="248" t="s">
        <v>586</v>
      </c>
      <c r="D86" s="248" t="s">
        <v>196</v>
      </c>
      <c r="E86" s="123">
        <v>1</v>
      </c>
      <c r="F86" s="269">
        <v>1.2</v>
      </c>
      <c r="G86" s="270"/>
      <c r="H86" s="103">
        <f>VLOOKUP(E86,'Overzicht Schoonmaak'!$L$6:$N$14,3,FALSE)</f>
        <v>0</v>
      </c>
      <c r="I86" s="103">
        <f>VLOOKUP(D86,'Overzicht Schoonmaak'!$I$6:$J$17,2,FALSE)</f>
        <v>0</v>
      </c>
      <c r="J86" s="103">
        <f t="shared" si="16"/>
        <v>0</v>
      </c>
      <c r="K86" s="103">
        <f t="shared" si="17"/>
        <v>0</v>
      </c>
    </row>
    <row r="87" spans="1:11" x14ac:dyDescent="0.2">
      <c r="A87" s="99" t="s">
        <v>554</v>
      </c>
      <c r="B87" s="248" t="s">
        <v>269</v>
      </c>
      <c r="C87" s="248" t="s">
        <v>586</v>
      </c>
      <c r="D87" s="248" t="s">
        <v>196</v>
      </c>
      <c r="E87" s="123">
        <v>1</v>
      </c>
      <c r="F87" s="269">
        <v>1.2</v>
      </c>
      <c r="G87" s="270"/>
      <c r="H87" s="103">
        <f>VLOOKUP(E87,'Overzicht Schoonmaak'!$L$6:$N$14,3,FALSE)</f>
        <v>0</v>
      </c>
      <c r="I87" s="103">
        <f>VLOOKUP(D87,'Overzicht Schoonmaak'!$I$6:$J$17,2,FALSE)</f>
        <v>0</v>
      </c>
      <c r="J87" s="103">
        <f t="shared" si="16"/>
        <v>0</v>
      </c>
      <c r="K87" s="103">
        <f t="shared" si="17"/>
        <v>0</v>
      </c>
    </row>
    <row r="88" spans="1:11" ht="15" x14ac:dyDescent="0.2">
      <c r="A88" s="99" t="s">
        <v>554</v>
      </c>
      <c r="B88" s="248" t="s">
        <v>587</v>
      </c>
      <c r="C88" s="248" t="s">
        <v>588</v>
      </c>
      <c r="D88" s="249" t="s">
        <v>196</v>
      </c>
      <c r="E88" s="123">
        <v>6</v>
      </c>
      <c r="F88" s="269">
        <v>1.5</v>
      </c>
      <c r="G88" s="270"/>
      <c r="H88" s="103">
        <f>VLOOKUP(E88,'Overzicht Schoonmaak'!$L$6:$N$14,3,FALSE)</f>
        <v>0</v>
      </c>
      <c r="I88" s="103">
        <f>VLOOKUP(D88,'Overzicht Schoonmaak'!$I$6:$J$17,2,FALSE)</f>
        <v>0</v>
      </c>
      <c r="J88" s="103">
        <f t="shared" si="16"/>
        <v>0</v>
      </c>
      <c r="K88" s="103">
        <f t="shared" si="17"/>
        <v>0</v>
      </c>
    </row>
    <row r="89" spans="1:11" ht="15" x14ac:dyDescent="0.2">
      <c r="A89" s="99" t="s">
        <v>554</v>
      </c>
      <c r="B89" s="248" t="s">
        <v>272</v>
      </c>
      <c r="C89" s="248"/>
      <c r="D89" s="249"/>
      <c r="E89" s="123"/>
      <c r="F89" s="276"/>
      <c r="G89" s="270"/>
      <c r="H89" s="129"/>
      <c r="I89" s="129"/>
      <c r="J89" s="129"/>
      <c r="K89" s="129"/>
    </row>
    <row r="90" spans="1:11" ht="15" x14ac:dyDescent="0.2">
      <c r="A90" s="116" t="s">
        <v>554</v>
      </c>
      <c r="B90" s="259" t="s">
        <v>273</v>
      </c>
      <c r="C90" s="260" t="s">
        <v>165</v>
      </c>
      <c r="D90" s="116" t="s">
        <v>124</v>
      </c>
      <c r="E90" s="117" t="s">
        <v>166</v>
      </c>
      <c r="F90" s="181"/>
      <c r="G90" s="274">
        <v>25.6</v>
      </c>
      <c r="H90" s="118"/>
      <c r="I90" s="118"/>
      <c r="J90" s="118"/>
      <c r="K90" s="118"/>
    </row>
    <row r="91" spans="1:11" ht="15" x14ac:dyDescent="0.2">
      <c r="A91" s="116" t="s">
        <v>554</v>
      </c>
      <c r="B91" s="259" t="s">
        <v>553</v>
      </c>
      <c r="C91" s="260" t="s">
        <v>165</v>
      </c>
      <c r="D91" s="116" t="s">
        <v>124</v>
      </c>
      <c r="E91" s="117" t="s">
        <v>166</v>
      </c>
      <c r="F91" s="181"/>
      <c r="G91" s="274">
        <v>19.600000000000001</v>
      </c>
      <c r="H91" s="118"/>
      <c r="I91" s="118"/>
      <c r="J91" s="118"/>
      <c r="K91" s="118"/>
    </row>
    <row r="92" spans="1:11" ht="15" x14ac:dyDescent="0.2">
      <c r="A92" s="116" t="s">
        <v>554</v>
      </c>
      <c r="B92" s="259" t="s">
        <v>277</v>
      </c>
      <c r="C92" s="260" t="s">
        <v>165</v>
      </c>
      <c r="D92" s="116" t="s">
        <v>124</v>
      </c>
      <c r="E92" s="117" t="s">
        <v>166</v>
      </c>
      <c r="F92" s="181"/>
      <c r="G92" s="274">
        <v>66.5</v>
      </c>
      <c r="H92" s="118"/>
      <c r="I92" s="118"/>
      <c r="J92" s="118"/>
      <c r="K92" s="118"/>
    </row>
    <row r="93" spans="1:11" ht="15" x14ac:dyDescent="0.2">
      <c r="A93" s="99" t="s">
        <v>554</v>
      </c>
      <c r="B93" s="248" t="s">
        <v>589</v>
      </c>
      <c r="C93" s="249" t="s">
        <v>300</v>
      </c>
      <c r="D93" s="249" t="s">
        <v>124</v>
      </c>
      <c r="E93" s="123">
        <v>4</v>
      </c>
      <c r="F93" s="275">
        <v>11.3</v>
      </c>
      <c r="G93" s="270"/>
      <c r="H93" s="103">
        <f>VLOOKUP(E93,'Overzicht Schoonmaak'!$L$6:$N$14,3,FALSE)</f>
        <v>0</v>
      </c>
      <c r="I93" s="103">
        <f>VLOOKUP(D93,'Overzicht Schoonmaak'!$I$6:$J$17,2,FALSE)</f>
        <v>0</v>
      </c>
      <c r="J93" s="103">
        <f t="shared" ref="J93:J95" si="18">H93+I93</f>
        <v>0</v>
      </c>
      <c r="K93" s="103">
        <f t="shared" ref="K93:K95" si="19">F93*J93</f>
        <v>0</v>
      </c>
    </row>
    <row r="94" spans="1:11" ht="15" x14ac:dyDescent="0.2">
      <c r="A94" s="99" t="s">
        <v>554</v>
      </c>
      <c r="B94" s="248" t="s">
        <v>278</v>
      </c>
      <c r="C94" s="249" t="s">
        <v>566</v>
      </c>
      <c r="D94" s="249" t="s">
        <v>124</v>
      </c>
      <c r="E94" s="123">
        <v>4</v>
      </c>
      <c r="F94" s="269">
        <v>8.4</v>
      </c>
      <c r="G94" s="270"/>
      <c r="H94" s="103">
        <f>VLOOKUP(E94,'Overzicht Schoonmaak'!$L$6:$N$14,3,FALSE)</f>
        <v>0</v>
      </c>
      <c r="I94" s="103">
        <f>VLOOKUP(D94,'Overzicht Schoonmaak'!$I$6:$J$17,2,FALSE)</f>
        <v>0</v>
      </c>
      <c r="J94" s="103">
        <f t="shared" si="18"/>
        <v>0</v>
      </c>
      <c r="K94" s="103">
        <f t="shared" si="19"/>
        <v>0</v>
      </c>
    </row>
    <row r="95" spans="1:11" ht="15" x14ac:dyDescent="0.2">
      <c r="A95" s="8" t="s">
        <v>554</v>
      </c>
      <c r="B95" s="277" t="s">
        <v>590</v>
      </c>
      <c r="C95" s="278" t="s">
        <v>591</v>
      </c>
      <c r="D95" s="278" t="s">
        <v>124</v>
      </c>
      <c r="E95" s="142">
        <v>4</v>
      </c>
      <c r="F95" s="276">
        <v>5.5</v>
      </c>
      <c r="G95" s="279"/>
      <c r="H95" s="103">
        <f>VLOOKUP(E95,'Overzicht Schoonmaak'!$L$6:$N$14,3,FALSE)</f>
        <v>0</v>
      </c>
      <c r="I95" s="103">
        <f>VLOOKUP(D95,'Overzicht Schoonmaak'!$I$6:$J$17,2,FALSE)</f>
        <v>0</v>
      </c>
      <c r="J95" s="103">
        <f t="shared" si="18"/>
        <v>0</v>
      </c>
      <c r="K95" s="103">
        <f t="shared" si="19"/>
        <v>0</v>
      </c>
    </row>
    <row r="96" spans="1:11" ht="15" x14ac:dyDescent="0.2">
      <c r="B96" s="280"/>
      <c r="C96" s="281"/>
      <c r="D96" s="281"/>
      <c r="E96" s="282"/>
      <c r="F96" s="283"/>
      <c r="G96" s="283"/>
      <c r="H96" s="103"/>
      <c r="I96" s="103"/>
      <c r="J96" s="103"/>
      <c r="K96" s="103"/>
    </row>
    <row r="97" spans="1:12" x14ac:dyDescent="0.2">
      <c r="A97" s="159"/>
      <c r="B97" s="159" t="s">
        <v>294</v>
      </c>
      <c r="C97" s="159"/>
      <c r="D97" s="159"/>
      <c r="E97" s="159"/>
      <c r="F97" s="245">
        <f>SUM(F2:F95)</f>
        <v>722.4</v>
      </c>
      <c r="G97" s="246">
        <f>SUM(G2:G95)</f>
        <v>671.50000000000011</v>
      </c>
      <c r="H97" s="159"/>
      <c r="I97" s="159"/>
      <c r="J97" s="159"/>
      <c r="K97" s="162">
        <f>SUM(K2:K95)</f>
        <v>0</v>
      </c>
      <c r="L97" s="53" t="s">
        <v>83</v>
      </c>
    </row>
    <row r="98" spans="1:12" x14ac:dyDescent="0.2">
      <c r="C98" s="280"/>
      <c r="D98" s="280"/>
    </row>
    <row r="99" spans="1:12" ht="15" x14ac:dyDescent="0.2">
      <c r="C99" s="280"/>
      <c r="D99" s="281"/>
    </row>
    <row r="100" spans="1:12" x14ac:dyDescent="0.2">
      <c r="C100" s="280"/>
      <c r="D100" s="280"/>
    </row>
    <row r="101" spans="1:12" ht="15" x14ac:dyDescent="0.2">
      <c r="C101" s="280"/>
      <c r="D101" s="281"/>
    </row>
    <row r="102" spans="1:12" x14ac:dyDescent="0.2">
      <c r="C102" s="280"/>
      <c r="D102" s="280"/>
    </row>
    <row r="103" spans="1:12" ht="15" x14ac:dyDescent="0.2">
      <c r="C103" s="280"/>
      <c r="D103" s="281"/>
    </row>
    <row r="104" spans="1:12" x14ac:dyDescent="0.2">
      <c r="C104" s="280"/>
      <c r="D104" s="280"/>
    </row>
    <row r="105" spans="1:12" x14ac:dyDescent="0.2">
      <c r="C105" s="280"/>
      <c r="D105" s="280"/>
    </row>
    <row r="106" spans="1:12" x14ac:dyDescent="0.2">
      <c r="C106" s="280"/>
      <c r="D106" s="280"/>
    </row>
    <row r="107" spans="1:12" x14ac:dyDescent="0.2">
      <c r="C107" s="280"/>
      <c r="D107" s="280"/>
    </row>
    <row r="108" spans="1:12" x14ac:dyDescent="0.2">
      <c r="C108" s="280"/>
      <c r="D108" s="280"/>
    </row>
    <row r="109" spans="1:12" x14ac:dyDescent="0.2">
      <c r="C109" s="280"/>
      <c r="D109" s="280"/>
    </row>
    <row r="110" spans="1:12" x14ac:dyDescent="0.2">
      <c r="C110" s="280"/>
      <c r="D110" s="280"/>
    </row>
    <row r="111" spans="1:12" ht="15" x14ac:dyDescent="0.2">
      <c r="C111" s="280"/>
      <c r="D111" s="281"/>
    </row>
    <row r="112" spans="1:12" ht="15" x14ac:dyDescent="0.2">
      <c r="C112" s="280"/>
      <c r="D112" s="281"/>
    </row>
    <row r="113" spans="3:4" ht="15" x14ac:dyDescent="0.2">
      <c r="C113" s="280"/>
      <c r="D113" s="281"/>
    </row>
    <row r="114" spans="3:4" ht="15" x14ac:dyDescent="0.2">
      <c r="C114" s="280"/>
      <c r="D114" s="281"/>
    </row>
    <row r="115" spans="3:4" ht="15" x14ac:dyDescent="0.2">
      <c r="C115" s="280"/>
      <c r="D115" s="281"/>
    </row>
    <row r="116" spans="3:4" ht="15" x14ac:dyDescent="0.2">
      <c r="C116" s="280"/>
      <c r="D116" s="281"/>
    </row>
    <row r="117" spans="3:4" ht="15" x14ac:dyDescent="0.2">
      <c r="C117" s="280"/>
      <c r="D117" s="281"/>
    </row>
    <row r="118" spans="3:4" x14ac:dyDescent="0.2">
      <c r="C118" s="280"/>
      <c r="D118" s="280"/>
    </row>
    <row r="119" spans="3:4" x14ac:dyDescent="0.2">
      <c r="C119" s="280"/>
      <c r="D119" s="280"/>
    </row>
    <row r="120" spans="3:4" x14ac:dyDescent="0.2">
      <c r="C120" s="280"/>
      <c r="D120" s="280"/>
    </row>
    <row r="121" spans="3:4" x14ac:dyDescent="0.2">
      <c r="C121" s="280"/>
      <c r="D121" s="280"/>
    </row>
    <row r="122" spans="3:4" x14ac:dyDescent="0.2">
      <c r="C122" s="280"/>
      <c r="D122" s="280"/>
    </row>
    <row r="123" spans="3:4" x14ac:dyDescent="0.2">
      <c r="C123" s="280"/>
      <c r="D123" s="280"/>
    </row>
    <row r="124" spans="3:4" x14ac:dyDescent="0.2">
      <c r="C124" s="280"/>
      <c r="D124" s="280"/>
    </row>
    <row r="125" spans="3:4" x14ac:dyDescent="0.2">
      <c r="C125" s="284"/>
      <c r="D125" s="284"/>
    </row>
    <row r="126" spans="3:4" ht="15" x14ac:dyDescent="0.2">
      <c r="C126" s="280"/>
      <c r="D126" s="281"/>
    </row>
    <row r="127" spans="3:4" x14ac:dyDescent="0.2">
      <c r="C127" s="284"/>
      <c r="D127" s="284"/>
    </row>
    <row r="128" spans="3:4" ht="15" x14ac:dyDescent="0.2">
      <c r="C128" s="280"/>
      <c r="D128" s="281"/>
    </row>
    <row r="129" spans="3:4" ht="15" x14ac:dyDescent="0.2">
      <c r="C129" s="280"/>
      <c r="D129" s="281"/>
    </row>
    <row r="130" spans="3:4" ht="15" x14ac:dyDescent="0.2">
      <c r="C130" s="280"/>
      <c r="D130" s="281"/>
    </row>
    <row r="131" spans="3:4" ht="15" x14ac:dyDescent="0.2">
      <c r="C131" s="280"/>
      <c r="D131" s="281"/>
    </row>
    <row r="132" spans="3:4" ht="15" x14ac:dyDescent="0.2">
      <c r="C132" s="280"/>
      <c r="D132" s="281"/>
    </row>
    <row r="133" spans="3:4" ht="15" x14ac:dyDescent="0.2">
      <c r="C133" s="280"/>
      <c r="D133" s="281"/>
    </row>
    <row r="134" spans="3:4" ht="15" x14ac:dyDescent="0.2">
      <c r="C134" s="280"/>
      <c r="D134" s="281"/>
    </row>
    <row r="135" spans="3:4" ht="15" x14ac:dyDescent="0.2">
      <c r="C135" s="280"/>
      <c r="D135" s="281"/>
    </row>
    <row r="136" spans="3:4" ht="15" x14ac:dyDescent="0.2">
      <c r="C136" s="280"/>
      <c r="D136" s="281"/>
    </row>
    <row r="137" spans="3:4" ht="15" x14ac:dyDescent="0.2">
      <c r="C137" s="284"/>
      <c r="D137" s="285"/>
    </row>
    <row r="138" spans="3:4" ht="15" x14ac:dyDescent="0.2">
      <c r="C138" s="284"/>
      <c r="D138" s="285"/>
    </row>
    <row r="139" spans="3:4" ht="15" x14ac:dyDescent="0.2">
      <c r="C139" s="280"/>
      <c r="D139" s="281"/>
    </row>
    <row r="140" spans="3:4" ht="15" x14ac:dyDescent="0.2">
      <c r="C140" s="280"/>
      <c r="D140" s="281"/>
    </row>
    <row r="141" spans="3:4" x14ac:dyDescent="0.2">
      <c r="C141" s="284"/>
      <c r="D141" s="284"/>
    </row>
    <row r="142" spans="3:4" ht="15" x14ac:dyDescent="0.2">
      <c r="C142" s="280"/>
      <c r="D142" s="281"/>
    </row>
    <row r="143" spans="3:4" ht="15" x14ac:dyDescent="0.2">
      <c r="C143" s="284"/>
      <c r="D143" s="285"/>
    </row>
    <row r="144" spans="3:4" ht="15" x14ac:dyDescent="0.2">
      <c r="C144" s="280"/>
      <c r="D144" s="281"/>
    </row>
    <row r="145" spans="3:4" ht="15" x14ac:dyDescent="0.2">
      <c r="C145" s="280"/>
      <c r="D145" s="281"/>
    </row>
    <row r="146" spans="3:4" x14ac:dyDescent="0.2">
      <c r="C146" s="280"/>
      <c r="D146" s="280"/>
    </row>
    <row r="147" spans="3:4" x14ac:dyDescent="0.2">
      <c r="C147" s="280"/>
      <c r="D147" s="280"/>
    </row>
    <row r="148" spans="3:4" x14ac:dyDescent="0.2">
      <c r="C148" s="280"/>
      <c r="D148" s="280"/>
    </row>
    <row r="149" spans="3:4" ht="15" x14ac:dyDescent="0.2">
      <c r="C149" s="280"/>
      <c r="D149" s="281"/>
    </row>
    <row r="150" spans="3:4" x14ac:dyDescent="0.2">
      <c r="C150" s="284"/>
      <c r="D150" s="284"/>
    </row>
    <row r="151" spans="3:4" ht="15" x14ac:dyDescent="0.2">
      <c r="C151" s="280"/>
      <c r="D151" s="281"/>
    </row>
    <row r="152" spans="3:4" ht="15" x14ac:dyDescent="0.2">
      <c r="C152" s="280"/>
      <c r="D152" s="281"/>
    </row>
    <row r="153" spans="3:4" ht="15" x14ac:dyDescent="0.2">
      <c r="C153" s="280"/>
      <c r="D153" s="281"/>
    </row>
    <row r="154" spans="3:4" ht="15" x14ac:dyDescent="0.2">
      <c r="C154" s="280"/>
      <c r="D154" s="281"/>
    </row>
    <row r="155" spans="3:4" x14ac:dyDescent="0.2">
      <c r="C155" s="284"/>
      <c r="D155" s="284"/>
    </row>
    <row r="156" spans="3:4" ht="15" x14ac:dyDescent="0.2">
      <c r="C156" s="284"/>
      <c r="D156" s="285"/>
    </row>
    <row r="157" spans="3:4" ht="15" x14ac:dyDescent="0.2">
      <c r="C157" s="284"/>
      <c r="D157" s="285"/>
    </row>
    <row r="158" spans="3:4" ht="15" x14ac:dyDescent="0.2">
      <c r="C158" s="284"/>
      <c r="D158" s="285"/>
    </row>
    <row r="159" spans="3:4" ht="15" x14ac:dyDescent="0.2">
      <c r="C159" s="280"/>
      <c r="D159" s="281"/>
    </row>
    <row r="160" spans="3:4" x14ac:dyDescent="0.2">
      <c r="C160" s="284"/>
      <c r="D160" s="284"/>
    </row>
    <row r="161" spans="3:4" x14ac:dyDescent="0.2">
      <c r="C161" s="284"/>
      <c r="D161" s="284"/>
    </row>
    <row r="162" spans="3:4" ht="15" x14ac:dyDescent="0.2">
      <c r="C162" s="284"/>
      <c r="D162" s="285"/>
    </row>
    <row r="163" spans="3:4" ht="15" x14ac:dyDescent="0.2">
      <c r="C163" s="280"/>
      <c r="D163" s="281"/>
    </row>
    <row r="164" spans="3:4" ht="15" x14ac:dyDescent="0.2">
      <c r="C164" s="280"/>
      <c r="D164" s="281"/>
    </row>
    <row r="165" spans="3:4" ht="15" x14ac:dyDescent="0.2">
      <c r="C165" s="280"/>
      <c r="D165" s="281"/>
    </row>
    <row r="166" spans="3:4" ht="15" x14ac:dyDescent="0.2">
      <c r="C166" s="280"/>
      <c r="D166" s="281"/>
    </row>
    <row r="167" spans="3:4" x14ac:dyDescent="0.2">
      <c r="C167" s="280"/>
      <c r="D167" s="280"/>
    </row>
    <row r="168" spans="3:4" x14ac:dyDescent="0.2">
      <c r="C168" s="280"/>
      <c r="D168" s="280"/>
    </row>
    <row r="169" spans="3:4" ht="15" x14ac:dyDescent="0.2">
      <c r="C169" s="280"/>
      <c r="D169" s="281"/>
    </row>
    <row r="170" spans="3:4" ht="15" x14ac:dyDescent="0.2">
      <c r="C170" s="280"/>
      <c r="D170" s="281"/>
    </row>
    <row r="171" spans="3:4" ht="15" x14ac:dyDescent="0.2">
      <c r="C171" s="280"/>
      <c r="D171" s="281"/>
    </row>
    <row r="172" spans="3:4" ht="15" x14ac:dyDescent="0.2">
      <c r="C172" s="284"/>
      <c r="D172" s="285"/>
    </row>
    <row r="173" spans="3:4" ht="15" x14ac:dyDescent="0.2">
      <c r="C173" s="284"/>
      <c r="D173" s="285"/>
    </row>
    <row r="174" spans="3:4" ht="15" x14ac:dyDescent="0.2">
      <c r="C174" s="280"/>
      <c r="D174" s="281"/>
    </row>
  </sheetData>
  <sheetProtection algorithmName="SHA-512" hashValue="2osDxPfz+zhDltC5jZLEvUjREOcLHObp/BnGbGXqdMsxKXc5NzS7DamZ0JM5L3xB4DZ9DFHvPpV6BnBLGenT0g==" saltValue="+sOV8+2XZ6he5f9pUvvNgA==" spinCount="100000" sheet="1" objects="1" scenarios="1"/>
  <autoFilter ref="A1:K97" xr:uid="{00000000-0001-0000-04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977606F94BF84A996D529EEA248210" ma:contentTypeVersion="4" ma:contentTypeDescription="Een nieuw document maken." ma:contentTypeScope="" ma:versionID="82c2c26783421cddc194df5b0a5fbcca">
  <xsd:schema xmlns:xsd="http://www.w3.org/2001/XMLSchema" xmlns:xs="http://www.w3.org/2001/XMLSchema" xmlns:p="http://schemas.microsoft.com/office/2006/metadata/properties" xmlns:ns2="1282dc74-62fd-4021-bf31-684a1720e5af" xmlns:ns3="9def079d-a3c9-4009-af07-7cf3e64277af" targetNamespace="http://schemas.microsoft.com/office/2006/metadata/properties" ma:root="true" ma:fieldsID="d5268b90e67b2b64c2347483e9bd8a0e" ns2:_="" ns3:_="">
    <xsd:import namespace="1282dc74-62fd-4021-bf31-684a1720e5af"/>
    <xsd:import namespace="9def079d-a3c9-4009-af07-7cf3e64277a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82dc74-62fd-4021-bf31-684a1720e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ef079d-a3c9-4009-af07-7cf3e64277a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5285A5-251E-4825-9E69-4122D2A2E680}">
  <ds:schemaRefs>
    <ds:schemaRef ds:uri="http://schemas.microsoft.com/sharepoint/v3/contenttype/forms"/>
  </ds:schemaRefs>
</ds:datastoreItem>
</file>

<file path=customXml/itemProps2.xml><?xml version="1.0" encoding="utf-8"?>
<ds:datastoreItem xmlns:ds="http://schemas.openxmlformats.org/officeDocument/2006/customXml" ds:itemID="{79D3B7E0-2B8A-432A-A82D-53037D92BC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82dc74-62fd-4021-bf31-684a1720e5af"/>
    <ds:schemaRef ds:uri="9def079d-a3c9-4009-af07-7cf3e64277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1F96E1-43DD-439D-A028-A7BCECA5EE35}">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def079d-a3c9-4009-af07-7cf3e64277af"/>
    <ds:schemaRef ds:uri="1282dc74-62fd-4021-bf31-684a1720e5af"/>
    <ds:schemaRef ds:uri="http://www.w3.org/XML/1998/namespace"/>
  </ds:schemaRefs>
</ds:datastoreItem>
</file>

<file path=docMetadata/LabelInfo.xml><?xml version="1.0" encoding="utf-8"?>
<clbl:labelList xmlns:clbl="http://schemas.microsoft.com/office/2020/mipLabelMetadata">
  <clbl:label id="{bbc3bd55-2812-4652-96ae-ce7932a2e8b5}" enabled="0" method="" siteId="{bbc3bd55-2812-4652-96ae-ce7932a2e8b5}"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13</vt:i4>
      </vt:variant>
      <vt:variant>
        <vt:lpstr>Benoemde bereiken</vt:lpstr>
      </vt:variant>
      <vt:variant>
        <vt:i4>2</vt:i4>
      </vt:variant>
    </vt:vector>
  </HeadingPairs>
  <TitlesOfParts>
    <vt:vector size="15" baseType="lpstr">
      <vt:lpstr>Uitgangspunten</vt:lpstr>
      <vt:lpstr>Prijzenblad totaal </vt:lpstr>
      <vt:lpstr>Beheer</vt:lpstr>
      <vt:lpstr>Catering</vt:lpstr>
      <vt:lpstr>Overzicht Schoonmaak</vt:lpstr>
      <vt:lpstr>1.Ruimtestaat Alleenhouderstr.</vt:lpstr>
      <vt:lpstr>2.Ruimtestaat Oloflaan</vt:lpstr>
      <vt:lpstr>3.Ruimtestaat Ringbaan West</vt:lpstr>
      <vt:lpstr>4.Ruimtestaat De Schans</vt:lpstr>
      <vt:lpstr>5.Ruimtestaat Giekerkstraat</vt:lpstr>
      <vt:lpstr>6.Ruimtestaat Bredaseweg</vt:lpstr>
      <vt:lpstr>7.Ruimtestaat Sportweg</vt:lpstr>
      <vt:lpstr>8.Glasbewassing</vt:lpstr>
      <vt:lpstr>'2.Ruimtestaat Oloflaan'!Afdrukbereik</vt:lpstr>
      <vt:lpstr>'2.Ruimtestaat Oloflaan'!Afdruktitels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T.Trouw</dc:creator>
  <cp:keywords/>
  <dc:description/>
  <cp:lastModifiedBy>Veer, Rikie de</cp:lastModifiedBy>
  <cp:revision/>
  <dcterms:created xsi:type="dcterms:W3CDTF">2009-08-27T07:36:43Z</dcterms:created>
  <dcterms:modified xsi:type="dcterms:W3CDTF">2023-03-31T09:28:09Z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0x0101005F977606F94BF84A996D529EEA248210</vt:lpwstr>
  </property>
</Properties>
</file>