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ij12kantoor.sharepoint.com/sites/ProjectPT2023/Shared Documents/General PT2023/99. Werkmappen/NVI/NVI3/"/>
    </mc:Choice>
  </mc:AlternateContent>
  <xr:revisionPtr revIDLastSave="255" documentId="8_{9C859D43-8FE9-4D0B-A146-F5967CD4A1D3}" xr6:coauthVersionLast="47" xr6:coauthVersionMax="47" xr10:uidLastSave="{02E400DD-54D3-452D-AC94-362FD9993D43}"/>
  <bookViews>
    <workbookView xWindow="135" yWindow="-18120" windowWidth="29040" windowHeight="17640" xr2:uid="{00000000-000D-0000-FFFF-FFFF00000000}"/>
  </bookViews>
  <sheets>
    <sheet name="Prijzenblad PT2023 " sheetId="1" r:id="rId1"/>
    <sheet name="Tariefzones" sheetId="6" r:id="rId2"/>
    <sheet name="Prognosese per deelnemer" sheetId="5" r:id="rId3"/>
  </sheets>
  <definedNames>
    <definedName name="_xlnm._FilterDatabase" localSheetId="1" hidden="1">Tariefzones!$A$1:$C$245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8" i="1" l="1"/>
  <c r="N27" i="1"/>
  <c r="N7" i="1"/>
  <c r="N26" i="1"/>
  <c r="O26" i="1" s="1"/>
  <c r="N10" i="1"/>
  <c r="O10" i="1" s="1"/>
  <c r="N32" i="1"/>
  <c r="O32" i="1" s="1"/>
  <c r="N38" i="1"/>
  <c r="O38" i="1" s="1"/>
  <c r="N13" i="1"/>
  <c r="O13" i="1" s="1"/>
  <c r="N31" i="1" l="1"/>
  <c r="O31" i="1" s="1"/>
  <c r="N9" i="1"/>
  <c r="O9" i="1" s="1"/>
  <c r="N41" i="1"/>
  <c r="O41" i="1" s="1"/>
  <c r="N40" i="1"/>
  <c r="O40" i="1" s="1"/>
  <c r="N39" i="1"/>
  <c r="O39" i="1" s="1"/>
  <c r="N37" i="1"/>
  <c r="O37" i="1" s="1"/>
  <c r="N36" i="1"/>
  <c r="O36" i="1" s="1"/>
  <c r="N35" i="1"/>
  <c r="O35" i="1" s="1"/>
  <c r="N34" i="1"/>
  <c r="O34" i="1" s="1"/>
  <c r="N14" i="1"/>
  <c r="O14" i="1" s="1"/>
  <c r="N12" i="1"/>
  <c r="O12" i="1" s="1"/>
  <c r="N11" i="1"/>
  <c r="O11" i="1" s="1"/>
  <c r="O7" i="1" l="1"/>
  <c r="N48" i="1" l="1"/>
  <c r="O48" i="1" s="1"/>
  <c r="O49" i="1" l="1"/>
  <c r="N25" i="1" l="1"/>
  <c r="O25" i="1" s="1"/>
  <c r="K63" i="1" l="1"/>
  <c r="L63" i="1"/>
  <c r="M63" i="1"/>
  <c r="N63" i="1"/>
  <c r="O63" i="1" l="1"/>
  <c r="N81" i="1"/>
  <c r="O81" i="1" s="1"/>
  <c r="N80" i="1"/>
  <c r="O80" i="1" s="1"/>
  <c r="N79" i="1"/>
  <c r="O79" i="1" s="1"/>
  <c r="N74" i="1"/>
  <c r="M74" i="1"/>
  <c r="N73" i="1"/>
  <c r="M73" i="1"/>
  <c r="N72" i="1"/>
  <c r="M72" i="1"/>
  <c r="N71" i="1"/>
  <c r="M71" i="1"/>
  <c r="N67" i="1"/>
  <c r="M67" i="1"/>
  <c r="L67" i="1"/>
  <c r="K67" i="1"/>
  <c r="E67" i="1"/>
  <c r="N66" i="1"/>
  <c r="M66" i="1"/>
  <c r="L66" i="1"/>
  <c r="K66" i="1"/>
  <c r="E66" i="1"/>
  <c r="N65" i="1"/>
  <c r="M65" i="1"/>
  <c r="L65" i="1"/>
  <c r="K65" i="1"/>
  <c r="E65" i="1"/>
  <c r="N64" i="1"/>
  <c r="M64" i="1"/>
  <c r="L64" i="1"/>
  <c r="K64" i="1"/>
  <c r="N57" i="1"/>
  <c r="M57" i="1"/>
  <c r="L57" i="1"/>
  <c r="N56" i="1"/>
  <c r="M56" i="1"/>
  <c r="L56" i="1"/>
  <c r="N55" i="1"/>
  <c r="M55" i="1"/>
  <c r="L55" i="1"/>
  <c r="N54" i="1"/>
  <c r="M54" i="1"/>
  <c r="L54" i="1"/>
  <c r="N30" i="1"/>
  <c r="O30" i="1" s="1"/>
  <c r="N29" i="1"/>
  <c r="O29" i="1" s="1"/>
  <c r="O28" i="1"/>
  <c r="O27" i="1"/>
  <c r="N24" i="1"/>
  <c r="O24" i="1" s="1"/>
  <c r="N16" i="1"/>
  <c r="O16" i="1" s="1"/>
  <c r="N17" i="1"/>
  <c r="O17" i="1" s="1"/>
  <c r="N6" i="1"/>
  <c r="O82" i="1" l="1"/>
  <c r="O42" i="1"/>
  <c r="O6" i="1"/>
  <c r="O57" i="1"/>
  <c r="O73" i="1"/>
  <c r="O71" i="1"/>
  <c r="O54" i="1"/>
  <c r="O64" i="1"/>
  <c r="O65" i="1"/>
  <c r="O66" i="1"/>
  <c r="O67" i="1"/>
  <c r="O56" i="1"/>
  <c r="O72" i="1"/>
  <c r="O74" i="1"/>
  <c r="O55" i="1"/>
  <c r="O58" i="1" l="1"/>
  <c r="O18" i="1"/>
  <c r="O68" i="1"/>
  <c r="O75" i="1"/>
  <c r="O84" i="1" l="1"/>
</calcChain>
</file>

<file path=xl/sharedStrings.xml><?xml version="1.0" encoding="utf-8"?>
<sst xmlns="http://schemas.openxmlformats.org/spreadsheetml/2006/main" count="836" uniqueCount="652">
  <si>
    <t xml:space="preserve">Eenmalige Tarieven </t>
  </si>
  <si>
    <t>Tarief item   (mobiel)</t>
  </si>
  <si>
    <t>Wegingsfactor</t>
  </si>
  <si>
    <t>Tarief per item</t>
  </si>
  <si>
    <t>Afgerond Tarief per item/%</t>
  </si>
  <si>
    <t>Prijs</t>
  </si>
  <si>
    <t>SIM-kaart (inclusief e-SIM)</t>
  </si>
  <si>
    <t>Inkoppelen op een Indoordekkingvoorziening op een passief DAS. (maximaal plafondbedrag €40.000,00)</t>
  </si>
  <si>
    <t>Tarief item  (vast)</t>
  </si>
  <si>
    <t>Directe verbinding bedrijfstelefooncentrale koppelvlak SIP, 10 kanalen</t>
  </si>
  <si>
    <t>Directe verbinding bedrijfstelefooncentrale koppelvlak SIP, 100 kanalen</t>
  </si>
  <si>
    <t>Directe verbinding bedrijfstelefooncentrale koppelvlak ISDN-30</t>
  </si>
  <si>
    <t>Directe verbinding bedrijfstelefooncentrale koppelvlak Redundantie op de geboden verbinding</t>
  </si>
  <si>
    <t>Session Border Controller (SBC) dienst van Inschrijver naar Deelnemer</t>
  </si>
  <si>
    <t>Session Border Controller (SBC) dienst van Inschrijver naar Microsoft</t>
  </si>
  <si>
    <t>Graafkosten (per Meter)</t>
  </si>
  <si>
    <t>Tarief item  (algemeen)</t>
  </si>
  <si>
    <t>Ad-hoc Additionele rapportages (per rapportage)</t>
  </si>
  <si>
    <t>Additionele rapportages (per rapportage)</t>
  </si>
  <si>
    <t>Totaal (eenmalig):</t>
  </si>
  <si>
    <t>Abonnementsvormen NL (incl. tariefzone 1) - Abonnementskosten</t>
  </si>
  <si>
    <t xml:space="preserve">Abonnementsvormen NL - Maandelijkse Tarieven </t>
  </si>
  <si>
    <t>Tarief item (mobiel)</t>
  </si>
  <si>
    <r>
      <t xml:space="preserve">Wegingsfactor </t>
    </r>
    <r>
      <rPr>
        <b/>
        <sz val="9"/>
        <color rgb="FFFF0000"/>
        <rFont val="Verdana"/>
        <family val="2"/>
      </rPr>
      <t>(per jaar)</t>
    </r>
  </si>
  <si>
    <r>
      <t xml:space="preserve">Tarief per item
</t>
    </r>
    <r>
      <rPr>
        <b/>
        <sz val="9"/>
        <color rgb="FFFF0000"/>
        <rFont val="Verdana"/>
        <family val="2"/>
      </rPr>
      <t>(per maand)</t>
    </r>
  </si>
  <si>
    <t>Afgerond Tarief per item</t>
  </si>
  <si>
    <r>
      <t xml:space="preserve">Prijs
</t>
    </r>
    <r>
      <rPr>
        <b/>
        <sz val="9"/>
        <color rgb="FFFF0000"/>
        <rFont val="Verdana"/>
        <family val="2"/>
      </rPr>
      <t>(per jaar)</t>
    </r>
  </si>
  <si>
    <t>Spraak + SMS, Flat Fee, fair Use,</t>
  </si>
  <si>
    <t>Data bundel 200 MB (als add on op spraak of data only)</t>
  </si>
  <si>
    <t>Data bundel 5 GB (als add on op spraak of data only)</t>
  </si>
  <si>
    <t>Data bundel 10 GB (als add on op spraak of data only)</t>
  </si>
  <si>
    <t>Data bundel 20 GB (als add on op spraak of data only)</t>
  </si>
  <si>
    <t>Data bundel Flat Fee, fair use (als add on op spraak of data only)</t>
  </si>
  <si>
    <t>Priority calling (als add on op spraak)</t>
  </si>
  <si>
    <t>Directe verbinding op Indoordekkingvoorziening (op een pasieve DAS, indien van toepassing)</t>
  </si>
  <si>
    <t>Tarief item (vast)</t>
  </si>
  <si>
    <t>Directe verbinding bedrijfstelefooncentrale koppelvlak SIP, 10 kanalen, flat fee fair use binnen tariefzone 1 (NL + EU)</t>
  </si>
  <si>
    <t>Directe verbinding bedrijfstelefooncentrale koppelvlak SIP, 100 kanalen, flat fee fair use binnen tariefzone 1 (NL + EU)</t>
  </si>
  <si>
    <t>Directe verbinding bedrijfstelefooncentrale koppelvlak ISDN-30, flat fee fair use binnen tariefzone 1 (NL + EU)</t>
  </si>
  <si>
    <t>Session Border Controller (SBC) dienst van Inschrijver naar Microsoft  10 kanalen, flat fee fair use binnen tariefzone 1 (NL + EU)</t>
  </si>
  <si>
    <t>Het hosten van Nummerblok 10 tal</t>
  </si>
  <si>
    <t>Het hosten van Nummerblok 100 tal</t>
  </si>
  <si>
    <t>Het hosten van Nummerblok 1000 tal</t>
  </si>
  <si>
    <t>Totaal (per jaar:)</t>
  </si>
  <si>
    <t xml:space="preserve">Abonnementsvormen NL (incl. tariefzone 1)  - Verbruik  </t>
  </si>
  <si>
    <t>Abonnementsvormen NL - Verkeer in Tariefzone 1 (NL en EU)</t>
  </si>
  <si>
    <t>Tarief item overig</t>
  </si>
  <si>
    <t>Eenheid</t>
  </si>
  <si>
    <r>
      <t xml:space="preserve">Tarief per item
</t>
    </r>
    <r>
      <rPr>
        <b/>
        <sz val="9"/>
        <color rgb="FFFF0000"/>
        <rFont val="Verdana"/>
        <family val="2"/>
      </rPr>
      <t>(per MB)</t>
    </r>
  </si>
  <si>
    <t>Buiten Groepsbundel Tarief dataverkeer</t>
  </si>
  <si>
    <t>MB</t>
  </si>
  <si>
    <t>Abonnementsvormen NL - Verbruik in Tariefzone 1 (NL en EU) naar Rest van de Wereld (exclusief tarief zone 1)</t>
  </si>
  <si>
    <t>Bellen naar Mobiel en Vast</t>
  </si>
  <si>
    <t>SMS</t>
  </si>
  <si>
    <t>Naar Mobiel en Vast</t>
  </si>
  <si>
    <t>Tariefzone</t>
  </si>
  <si>
    <r>
      <t xml:space="preserve">Wegingsfactor call setup 
</t>
    </r>
    <r>
      <rPr>
        <sz val="9"/>
        <color rgb="FFFF0000"/>
        <rFont val="Verdana"/>
        <family val="2"/>
      </rPr>
      <t>(per jaar)</t>
    </r>
  </si>
  <si>
    <r>
      <t xml:space="preserve">Wegingsfactor Minuten 
</t>
    </r>
    <r>
      <rPr>
        <sz val="9"/>
        <color rgb="FFFF0000"/>
        <rFont val="Verdana"/>
        <family val="2"/>
      </rPr>
      <t>(per jaar)</t>
    </r>
  </si>
  <si>
    <r>
      <t xml:space="preserve">Wegingsfactor </t>
    </r>
    <r>
      <rPr>
        <sz val="9"/>
        <color rgb="FFFF0000"/>
        <rFont val="Verdana"/>
        <family val="2"/>
      </rPr>
      <t>(per jaar)</t>
    </r>
  </si>
  <si>
    <t>Tarief per call setup</t>
  </si>
  <si>
    <t>Tarief per minuut</t>
  </si>
  <si>
    <t>Tarief per SMS</t>
  </si>
  <si>
    <t>Afgerond Tarief per call setup</t>
  </si>
  <si>
    <t>Afgerond Tarief per minuut</t>
  </si>
  <si>
    <t>Afgerond Tarief per SMS</t>
  </si>
  <si>
    <t>Tariefzone 2 Buiten EU Binnen Europa</t>
  </si>
  <si>
    <t>Tariefzone 3 Buiten Europa</t>
  </si>
  <si>
    <t>Tariefzone 4 Rest van de wereld</t>
  </si>
  <si>
    <t>Tariefzone 5 Op zee en satelliet</t>
  </si>
  <si>
    <t>Abonnementsvormen NL - Verbruik in Rest van de wereld (exclusief Tariefzone 1) naar Tariefzone 1 en Rest van de wereld</t>
  </si>
  <si>
    <t>Data</t>
  </si>
  <si>
    <t>Tariefzone (Communiceren naar)</t>
  </si>
  <si>
    <t>Tarief per MB</t>
  </si>
  <si>
    <t>Afgerond Tarief per MB</t>
  </si>
  <si>
    <t>Tariefzone 1 (NL + EU)</t>
  </si>
  <si>
    <t>Tariefzone (Gebeld worden in)</t>
  </si>
  <si>
    <t>Afgerond Tarief per call stetup</t>
  </si>
  <si>
    <t>Tariefzone 2 Buiten EU, binnen Europa</t>
  </si>
  <si>
    <t>Overig</t>
  </si>
  <si>
    <t>Overig - Uurtarieven</t>
  </si>
  <si>
    <t>Tarief item</t>
  </si>
  <si>
    <t>Tarief per eenheid</t>
  </si>
  <si>
    <t>Afgerond Tarief per eenheid</t>
  </si>
  <si>
    <t>Technicus / Engineer</t>
  </si>
  <si>
    <t>Uur</t>
  </si>
  <si>
    <t xml:space="preserve">Projectleider / Adviseur Telecommunicatie </t>
  </si>
  <si>
    <t>Beheerder (Functioneel / Technisch / Servicedesk)</t>
  </si>
  <si>
    <t>Totaal (initiele looptijd):</t>
  </si>
  <si>
    <t>Beoordelingsprijs =  3 x (jaarkosten 2, 3, 4, 5, 6) + kosten blok 1 + kosten blok 7</t>
  </si>
  <si>
    <t>Land Net nr</t>
  </si>
  <si>
    <t>Land pt2023</t>
  </si>
  <si>
    <t>F</t>
  </si>
  <si>
    <t>Tariefzones:</t>
  </si>
  <si>
    <t xml:space="preserve">93 </t>
  </si>
  <si>
    <t>Afghanistan</t>
  </si>
  <si>
    <t>1 (NL + EU)</t>
  </si>
  <si>
    <t xml:space="preserve">1907 </t>
  </si>
  <si>
    <t>Alaska</t>
  </si>
  <si>
    <t>2 Buiten EU Binnen Europa</t>
  </si>
  <si>
    <t xml:space="preserve">355 </t>
  </si>
  <si>
    <t>Albanië</t>
  </si>
  <si>
    <t>3 Buiten Europa</t>
  </si>
  <si>
    <t xml:space="preserve">213 </t>
  </si>
  <si>
    <t>Algerije</t>
  </si>
  <si>
    <t>4 Rest van de wereld</t>
  </si>
  <si>
    <t xml:space="preserve">1340 </t>
  </si>
  <si>
    <t>Amerikaanse Maagdeneilanden</t>
  </si>
  <si>
    <t>5 Op zee en satelliet</t>
  </si>
  <si>
    <t xml:space="preserve">684 </t>
  </si>
  <si>
    <t>Amerikaans-Samoa</t>
  </si>
  <si>
    <t xml:space="preserve">376 </t>
  </si>
  <si>
    <t>Andorra</t>
  </si>
  <si>
    <t xml:space="preserve">244 </t>
  </si>
  <si>
    <t>Angola</t>
  </si>
  <si>
    <t xml:space="preserve">1264 </t>
  </si>
  <si>
    <t>Anguilla</t>
  </si>
  <si>
    <t xml:space="preserve">1268 </t>
  </si>
  <si>
    <t>Antigua en Barbuda</t>
  </si>
  <si>
    <t xml:space="preserve">54 </t>
  </si>
  <si>
    <t>Argentinië</t>
  </si>
  <si>
    <t xml:space="preserve">374 </t>
  </si>
  <si>
    <t>Armenië</t>
  </si>
  <si>
    <t xml:space="preserve">297 </t>
  </si>
  <si>
    <t>Aruba (Nederlandse Antillen)</t>
  </si>
  <si>
    <t xml:space="preserve">247 </t>
  </si>
  <si>
    <t>Ascension</t>
  </si>
  <si>
    <t xml:space="preserve">61 </t>
  </si>
  <si>
    <t>Australië</t>
  </si>
  <si>
    <t xml:space="preserve">672 </t>
  </si>
  <si>
    <t>Australisch Antarctica</t>
  </si>
  <si>
    <t xml:space="preserve">994 </t>
  </si>
  <si>
    <t>Azerbeidzjan</t>
  </si>
  <si>
    <t xml:space="preserve">1242 </t>
  </si>
  <si>
    <t>Bahama's</t>
  </si>
  <si>
    <t xml:space="preserve">973 </t>
  </si>
  <si>
    <t>Bahrein</t>
  </si>
  <si>
    <t xml:space="preserve">880 </t>
  </si>
  <si>
    <t>Bangladesh</t>
  </si>
  <si>
    <t xml:space="preserve">1246 </t>
  </si>
  <si>
    <t>Barbados</t>
  </si>
  <si>
    <t xml:space="preserve">32 </t>
  </si>
  <si>
    <t>België  (EU)</t>
  </si>
  <si>
    <t xml:space="preserve">501 </t>
  </si>
  <si>
    <t>Belize</t>
  </si>
  <si>
    <t xml:space="preserve">229 </t>
  </si>
  <si>
    <t>Benin</t>
  </si>
  <si>
    <t xml:space="preserve">1441 </t>
  </si>
  <si>
    <t>Bermuda</t>
  </si>
  <si>
    <t xml:space="preserve">975 </t>
  </si>
  <si>
    <t>Bhutan</t>
  </si>
  <si>
    <t xml:space="preserve">591 </t>
  </si>
  <si>
    <t>Bolivia</t>
  </si>
  <si>
    <t xml:space="preserve">387 </t>
  </si>
  <si>
    <t>Bosnië en Herzegovina</t>
  </si>
  <si>
    <t xml:space="preserve">267 </t>
  </si>
  <si>
    <t>Botswana</t>
  </si>
  <si>
    <t xml:space="preserve">55 </t>
  </si>
  <si>
    <t>Brazilië</t>
  </si>
  <si>
    <t xml:space="preserve">1284 </t>
  </si>
  <si>
    <t>Britse Maagdeneilanden</t>
  </si>
  <si>
    <t xml:space="preserve">673 </t>
  </si>
  <si>
    <t>Brunei</t>
  </si>
  <si>
    <t xml:space="preserve">359 </t>
  </si>
  <si>
    <t>Bulgarije  (EU)</t>
  </si>
  <si>
    <t xml:space="preserve">226 </t>
  </si>
  <si>
    <t>Burkina Faso</t>
  </si>
  <si>
    <t xml:space="preserve">257 </t>
  </si>
  <si>
    <t>Burundi</t>
  </si>
  <si>
    <t xml:space="preserve">855 </t>
  </si>
  <si>
    <t>Cambodja</t>
  </si>
  <si>
    <t>1</t>
  </si>
  <si>
    <t>Canada</t>
  </si>
  <si>
    <t xml:space="preserve">236 </t>
  </si>
  <si>
    <t>Centraal-Afrikaanse Republiek</t>
  </si>
  <si>
    <t xml:space="preserve">56 </t>
  </si>
  <si>
    <t>Chili</t>
  </si>
  <si>
    <t xml:space="preserve">86 </t>
  </si>
  <si>
    <t>China</t>
  </si>
  <si>
    <t xml:space="preserve">57 </t>
  </si>
  <si>
    <t>Colombia</t>
  </si>
  <si>
    <t xml:space="preserve">269 </t>
  </si>
  <si>
    <t>Comoren</t>
  </si>
  <si>
    <t xml:space="preserve">242 </t>
  </si>
  <si>
    <t>Congo-Brazzaville</t>
  </si>
  <si>
    <t xml:space="preserve">243 </t>
  </si>
  <si>
    <t>Congo-Kinshasa</t>
  </si>
  <si>
    <t xml:space="preserve">682 </t>
  </si>
  <si>
    <t>Cookeilanden</t>
  </si>
  <si>
    <t xml:space="preserve">506 </t>
  </si>
  <si>
    <t>Costa Rica</t>
  </si>
  <si>
    <t xml:space="preserve">53 </t>
  </si>
  <si>
    <t>Cuba</t>
  </si>
  <si>
    <t xml:space="preserve">599 </t>
  </si>
  <si>
    <t>Curaçao en Caribisch Nederland, (Nederlandse Antillen)</t>
  </si>
  <si>
    <t xml:space="preserve">357 </t>
  </si>
  <si>
    <t>Cyprus  (EU)</t>
  </si>
  <si>
    <t xml:space="preserve">45 </t>
  </si>
  <si>
    <t>Denemarken  (EU)</t>
  </si>
  <si>
    <t xml:space="preserve">246 </t>
  </si>
  <si>
    <t>Diego Garcia</t>
  </si>
  <si>
    <t xml:space="preserve">253 </t>
  </si>
  <si>
    <t>Djibouti</t>
  </si>
  <si>
    <t xml:space="preserve">1767 </t>
  </si>
  <si>
    <t>Dominica</t>
  </si>
  <si>
    <t xml:space="preserve">1809 </t>
  </si>
  <si>
    <t>Dominicaanse Republiek</t>
  </si>
  <si>
    <t xml:space="preserve">49 </t>
  </si>
  <si>
    <t>Duitsland  (EU)</t>
  </si>
  <si>
    <t xml:space="preserve">593 </t>
  </si>
  <si>
    <t>Ecuador</t>
  </si>
  <si>
    <t xml:space="preserve">20 </t>
  </si>
  <si>
    <t>Egypte</t>
  </si>
  <si>
    <t xml:space="preserve">503 </t>
  </si>
  <si>
    <t>El Salvador</t>
  </si>
  <si>
    <t xml:space="preserve">240 </t>
  </si>
  <si>
    <t>Equatoriaal-Guinea</t>
  </si>
  <si>
    <t xml:space="preserve">291 </t>
  </si>
  <si>
    <t>Eritrea</t>
  </si>
  <si>
    <t xml:space="preserve">372 </t>
  </si>
  <si>
    <t>Estland  (EU)</t>
  </si>
  <si>
    <t xml:space="preserve">251 </t>
  </si>
  <si>
    <t>Ethiopië</t>
  </si>
  <si>
    <t xml:space="preserve">388 </t>
  </si>
  <si>
    <t>ETNS (European Telephony Numbering Space)</t>
  </si>
  <si>
    <t xml:space="preserve">298 </t>
  </si>
  <si>
    <t>Faeröer</t>
  </si>
  <si>
    <t xml:space="preserve">500 </t>
  </si>
  <si>
    <t>Falklandeilanden</t>
  </si>
  <si>
    <t xml:space="preserve">679 </t>
  </si>
  <si>
    <t>Fiji</t>
  </si>
  <si>
    <t xml:space="preserve">63 </t>
  </si>
  <si>
    <t>Filipijnen</t>
  </si>
  <si>
    <t xml:space="preserve">358 </t>
  </si>
  <si>
    <t>Finland  (EU)</t>
  </si>
  <si>
    <t xml:space="preserve">33 </t>
  </si>
  <si>
    <t>Frankrijk  (EU)</t>
  </si>
  <si>
    <t xml:space="preserve">594 </t>
  </si>
  <si>
    <t>Frans-Guyana</t>
  </si>
  <si>
    <t xml:space="preserve">689 </t>
  </si>
  <si>
    <t>Frans-Polynesië</t>
  </si>
  <si>
    <t xml:space="preserve">241 </t>
  </si>
  <si>
    <t>Gabon</t>
  </si>
  <si>
    <t xml:space="preserve">220 </t>
  </si>
  <si>
    <t>Gambia</t>
  </si>
  <si>
    <t xml:space="preserve">995 </t>
  </si>
  <si>
    <t>Georgië</t>
  </si>
  <si>
    <t xml:space="preserve">233 </t>
  </si>
  <si>
    <t>Ghana</t>
  </si>
  <si>
    <t xml:space="preserve">350 </t>
  </si>
  <si>
    <t>Gibraltar</t>
  </si>
  <si>
    <t xml:space="preserve">1473 </t>
  </si>
  <si>
    <t>Grenada</t>
  </si>
  <si>
    <t xml:space="preserve">30 </t>
  </si>
  <si>
    <t>Griekenland  (EU)</t>
  </si>
  <si>
    <t xml:space="preserve">299 </t>
  </si>
  <si>
    <t>Groenland</t>
  </si>
  <si>
    <t xml:space="preserve">590 </t>
  </si>
  <si>
    <t>Guadeloupe, Saint-Barthélemy en Saint-Martin</t>
  </si>
  <si>
    <t xml:space="preserve">1671 </t>
  </si>
  <si>
    <t>Guam</t>
  </si>
  <si>
    <t xml:space="preserve">502 </t>
  </si>
  <si>
    <t>Guatemala</t>
  </si>
  <si>
    <t xml:space="preserve">245 </t>
  </si>
  <si>
    <t>Guinee-Bissau</t>
  </si>
  <si>
    <t xml:space="preserve">224 </t>
  </si>
  <si>
    <t>Guinee-Conakry</t>
  </si>
  <si>
    <t xml:space="preserve">592 </t>
  </si>
  <si>
    <t>Guyana</t>
  </si>
  <si>
    <t xml:space="preserve">509 </t>
  </si>
  <si>
    <t>Haïti</t>
  </si>
  <si>
    <t xml:space="preserve">504 </t>
  </si>
  <si>
    <t>Honduras</t>
  </si>
  <si>
    <t xml:space="preserve">36 </t>
  </si>
  <si>
    <t>Hongarije  (EU)</t>
  </si>
  <si>
    <t xml:space="preserve">852 </t>
  </si>
  <si>
    <t>Hongkong</t>
  </si>
  <si>
    <t xml:space="preserve">353 </t>
  </si>
  <si>
    <t>Ierland  (EU)</t>
  </si>
  <si>
    <t xml:space="preserve">354 </t>
  </si>
  <si>
    <t>IJsland</t>
  </si>
  <si>
    <t xml:space="preserve">91 </t>
  </si>
  <si>
    <t>India</t>
  </si>
  <si>
    <t xml:space="preserve">62 </t>
  </si>
  <si>
    <t>Indonesië</t>
  </si>
  <si>
    <t xml:space="preserve">870 </t>
  </si>
  <si>
    <t>InmarSat satelliet-elefoon alle regio's</t>
  </si>
  <si>
    <t xml:space="preserve">871 </t>
  </si>
  <si>
    <t>InmarSat satelliet-telefoon Atlantic East</t>
  </si>
  <si>
    <t xml:space="preserve">874 </t>
  </si>
  <si>
    <t>InmarSat satelliet-telefoon Atlantic West</t>
  </si>
  <si>
    <t xml:space="preserve">873 </t>
  </si>
  <si>
    <t>InmarSat satelliet-telefoon Indian</t>
  </si>
  <si>
    <t xml:space="preserve">872 </t>
  </si>
  <si>
    <t>InmarSat satelliet-telefoon Pacific</t>
  </si>
  <si>
    <t xml:space="preserve">800 </t>
  </si>
  <si>
    <t>Internationale gratis nummers</t>
  </si>
  <si>
    <t xml:space="preserve">964 </t>
  </si>
  <si>
    <t>Irak</t>
  </si>
  <si>
    <t xml:space="preserve">98 </t>
  </si>
  <si>
    <t>Iran</t>
  </si>
  <si>
    <t>8816</t>
  </si>
  <si>
    <t>Iridium satelliet-telefoon</t>
  </si>
  <si>
    <t xml:space="preserve">8817 </t>
  </si>
  <si>
    <t xml:space="preserve">972 </t>
  </si>
  <si>
    <t>Israël</t>
  </si>
  <si>
    <t xml:space="preserve">39 </t>
  </si>
  <si>
    <t>Italië  (EU)</t>
  </si>
  <si>
    <t xml:space="preserve">225 </t>
  </si>
  <si>
    <t>Ivoorkust</t>
  </si>
  <si>
    <t xml:space="preserve">1876 </t>
  </si>
  <si>
    <t>Jamaica</t>
  </si>
  <si>
    <t xml:space="preserve">81 </t>
  </si>
  <si>
    <t>Japan</t>
  </si>
  <si>
    <t xml:space="preserve">967 </t>
  </si>
  <si>
    <t>Jemen</t>
  </si>
  <si>
    <t xml:space="preserve">962 </t>
  </si>
  <si>
    <t>Jordanië</t>
  </si>
  <si>
    <t xml:space="preserve">1345 </t>
  </si>
  <si>
    <t>Kaaimaneilanden</t>
  </si>
  <si>
    <t xml:space="preserve">238 </t>
  </si>
  <si>
    <t>Kaapverdië</t>
  </si>
  <si>
    <t xml:space="preserve">237 </t>
  </si>
  <si>
    <t>Kameroen</t>
  </si>
  <si>
    <t xml:space="preserve">254 </t>
  </si>
  <si>
    <t>Kenia</t>
  </si>
  <si>
    <t xml:space="preserve">996 </t>
  </si>
  <si>
    <t>Kirgizië</t>
  </si>
  <si>
    <t xml:space="preserve">686 </t>
  </si>
  <si>
    <t>Kiribati</t>
  </si>
  <si>
    <t xml:space="preserve">965 </t>
  </si>
  <si>
    <t>Koeweit</t>
  </si>
  <si>
    <t xml:space="preserve">383 </t>
  </si>
  <si>
    <t>Kosovo</t>
  </si>
  <si>
    <t xml:space="preserve">385 </t>
  </si>
  <si>
    <t>Kroatië  (EU)</t>
  </si>
  <si>
    <t xml:space="preserve">856 </t>
  </si>
  <si>
    <t>Laos</t>
  </si>
  <si>
    <t xml:space="preserve">266 </t>
  </si>
  <si>
    <t>Lesotho</t>
  </si>
  <si>
    <t xml:space="preserve">371 </t>
  </si>
  <si>
    <t>Letland  (EU)</t>
  </si>
  <si>
    <t xml:space="preserve">961 </t>
  </si>
  <si>
    <t>Libanon</t>
  </si>
  <si>
    <t xml:space="preserve">231 </t>
  </si>
  <si>
    <t>Liberia</t>
  </si>
  <si>
    <t xml:space="preserve">218 </t>
  </si>
  <si>
    <t>Libië</t>
  </si>
  <si>
    <t xml:space="preserve">423 </t>
  </si>
  <si>
    <t>Liechtenstein</t>
  </si>
  <si>
    <t xml:space="preserve">370 </t>
  </si>
  <si>
    <t>Litouwen  (EU)</t>
  </si>
  <si>
    <t xml:space="preserve">352 </t>
  </si>
  <si>
    <t>Luxemburg  (EU)</t>
  </si>
  <si>
    <t xml:space="preserve">853 </t>
  </si>
  <si>
    <t>Macau</t>
  </si>
  <si>
    <t xml:space="preserve">261 </t>
  </si>
  <si>
    <t>Madagaskar</t>
  </si>
  <si>
    <t xml:space="preserve">265 </t>
  </si>
  <si>
    <t>Malawi</t>
  </si>
  <si>
    <t xml:space="preserve">960 </t>
  </si>
  <si>
    <t>Maldiven</t>
  </si>
  <si>
    <t xml:space="preserve">60 </t>
  </si>
  <si>
    <t>Maleisië</t>
  </si>
  <si>
    <t xml:space="preserve">223 </t>
  </si>
  <si>
    <t>Mali</t>
  </si>
  <si>
    <t xml:space="preserve">356 </t>
  </si>
  <si>
    <t>Malta  (EU)</t>
  </si>
  <si>
    <t xml:space="preserve">212 </t>
  </si>
  <si>
    <t>Marokko</t>
  </si>
  <si>
    <t xml:space="preserve">692 </t>
  </si>
  <si>
    <t>Marshalleilanden</t>
  </si>
  <si>
    <t xml:space="preserve">596 </t>
  </si>
  <si>
    <t>Martinique</t>
  </si>
  <si>
    <t xml:space="preserve">222 </t>
  </si>
  <si>
    <t>Mauritanië</t>
  </si>
  <si>
    <t xml:space="preserve">230 </t>
  </si>
  <si>
    <t>Mauritius</t>
  </si>
  <si>
    <t xml:space="preserve">2696 </t>
  </si>
  <si>
    <t>Mayotte</t>
  </si>
  <si>
    <t xml:space="preserve">52 </t>
  </si>
  <si>
    <t>Mexico</t>
  </si>
  <si>
    <t xml:space="preserve">691 </t>
  </si>
  <si>
    <t>Micronesia</t>
  </si>
  <si>
    <t xml:space="preserve">373 </t>
  </si>
  <si>
    <t>Moldavië</t>
  </si>
  <si>
    <t xml:space="preserve">377 </t>
  </si>
  <si>
    <t>Monaco</t>
  </si>
  <si>
    <t xml:space="preserve">976 </t>
  </si>
  <si>
    <t>Mongolië</t>
  </si>
  <si>
    <t xml:space="preserve">382 </t>
  </si>
  <si>
    <t>Montenegro</t>
  </si>
  <si>
    <t xml:space="preserve">1664 </t>
  </si>
  <si>
    <t>Montserrat</t>
  </si>
  <si>
    <t xml:space="preserve">258 </t>
  </si>
  <si>
    <t>Mozambique</t>
  </si>
  <si>
    <t xml:space="preserve">95 </t>
  </si>
  <si>
    <t>Myanmar</t>
  </si>
  <si>
    <t xml:space="preserve">264 </t>
  </si>
  <si>
    <t>Namibië</t>
  </si>
  <si>
    <t xml:space="preserve">674 </t>
  </si>
  <si>
    <t>Nauru</t>
  </si>
  <si>
    <t xml:space="preserve">31 </t>
  </si>
  <si>
    <t>Nederland  (EU)</t>
  </si>
  <si>
    <t xml:space="preserve">977 </t>
  </si>
  <si>
    <t>Nepal</t>
  </si>
  <si>
    <t xml:space="preserve">505 </t>
  </si>
  <si>
    <t>Nicaragua</t>
  </si>
  <si>
    <t xml:space="preserve">687 </t>
  </si>
  <si>
    <t>Nieuw-Caledonië</t>
  </si>
  <si>
    <t xml:space="preserve">64 </t>
  </si>
  <si>
    <t>Nieuw-Zeeland</t>
  </si>
  <si>
    <t xml:space="preserve">227 </t>
  </si>
  <si>
    <t>Niger</t>
  </si>
  <si>
    <t xml:space="preserve">234 </t>
  </si>
  <si>
    <t>Nigeria</t>
  </si>
  <si>
    <t xml:space="preserve">683 </t>
  </si>
  <si>
    <t>Niue</t>
  </si>
  <si>
    <t xml:space="preserve">1670 </t>
  </si>
  <si>
    <t>Noordelijke Marianen</t>
  </si>
  <si>
    <t xml:space="preserve">850 </t>
  </si>
  <si>
    <t>Noord-Korea</t>
  </si>
  <si>
    <t xml:space="preserve">389 </t>
  </si>
  <si>
    <t>Macedonië  (noord)</t>
  </si>
  <si>
    <t xml:space="preserve">47 </t>
  </si>
  <si>
    <t>Noorwegen</t>
  </si>
  <si>
    <t xml:space="preserve">6723 </t>
  </si>
  <si>
    <t>Norfolk</t>
  </si>
  <si>
    <t xml:space="preserve">256 </t>
  </si>
  <si>
    <t>Oeganda</t>
  </si>
  <si>
    <t xml:space="preserve">380 </t>
  </si>
  <si>
    <t>Oekraïne</t>
  </si>
  <si>
    <t xml:space="preserve">998 </t>
  </si>
  <si>
    <t>Oezbekistan</t>
  </si>
  <si>
    <t xml:space="preserve">968 </t>
  </si>
  <si>
    <t>Oman</t>
  </si>
  <si>
    <t xml:space="preserve">43 </t>
  </si>
  <si>
    <t>Oostenrijk  (EU)</t>
  </si>
  <si>
    <t xml:space="preserve">670 </t>
  </si>
  <si>
    <t>Oost-Timor</t>
  </si>
  <si>
    <t xml:space="preserve">92 </t>
  </si>
  <si>
    <t>Pakistan</t>
  </si>
  <si>
    <t xml:space="preserve">680 </t>
  </si>
  <si>
    <t>Palau</t>
  </si>
  <si>
    <t xml:space="preserve">970 </t>
  </si>
  <si>
    <t>Palestina</t>
  </si>
  <si>
    <t xml:space="preserve">507 </t>
  </si>
  <si>
    <t>Panama</t>
  </si>
  <si>
    <t xml:space="preserve">675 </t>
  </si>
  <si>
    <t>Papoea-Nieuw-Guinea</t>
  </si>
  <si>
    <t xml:space="preserve">595 </t>
  </si>
  <si>
    <t>Paraguay</t>
  </si>
  <si>
    <t xml:space="preserve">51 </t>
  </si>
  <si>
    <t>Peru</t>
  </si>
  <si>
    <t xml:space="preserve">48 </t>
  </si>
  <si>
    <t>Polen  (EU)</t>
  </si>
  <si>
    <t xml:space="preserve">351 </t>
  </si>
  <si>
    <t>Portugal  (EU)</t>
  </si>
  <si>
    <t xml:space="preserve">1787 </t>
  </si>
  <si>
    <t>Puerto Rico</t>
  </si>
  <si>
    <t xml:space="preserve">1939 </t>
  </si>
  <si>
    <t xml:space="preserve">974 </t>
  </si>
  <si>
    <t>Qatar</t>
  </si>
  <si>
    <t xml:space="preserve">262 </t>
  </si>
  <si>
    <t>Réunion</t>
  </si>
  <si>
    <t xml:space="preserve">40 </t>
  </si>
  <si>
    <t>Roemenië  (EU)</t>
  </si>
  <si>
    <t xml:space="preserve">7 </t>
  </si>
  <si>
    <t>Rusland en Kazachstan</t>
  </si>
  <si>
    <t xml:space="preserve">250 </t>
  </si>
  <si>
    <t>Rwanda</t>
  </si>
  <si>
    <t xml:space="preserve">1869 </t>
  </si>
  <si>
    <t>Saint Kitts en Nevis</t>
  </si>
  <si>
    <t xml:space="preserve">1758 </t>
  </si>
  <si>
    <t>Saint Lucia</t>
  </si>
  <si>
    <t xml:space="preserve">1784 </t>
  </si>
  <si>
    <t>Saint Vincent en de Grenadines</t>
  </si>
  <si>
    <t xml:space="preserve">508 </t>
  </si>
  <si>
    <t>Saint-Pierre en Miquelon</t>
  </si>
  <si>
    <t xml:space="preserve">677 </t>
  </si>
  <si>
    <t>Salomonseilanden</t>
  </si>
  <si>
    <t xml:space="preserve">685 </t>
  </si>
  <si>
    <t>Samoa</t>
  </si>
  <si>
    <t xml:space="preserve">378 </t>
  </si>
  <si>
    <t>San Marino</t>
  </si>
  <si>
    <t xml:space="preserve">239 </t>
  </si>
  <si>
    <t>Sao Tomé en Principe</t>
  </si>
  <si>
    <t xml:space="preserve">966 </t>
  </si>
  <si>
    <t>Saoedi-Arabië</t>
  </si>
  <si>
    <t xml:space="preserve">221 </t>
  </si>
  <si>
    <t>Senegal</t>
  </si>
  <si>
    <t xml:space="preserve">381 </t>
  </si>
  <si>
    <t>Servië</t>
  </si>
  <si>
    <t xml:space="preserve">248 </t>
  </si>
  <si>
    <t>Seychellen</t>
  </si>
  <si>
    <t xml:space="preserve">232 </t>
  </si>
  <si>
    <t>Sierra Leone</t>
  </si>
  <si>
    <t xml:space="preserve">65 </t>
  </si>
  <si>
    <t>Singapore</t>
  </si>
  <si>
    <t xml:space="preserve">1721 </t>
  </si>
  <si>
    <t>Sint Maarten (Nederlandse Antillen)</t>
  </si>
  <si>
    <t xml:space="preserve">290 </t>
  </si>
  <si>
    <t>Sint-Helena</t>
  </si>
  <si>
    <t xml:space="preserve">386 </t>
  </si>
  <si>
    <t>Slovenië  (EU)</t>
  </si>
  <si>
    <t xml:space="preserve">421 </t>
  </si>
  <si>
    <t>Slowakije  (EU)</t>
  </si>
  <si>
    <t xml:space="preserve">249 </t>
  </si>
  <si>
    <t>Soedan</t>
  </si>
  <si>
    <t xml:space="preserve">252 </t>
  </si>
  <si>
    <t>Somalië</t>
  </si>
  <si>
    <t xml:space="preserve">34 </t>
  </si>
  <si>
    <t>Spanje  (EU)</t>
  </si>
  <si>
    <t xml:space="preserve">94 </t>
  </si>
  <si>
    <t>Sri Lanka</t>
  </si>
  <si>
    <t xml:space="preserve">597 </t>
  </si>
  <si>
    <t>Suriname</t>
  </si>
  <si>
    <t xml:space="preserve">268 </t>
  </si>
  <si>
    <t>Swaziland</t>
  </si>
  <si>
    <t xml:space="preserve">963 </t>
  </si>
  <si>
    <t>Syrië</t>
  </si>
  <si>
    <t xml:space="preserve">992 </t>
  </si>
  <si>
    <t>Tadzjikistan</t>
  </si>
  <si>
    <t xml:space="preserve">886 </t>
  </si>
  <si>
    <t>Taiwan</t>
  </si>
  <si>
    <t xml:space="preserve">255 </t>
  </si>
  <si>
    <t>Tanzania</t>
  </si>
  <si>
    <t xml:space="preserve">66 </t>
  </si>
  <si>
    <t>Thailand</t>
  </si>
  <si>
    <t xml:space="preserve">228 </t>
  </si>
  <si>
    <t>Togo</t>
  </si>
  <si>
    <t xml:space="preserve">690 </t>
  </si>
  <si>
    <t>Tokelau</t>
  </si>
  <si>
    <t xml:space="preserve">676 </t>
  </si>
  <si>
    <t>Tonga</t>
  </si>
  <si>
    <t xml:space="preserve">1868 </t>
  </si>
  <si>
    <t>Trinidad en Tobago</t>
  </si>
  <si>
    <t xml:space="preserve">235 </t>
  </si>
  <si>
    <t>Tsjaad</t>
  </si>
  <si>
    <t xml:space="preserve">420 </t>
  </si>
  <si>
    <t>Tsjechië  (EU)</t>
  </si>
  <si>
    <t xml:space="preserve">216 </t>
  </si>
  <si>
    <t>Tunesië</t>
  </si>
  <si>
    <t xml:space="preserve">90 </t>
  </si>
  <si>
    <t>Turkije</t>
  </si>
  <si>
    <t xml:space="preserve">993 </t>
  </si>
  <si>
    <t>Turkmenistan</t>
  </si>
  <si>
    <t xml:space="preserve">1649 </t>
  </si>
  <si>
    <t>Turks- en Caicoseilanden</t>
  </si>
  <si>
    <t xml:space="preserve">688 </t>
  </si>
  <si>
    <t>Tuvalu</t>
  </si>
  <si>
    <t xml:space="preserve">598 </t>
  </si>
  <si>
    <t>Uruguay</t>
  </si>
  <si>
    <t xml:space="preserve">678 </t>
  </si>
  <si>
    <t>Vanuatu</t>
  </si>
  <si>
    <t xml:space="preserve">379 </t>
  </si>
  <si>
    <t>Vaticaanstad</t>
  </si>
  <si>
    <t xml:space="preserve">58 </t>
  </si>
  <si>
    <t>Venezuela</t>
  </si>
  <si>
    <t xml:space="preserve">44 </t>
  </si>
  <si>
    <t>Verenigd Koninkrijk, Guernsey, Jersey, Man (eiland)</t>
  </si>
  <si>
    <t xml:space="preserve">971 </t>
  </si>
  <si>
    <t>Verenigde Arabische Emiraten</t>
  </si>
  <si>
    <t xml:space="preserve">1 </t>
  </si>
  <si>
    <t>Verenigde Staten</t>
  </si>
  <si>
    <t xml:space="preserve">84 </t>
  </si>
  <si>
    <t>Vietnam</t>
  </si>
  <si>
    <t xml:space="preserve">681 </t>
  </si>
  <si>
    <t>Wallis en Futuna</t>
  </si>
  <si>
    <t xml:space="preserve">375 </t>
  </si>
  <si>
    <t>Wit-Rusland</t>
  </si>
  <si>
    <t xml:space="preserve">260 </t>
  </si>
  <si>
    <t>Zambia</t>
  </si>
  <si>
    <t xml:space="preserve">263 </t>
  </si>
  <si>
    <t>Zimbabwe</t>
  </si>
  <si>
    <t xml:space="preserve">27 </t>
  </si>
  <si>
    <t>Zuid-Afrika</t>
  </si>
  <si>
    <t xml:space="preserve">82 </t>
  </si>
  <si>
    <t>Zuid-Korea</t>
  </si>
  <si>
    <t xml:space="preserve">211 </t>
  </si>
  <si>
    <t>Zuid-Soedan</t>
  </si>
  <si>
    <t xml:space="preserve">46 </t>
  </si>
  <si>
    <t>Zweden  (EU)</t>
  </si>
  <si>
    <t xml:space="preserve">41 </t>
  </si>
  <si>
    <t>Zwitserland</t>
  </si>
  <si>
    <t>Bij12</t>
  </si>
  <si>
    <t>Drenthe</t>
  </si>
  <si>
    <t>Flevoland</t>
  </si>
  <si>
    <t>Frysland</t>
  </si>
  <si>
    <t>Gelderland</t>
  </si>
  <si>
    <t>Groningen</t>
  </si>
  <si>
    <t>Limburg</t>
  </si>
  <si>
    <t>Noord-Brabant</t>
  </si>
  <si>
    <t>Noord-Holland</t>
  </si>
  <si>
    <t>ODH</t>
  </si>
  <si>
    <t>Utrecht</t>
  </si>
  <si>
    <t>Zeeland</t>
  </si>
  <si>
    <t>Zuid-Holland</t>
  </si>
  <si>
    <t>Eindtotaal</t>
  </si>
  <si>
    <t xml:space="preserve"> Abonnementsvormen NL - Aantal aansluitingen ( in juni 2022)</t>
  </si>
  <si>
    <t>Tarief item PT2023</t>
  </si>
  <si>
    <t>Spraak + SMS, Flat Fee, fair Use</t>
  </si>
  <si>
    <t>Tarief item  (mobiel)  in 2022</t>
  </si>
  <si>
    <t>Tarief item  (vast) in 2022</t>
  </si>
  <si>
    <t>Directe verbinding bedrijfstelefooncentrale koppelvlak SIP, 
10 kanalen</t>
  </si>
  <si>
    <t>Directe verbinding bedrijfstelefooncentrale koppelvlak SIP, 
100 kanalen</t>
  </si>
  <si>
    <t xml:space="preserve"> Abonnementsvormen NL - Maandelijkse Tarieven  (gewogen per jaar)</t>
  </si>
  <si>
    <t>Tarief item 2023</t>
  </si>
  <si>
    <t>12 maanden
Drenthe</t>
  </si>
  <si>
    <t>12 maanden
Flevoland</t>
  </si>
  <si>
    <t>12 maanden
Frysland</t>
  </si>
  <si>
    <t>12 maanden
Gelderland</t>
  </si>
  <si>
    <t>12 maanden
Groningen</t>
  </si>
  <si>
    <t>12 maanden
Limburg</t>
  </si>
  <si>
    <t>12 maanden
Noord-Brabant</t>
  </si>
  <si>
    <t>12 maanden
Noord-Holland</t>
  </si>
  <si>
    <t>12 maanden
ODH</t>
  </si>
  <si>
    <t>12 maanden
Utrecht</t>
  </si>
  <si>
    <t>12 maanden
Zeeland</t>
  </si>
  <si>
    <t>12 maanden
Zuid-Holland</t>
  </si>
  <si>
    <t>12 maanden
Eindtotaal</t>
  </si>
  <si>
    <t>Spraak + SMS, Flat Fee, fair Use, inclusief de SIM</t>
  </si>
  <si>
    <t xml:space="preserve"> Abonnementsvormen NL - Verbruik in verkeer   periode 2022 , 12 maanden</t>
  </si>
  <si>
    <t>Bellen van mobiel naar: (tijd )</t>
  </si>
  <si>
    <t>Bellen in het buitenland</t>
  </si>
  <si>
    <t>Doorschakelen en doorverbinden</t>
  </si>
  <si>
    <t>Gebeld worden in het buitenland</t>
  </si>
  <si>
    <t>Mobiel bellen naar buitenland</t>
  </si>
  <si>
    <t>Mobiel bellen naar mobiele nummers</t>
  </si>
  <si>
    <t>Mobiel bellen naar service nummers</t>
  </si>
  <si>
    <t>Mobiel bellen naar vaste nummers</t>
  </si>
  <si>
    <t>Mobiel bellen naar mobiele nummers On Net</t>
  </si>
  <si>
    <t>Voicemail beluisteren</t>
  </si>
  <si>
    <t>Eindtotaal (Tijd)</t>
  </si>
  <si>
    <t>Data gebruik van Mobiel (MB)</t>
  </si>
  <si>
    <t>Dataverkeer binnen de EU (incl. Nederland)</t>
  </si>
  <si>
    <t>Dataverkeer buiten de EU</t>
  </si>
  <si>
    <t>Eindtotaal (MB)</t>
  </si>
  <si>
    <t>SMS gebruik mobiel (aantal)</t>
  </si>
  <si>
    <t>SMS nationaal</t>
  </si>
  <si>
    <t>SMS naar buitenlandse nummers</t>
  </si>
  <si>
    <t xml:space="preserve">SMS van info- of servicenummer </t>
  </si>
  <si>
    <t>SMS versturen in het buitenland</t>
  </si>
  <si>
    <t>Eindtotaal (stuks)</t>
  </si>
  <si>
    <t xml:space="preserve"> Abonnementsvormen NL - Verbruik in verkeer   periode 2022, 12 maanden</t>
  </si>
  <si>
    <t>Bellen van vast naar: (tijd )</t>
  </si>
  <si>
    <t>Vast bellen naar buitenland</t>
  </si>
  <si>
    <t>Vast bellen naar mobiele nummers</t>
  </si>
  <si>
    <t>Vast bellen naar vaste nummers</t>
  </si>
  <si>
    <t>Vast bellen naar service nummers</t>
  </si>
  <si>
    <t>Data only SIM (dit is exclusief de Data add on bundels, deze zitten in de regels 28 t/m 33)</t>
  </si>
  <si>
    <r>
      <t xml:space="preserve">Data only SIM (dit is exclusief de Data add on bundels, deze zitten in de regels </t>
    </r>
    <r>
      <rPr>
        <b/>
        <sz val="9"/>
        <rFont val="Verdana"/>
        <family val="2"/>
      </rPr>
      <t>26</t>
    </r>
    <r>
      <rPr>
        <sz val="9"/>
        <rFont val="Verdana"/>
        <family val="2"/>
      </rPr>
      <t xml:space="preserve"> t/m </t>
    </r>
    <r>
      <rPr>
        <b/>
        <sz val="9"/>
        <rFont val="Verdana"/>
        <family val="2"/>
      </rPr>
      <t>30</t>
    </r>
    <r>
      <rPr>
        <sz val="9"/>
        <rFont val="Verdana"/>
        <family val="2"/>
      </rPr>
      <t>)</t>
    </r>
  </si>
  <si>
    <t>PT2023 - Prijzenblad - versie 1.3 - Invulformulier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</si>
</sst>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€&quot;\ #,##0.00_-"/>
    <numFmt numFmtId="165" formatCode="&quot;€&quot;\ #,##0.00_-;&quot;€&quot;\ #,##0.00\-"/>
    <numFmt numFmtId="166" formatCode="&quot;€&quot;\ #,##0.00000_-"/>
    <numFmt numFmtId="167" formatCode="#,##0.000000"/>
    <numFmt numFmtId="168" formatCode="[h]:mm:ss;@"/>
  </numFmts>
  <fonts count="20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name val="Verdana"/>
      <family val="2"/>
    </font>
    <font>
      <sz val="10"/>
      <name val="Arial"/>
      <family val="2"/>
    </font>
    <font>
      <sz val="9"/>
      <name val="Verdana"/>
      <family val="2"/>
    </font>
    <font>
      <b/>
      <sz val="16"/>
      <name val="Verdana"/>
      <family val="2"/>
    </font>
    <font>
      <sz val="11"/>
      <name val="Calibri"/>
      <family val="2"/>
      <scheme val="minor"/>
    </font>
    <font>
      <b/>
      <sz val="14"/>
      <color theme="0"/>
      <name val="Verdana"/>
      <family val="2"/>
    </font>
    <font>
      <b/>
      <sz val="9"/>
      <color theme="0"/>
      <name val="Verdana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9"/>
      <color rgb="FFFF0000"/>
      <name val="Verdana"/>
      <family val="2"/>
    </font>
    <font>
      <b/>
      <sz val="20"/>
      <name val="Verdana"/>
      <family val="2"/>
    </font>
    <font>
      <sz val="10"/>
      <name val="Verdana"/>
      <family val="2"/>
    </font>
    <font>
      <sz val="9"/>
      <color rgb="FFFF0000"/>
      <name val="Verdana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2"/>
      <name val="Verdana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47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47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78">
    <xf numFmtId="0" fontId="0" fillId="0" borderId="0" xfId="0"/>
    <xf numFmtId="164" fontId="4" fillId="4" borderId="6" xfId="0" applyNumberFormat="1" applyFont="1" applyFill="1" applyBorder="1" applyAlignment="1" applyProtection="1">
      <alignment horizontal="center" vertical="center" wrapText="1"/>
      <protection locked="0"/>
    </xf>
    <xf numFmtId="164" fontId="4" fillId="4" borderId="13" xfId="0" applyNumberFormat="1" applyFont="1" applyFill="1" applyBorder="1" applyAlignment="1" applyProtection="1">
      <alignment horizontal="center" vertical="center" wrapText="1"/>
      <protection locked="0"/>
    </xf>
    <xf numFmtId="164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66" fontId="4" fillId="4" borderId="13" xfId="1" applyNumberFormat="1" applyFont="1" applyFill="1" applyBorder="1" applyAlignment="1" applyProtection="1">
      <alignment horizontal="center" vertical="center" wrapText="1"/>
      <protection locked="0"/>
    </xf>
    <xf numFmtId="0" fontId="9" fillId="10" borderId="4" xfId="0" applyFont="1" applyFill="1" applyBorder="1" applyAlignment="1">
      <alignment vertical="top" wrapText="1"/>
    </xf>
    <xf numFmtId="0" fontId="9" fillId="11" borderId="13" xfId="0" applyFont="1" applyFill="1" applyBorder="1" applyAlignment="1">
      <alignment vertical="top" wrapText="1"/>
    </xf>
    <xf numFmtId="0" fontId="11" fillId="0" borderId="0" xfId="0" applyFont="1"/>
    <xf numFmtId="0" fontId="10" fillId="3" borderId="2" xfId="0" applyFont="1" applyFill="1" applyBorder="1" applyAlignment="1">
      <alignment vertical="center" wrapText="1"/>
    </xf>
    <xf numFmtId="0" fontId="3" fillId="0" borderId="20" xfId="1" applyBorder="1" applyAlignment="1">
      <alignment vertical="center"/>
    </xf>
    <xf numFmtId="0" fontId="11" fillId="0" borderId="13" xfId="1" applyFont="1" applyBorder="1" applyAlignment="1">
      <alignment horizontal="center" vertical="top"/>
    </xf>
    <xf numFmtId="0" fontId="3" fillId="0" borderId="22" xfId="1" applyBorder="1" applyAlignment="1">
      <alignment vertical="center"/>
    </xf>
    <xf numFmtId="0" fontId="9" fillId="11" borderId="13" xfId="0" applyFont="1" applyFill="1" applyBorder="1" applyAlignment="1">
      <alignment wrapText="1"/>
    </xf>
    <xf numFmtId="168" fontId="11" fillId="0" borderId="13" xfId="0" applyNumberFormat="1" applyFont="1" applyBorder="1"/>
    <xf numFmtId="168" fontId="9" fillId="11" borderId="13" xfId="0" applyNumberFormat="1" applyFont="1" applyFill="1" applyBorder="1"/>
    <xf numFmtId="3" fontId="11" fillId="0" borderId="13" xfId="0" applyNumberFormat="1" applyFont="1" applyBorder="1"/>
    <xf numFmtId="0" fontId="9" fillId="11" borderId="34" xfId="0" applyFont="1" applyFill="1" applyBorder="1" applyAlignment="1">
      <alignment wrapText="1"/>
    </xf>
    <xf numFmtId="0" fontId="9" fillId="11" borderId="8" xfId="0" applyFont="1" applyFill="1" applyBorder="1" applyAlignment="1">
      <alignment wrapText="1"/>
    </xf>
    <xf numFmtId="0" fontId="11" fillId="0" borderId="22" xfId="0" applyFont="1" applyBorder="1" applyAlignment="1">
      <alignment horizontal="left"/>
    </xf>
    <xf numFmtId="0" fontId="9" fillId="11" borderId="22" xfId="0" applyFont="1" applyFill="1" applyBorder="1" applyAlignment="1">
      <alignment horizontal="left"/>
    </xf>
    <xf numFmtId="168" fontId="9" fillId="11" borderId="32" xfId="0" applyNumberFormat="1" applyFont="1" applyFill="1" applyBorder="1"/>
    <xf numFmtId="0" fontId="9" fillId="11" borderId="22" xfId="0" applyFont="1" applyFill="1" applyBorder="1" applyAlignment="1">
      <alignment wrapText="1"/>
    </xf>
    <xf numFmtId="3" fontId="9" fillId="11" borderId="32" xfId="0" applyNumberFormat="1" applyFont="1" applyFill="1" applyBorder="1"/>
    <xf numFmtId="0" fontId="9" fillId="11" borderId="23" xfId="0" applyFont="1" applyFill="1" applyBorder="1" applyAlignment="1">
      <alignment horizontal="left"/>
    </xf>
    <xf numFmtId="168" fontId="11" fillId="9" borderId="32" xfId="0" applyNumberFormat="1" applyFont="1" applyFill="1" applyBorder="1"/>
    <xf numFmtId="3" fontId="11" fillId="9" borderId="32" xfId="0" applyNumberFormat="1" applyFont="1" applyFill="1" applyBorder="1"/>
    <xf numFmtId="0" fontId="11" fillId="0" borderId="13" xfId="1" applyFont="1" applyBorder="1" applyAlignment="1">
      <alignment horizontal="center" vertical="center"/>
    </xf>
    <xf numFmtId="0" fontId="10" fillId="2" borderId="25" xfId="0" applyFont="1" applyFill="1" applyBorder="1" applyAlignment="1">
      <alignment horizontal="left" vertical="center" wrapText="1"/>
    </xf>
    <xf numFmtId="0" fontId="6" fillId="2" borderId="25" xfId="0" applyFont="1" applyFill="1" applyBorder="1" applyAlignment="1">
      <alignment vertical="center"/>
    </xf>
    <xf numFmtId="0" fontId="6" fillId="2" borderId="33" xfId="0" applyFont="1" applyFill="1" applyBorder="1" applyAlignment="1">
      <alignment vertical="center"/>
    </xf>
    <xf numFmtId="0" fontId="11" fillId="0" borderId="13" xfId="0" applyFont="1" applyBorder="1"/>
    <xf numFmtId="0" fontId="11" fillId="0" borderId="13" xfId="0" applyFont="1" applyBorder="1" applyAlignment="1">
      <alignment horizontal="left"/>
    </xf>
    <xf numFmtId="0" fontId="9" fillId="11" borderId="13" xfId="0" applyFont="1" applyFill="1" applyBorder="1" applyAlignment="1">
      <alignment horizontal="left"/>
    </xf>
    <xf numFmtId="0" fontId="2" fillId="3" borderId="30" xfId="0" applyFont="1" applyFill="1" applyBorder="1" applyAlignment="1">
      <alignment vertical="center" wrapText="1"/>
    </xf>
    <xf numFmtId="0" fontId="2" fillId="3" borderId="35" xfId="0" applyFont="1" applyFill="1" applyBorder="1" applyAlignment="1">
      <alignment vertical="center" wrapText="1"/>
    </xf>
    <xf numFmtId="0" fontId="4" fillId="12" borderId="14" xfId="1" applyFont="1" applyFill="1" applyBorder="1" applyAlignment="1">
      <alignment vertical="center"/>
    </xf>
    <xf numFmtId="0" fontId="4" fillId="12" borderId="14" xfId="1" applyFont="1" applyFill="1" applyBorder="1" applyAlignment="1">
      <alignment vertical="center" wrapText="1"/>
    </xf>
    <xf numFmtId="0" fontId="11" fillId="9" borderId="13" xfId="1" applyFont="1" applyFill="1" applyBorder="1" applyAlignment="1">
      <alignment vertical="top"/>
    </xf>
    <xf numFmtId="0" fontId="2" fillId="2" borderId="25" xfId="0" applyFont="1" applyFill="1" applyBorder="1" applyAlignment="1">
      <alignment vertical="center" wrapText="1"/>
    </xf>
    <xf numFmtId="0" fontId="2" fillId="2" borderId="30" xfId="0" applyFont="1" applyFill="1" applyBorder="1" applyAlignment="1">
      <alignment vertical="center"/>
    </xf>
    <xf numFmtId="0" fontId="2" fillId="2" borderId="25" xfId="0" applyFont="1" applyFill="1" applyBorder="1" applyAlignment="1">
      <alignment vertical="center"/>
    </xf>
    <xf numFmtId="0" fontId="10" fillId="2" borderId="2" xfId="0" applyFont="1" applyFill="1" applyBorder="1" applyAlignment="1">
      <alignment vertical="center"/>
    </xf>
    <xf numFmtId="0" fontId="10" fillId="2" borderId="1" xfId="0" applyFont="1" applyFill="1" applyBorder="1" applyAlignment="1">
      <alignment vertical="center"/>
    </xf>
    <xf numFmtId="0" fontId="10" fillId="2" borderId="29" xfId="0" applyFont="1" applyFill="1" applyBorder="1" applyAlignment="1">
      <alignment vertical="center"/>
    </xf>
    <xf numFmtId="0" fontId="10" fillId="2" borderId="25" xfId="0" applyFont="1" applyFill="1" applyBorder="1" applyAlignment="1">
      <alignment horizontal="left" vertical="center"/>
    </xf>
    <xf numFmtId="0" fontId="4" fillId="0" borderId="13" xfId="1" applyFont="1" applyBorder="1" applyAlignment="1">
      <alignment horizontal="center" vertical="center"/>
    </xf>
    <xf numFmtId="0" fontId="3" fillId="9" borderId="9" xfId="1" applyFill="1" applyBorder="1" applyAlignment="1">
      <alignment horizontal="center" vertical="center"/>
    </xf>
    <xf numFmtId="168" fontId="11" fillId="0" borderId="0" xfId="0" applyNumberFormat="1" applyFont="1"/>
    <xf numFmtId="3" fontId="11" fillId="0" borderId="12" xfId="0" applyNumberFormat="1" applyFont="1" applyBorder="1"/>
    <xf numFmtId="3" fontId="9" fillId="11" borderId="12" xfId="0" applyNumberFormat="1" applyFont="1" applyFill="1" applyBorder="1"/>
    <xf numFmtId="3" fontId="9" fillId="11" borderId="18" xfId="0" applyNumberFormat="1" applyFont="1" applyFill="1" applyBorder="1"/>
    <xf numFmtId="0" fontId="11" fillId="0" borderId="0" xfId="0" applyFont="1" applyAlignment="1">
      <alignment horizontal="center"/>
    </xf>
    <xf numFmtId="0" fontId="11" fillId="0" borderId="20" xfId="0" applyFont="1" applyBorder="1" applyAlignment="1">
      <alignment horizontal="left"/>
    </xf>
    <xf numFmtId="168" fontId="11" fillId="0" borderId="6" xfId="0" applyNumberFormat="1" applyFont="1" applyBorder="1"/>
    <xf numFmtId="168" fontId="11" fillId="9" borderId="24" xfId="0" applyNumberFormat="1" applyFont="1" applyFill="1" applyBorder="1"/>
    <xf numFmtId="0" fontId="9" fillId="11" borderId="39" xfId="0" applyFont="1" applyFill="1" applyBorder="1" applyAlignment="1">
      <alignment wrapText="1"/>
    </xf>
    <xf numFmtId="0" fontId="9" fillId="11" borderId="40" xfId="0" applyFont="1" applyFill="1" applyBorder="1" applyAlignment="1">
      <alignment wrapText="1"/>
    </xf>
    <xf numFmtId="0" fontId="9" fillId="11" borderId="40" xfId="0" applyFont="1" applyFill="1" applyBorder="1" applyAlignment="1">
      <alignment vertical="top" wrapText="1"/>
    </xf>
    <xf numFmtId="0" fontId="3" fillId="0" borderId="34" xfId="1" applyBorder="1" applyAlignment="1">
      <alignment vertical="center"/>
    </xf>
    <xf numFmtId="0" fontId="11" fillId="0" borderId="8" xfId="1" applyFont="1" applyBorder="1" applyAlignment="1">
      <alignment horizontal="center" vertical="top"/>
    </xf>
    <xf numFmtId="0" fontId="3" fillId="0" borderId="23" xfId="1" applyBorder="1" applyAlignment="1">
      <alignment vertical="center"/>
    </xf>
    <xf numFmtId="0" fontId="11" fillId="0" borderId="19" xfId="1" applyFont="1" applyBorder="1" applyAlignment="1">
      <alignment horizontal="center" vertical="top"/>
    </xf>
    <xf numFmtId="0" fontId="3" fillId="0" borderId="20" xfId="1" applyBorder="1" applyAlignment="1">
      <alignment vertical="center" wrapText="1"/>
    </xf>
    <xf numFmtId="0" fontId="11" fillId="9" borderId="32" xfId="1" applyFont="1" applyFill="1" applyBorder="1" applyAlignment="1">
      <alignment horizontal="center" vertical="top"/>
    </xf>
    <xf numFmtId="0" fontId="3" fillId="9" borderId="41" xfId="1" applyFill="1" applyBorder="1" applyAlignment="1">
      <alignment horizontal="center" vertical="center"/>
    </xf>
    <xf numFmtId="0" fontId="3" fillId="9" borderId="29" xfId="1" applyFill="1" applyBorder="1" applyAlignment="1">
      <alignment horizontal="center" vertical="center"/>
    </xf>
    <xf numFmtId="0" fontId="11" fillId="0" borderId="13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2" fillId="3" borderId="25" xfId="0" applyFont="1" applyFill="1" applyBorder="1" applyAlignment="1">
      <alignment vertical="center" wrapText="1"/>
    </xf>
    <xf numFmtId="0" fontId="2" fillId="3" borderId="33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4" fillId="12" borderId="11" xfId="1" applyFont="1" applyFill="1" applyBorder="1" applyAlignment="1">
      <alignment vertical="center"/>
    </xf>
    <xf numFmtId="0" fontId="4" fillId="12" borderId="12" xfId="1" applyFont="1" applyFill="1" applyBorder="1" applyAlignment="1">
      <alignment vertical="center"/>
    </xf>
    <xf numFmtId="3" fontId="4" fillId="0" borderId="6" xfId="1" applyNumberFormat="1" applyFont="1" applyBorder="1" applyAlignment="1">
      <alignment horizontal="center" vertical="center" wrapText="1"/>
    </xf>
    <xf numFmtId="165" fontId="4" fillId="5" borderId="8" xfId="0" applyNumberFormat="1" applyFont="1" applyFill="1" applyBorder="1" applyAlignment="1">
      <alignment horizontal="center" vertical="center" wrapText="1"/>
    </xf>
    <xf numFmtId="165" fontId="4" fillId="5" borderId="9" xfId="0" applyNumberFormat="1" applyFont="1" applyFill="1" applyBorder="1" applyAlignment="1">
      <alignment horizontal="center" vertical="center" wrapText="1"/>
    </xf>
    <xf numFmtId="3" fontId="4" fillId="0" borderId="12" xfId="1" applyNumberFormat="1" applyFont="1" applyBorder="1" applyAlignment="1">
      <alignment horizontal="center" vertical="center" wrapText="1"/>
    </xf>
    <xf numFmtId="165" fontId="4" fillId="5" borderId="6" xfId="0" applyNumberFormat="1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vertical="center" wrapText="1"/>
    </xf>
    <xf numFmtId="165" fontId="4" fillId="5" borderId="13" xfId="0" applyNumberFormat="1" applyFont="1" applyFill="1" applyBorder="1" applyAlignment="1">
      <alignment horizontal="center" vertical="center" wrapText="1"/>
    </xf>
    <xf numFmtId="165" fontId="4" fillId="5" borderId="32" xfId="0" applyNumberFormat="1" applyFont="1" applyFill="1" applyBorder="1" applyAlignment="1">
      <alignment horizontal="center" vertical="center" wrapText="1"/>
    </xf>
    <xf numFmtId="3" fontId="4" fillId="0" borderId="37" xfId="1" applyNumberFormat="1" applyFont="1" applyBorder="1" applyAlignment="1">
      <alignment horizontal="center" vertical="center" wrapText="1"/>
    </xf>
    <xf numFmtId="0" fontId="4" fillId="12" borderId="38" xfId="1" applyFont="1" applyFill="1" applyBorder="1" applyAlignment="1">
      <alignment vertical="center"/>
    </xf>
    <xf numFmtId="0" fontId="4" fillId="12" borderId="21" xfId="1" applyFont="1" applyFill="1" applyBorder="1" applyAlignment="1">
      <alignment vertical="center"/>
    </xf>
    <xf numFmtId="3" fontId="4" fillId="0" borderId="18" xfId="1" applyNumberFormat="1" applyFont="1" applyBorder="1" applyAlignment="1">
      <alignment horizontal="center" vertical="center" wrapText="1"/>
    </xf>
    <xf numFmtId="165" fontId="4" fillId="5" borderId="19" xfId="0" applyNumberFormat="1" applyFont="1" applyFill="1" applyBorder="1" applyAlignment="1">
      <alignment horizontal="center" vertical="center" wrapText="1"/>
    </xf>
    <xf numFmtId="165" fontId="4" fillId="5" borderId="27" xfId="0" applyNumberFormat="1" applyFont="1" applyFill="1" applyBorder="1" applyAlignment="1">
      <alignment horizontal="center" vertical="center" wrapText="1"/>
    </xf>
    <xf numFmtId="0" fontId="4" fillId="12" borderId="0" xfId="0" applyFont="1" applyFill="1" applyAlignment="1">
      <alignment vertical="center"/>
    </xf>
    <xf numFmtId="0" fontId="4" fillId="12" borderId="0" xfId="1" applyFont="1" applyFill="1" applyAlignment="1">
      <alignment horizontal="left" vertical="center"/>
    </xf>
    <xf numFmtId="3" fontId="4" fillId="12" borderId="0" xfId="1" applyNumberFormat="1" applyFont="1" applyFill="1" applyAlignment="1">
      <alignment horizontal="center" vertical="center" wrapText="1"/>
    </xf>
    <xf numFmtId="164" fontId="4" fillId="12" borderId="0" xfId="0" applyNumberFormat="1" applyFont="1" applyFill="1" applyAlignment="1">
      <alignment horizontal="center" vertical="center" wrapText="1"/>
    </xf>
    <xf numFmtId="0" fontId="2" fillId="7" borderId="0" xfId="1" applyFont="1" applyFill="1" applyAlignment="1">
      <alignment horizontal="right" vertical="center"/>
    </xf>
    <xf numFmtId="165" fontId="2" fillId="13" borderId="0" xfId="0" applyNumberFormat="1" applyFont="1" applyFill="1" applyAlignment="1">
      <alignment horizontal="center" vertical="center" wrapText="1"/>
    </xf>
    <xf numFmtId="0" fontId="1" fillId="12" borderId="0" xfId="0" applyFont="1" applyFill="1" applyAlignment="1">
      <alignment vertical="center"/>
    </xf>
    <xf numFmtId="0" fontId="4" fillId="7" borderId="0" xfId="1" applyFont="1" applyFill="1" applyAlignment="1">
      <alignment horizontal="left" vertical="center"/>
    </xf>
    <xf numFmtId="0" fontId="5" fillId="7" borderId="0" xfId="1" applyFont="1" applyFill="1" applyAlignment="1">
      <alignment horizontal="left" vertical="center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4" fillId="0" borderId="11" xfId="1" applyFont="1" applyBorder="1" applyAlignment="1">
      <alignment vertical="center"/>
    </xf>
    <xf numFmtId="0" fontId="4" fillId="0" borderId="12" xfId="1" applyFont="1" applyBorder="1" applyAlignment="1">
      <alignment vertical="center"/>
    </xf>
    <xf numFmtId="3" fontId="4" fillId="0" borderId="14" xfId="1" applyNumberFormat="1" applyFont="1" applyBorder="1" applyAlignment="1">
      <alignment horizontal="center" vertical="center" wrapText="1"/>
    </xf>
    <xf numFmtId="3" fontId="4" fillId="0" borderId="13" xfId="1" applyNumberFormat="1" applyFont="1" applyBorder="1" applyAlignment="1">
      <alignment horizontal="center" vertical="center" wrapText="1"/>
    </xf>
    <xf numFmtId="3" fontId="4" fillId="0" borderId="15" xfId="1" applyNumberFormat="1" applyFont="1" applyBorder="1" applyAlignment="1">
      <alignment horizontal="center" vertical="center" wrapText="1"/>
    </xf>
    <xf numFmtId="3" fontId="4" fillId="0" borderId="19" xfId="1" applyNumberFormat="1" applyFont="1" applyBorder="1" applyAlignment="1">
      <alignment horizontal="center" vertical="center" wrapText="1"/>
    </xf>
    <xf numFmtId="165" fontId="4" fillId="5" borderId="28" xfId="0" applyNumberFormat="1" applyFont="1" applyFill="1" applyBorder="1" applyAlignment="1">
      <alignment horizontal="center" vertical="center" wrapText="1"/>
    </xf>
    <xf numFmtId="165" fontId="4" fillId="5" borderId="29" xfId="0" applyNumberFormat="1" applyFont="1" applyFill="1" applyBorder="1" applyAlignment="1">
      <alignment horizontal="center" vertical="center" wrapText="1"/>
    </xf>
    <xf numFmtId="0" fontId="2" fillId="13" borderId="0" xfId="0" applyFont="1" applyFill="1" applyAlignment="1">
      <alignment horizontal="right" vertical="center"/>
    </xf>
    <xf numFmtId="167" fontId="4" fillId="7" borderId="0" xfId="1" applyNumberFormat="1" applyFont="1" applyFill="1" applyAlignment="1">
      <alignment horizontal="left" vertical="center"/>
    </xf>
    <xf numFmtId="0" fontId="4" fillId="7" borderId="16" xfId="1" applyFont="1" applyFill="1" applyBorder="1" applyAlignment="1">
      <alignment horizontal="left" vertical="center"/>
    </xf>
    <xf numFmtId="0" fontId="4" fillId="7" borderId="17" xfId="1" applyFont="1" applyFill="1" applyBorder="1" applyAlignment="1">
      <alignment horizontal="left" vertical="center"/>
    </xf>
    <xf numFmtId="0" fontId="4" fillId="7" borderId="17" xfId="1" applyFont="1" applyFill="1" applyBorder="1" applyAlignment="1">
      <alignment horizontal="center" vertical="center"/>
    </xf>
    <xf numFmtId="0" fontId="4" fillId="0" borderId="28" xfId="1" applyFont="1" applyBorder="1" applyAlignment="1">
      <alignment horizontal="center" vertical="center" wrapText="1"/>
    </xf>
    <xf numFmtId="166" fontId="4" fillId="6" borderId="7" xfId="1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164" fontId="4" fillId="5" borderId="24" xfId="0" applyNumberFormat="1" applyFont="1" applyFill="1" applyBorder="1" applyAlignment="1">
      <alignment horizontal="center" vertical="center" wrapText="1"/>
    </xf>
    <xf numFmtId="0" fontId="2" fillId="3" borderId="26" xfId="1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4" fillId="7" borderId="10" xfId="1" applyFont="1" applyFill="1" applyBorder="1" applyAlignment="1">
      <alignment horizontal="left" vertical="center"/>
    </xf>
    <xf numFmtId="166" fontId="4" fillId="12" borderId="0" xfId="1" applyNumberFormat="1" applyFont="1" applyFill="1" applyAlignment="1">
      <alignment horizontal="center" vertical="center" wrapText="1"/>
    </xf>
    <xf numFmtId="3" fontId="4" fillId="12" borderId="1" xfId="1" applyNumberFormat="1" applyFont="1" applyFill="1" applyBorder="1" applyAlignment="1">
      <alignment horizontal="center" vertical="center" wrapText="1"/>
    </xf>
    <xf numFmtId="166" fontId="4" fillId="12" borderId="1" xfId="1" applyNumberFormat="1" applyFont="1" applyFill="1" applyBorder="1" applyAlignment="1">
      <alignment horizontal="center" vertical="center" wrapText="1"/>
    </xf>
    <xf numFmtId="0" fontId="4" fillId="7" borderId="11" xfId="1" applyFont="1" applyFill="1" applyBorder="1" applyAlignment="1">
      <alignment horizontal="left" vertical="center"/>
    </xf>
    <xf numFmtId="0" fontId="4" fillId="0" borderId="13" xfId="1" applyFont="1" applyBorder="1" applyAlignment="1">
      <alignment horizontal="center" vertical="center" wrapText="1"/>
    </xf>
    <xf numFmtId="164" fontId="8" fillId="8" borderId="3" xfId="0" applyNumberFormat="1" applyFont="1" applyFill="1" applyBorder="1" applyAlignment="1">
      <alignment horizontal="right" vertical="center" wrapText="1"/>
    </xf>
    <xf numFmtId="164" fontId="8" fillId="8" borderId="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12" borderId="10" xfId="1" applyFont="1" applyFill="1" applyBorder="1" applyAlignment="1">
      <alignment vertical="center"/>
    </xf>
    <xf numFmtId="0" fontId="4" fillId="12" borderId="16" xfId="1" applyFont="1" applyFill="1" applyBorder="1" applyAlignment="1">
      <alignment vertical="center"/>
    </xf>
    <xf numFmtId="0" fontId="4" fillId="12" borderId="17" xfId="1" applyFont="1" applyFill="1" applyBorder="1" applyAlignment="1">
      <alignment vertical="center"/>
    </xf>
    <xf numFmtId="166" fontId="4" fillId="4" borderId="19" xfId="1" applyNumberFormat="1" applyFont="1" applyFill="1" applyBorder="1" applyAlignment="1" applyProtection="1">
      <alignment horizontal="center" vertical="center" wrapText="1"/>
      <protection locked="0"/>
    </xf>
    <xf numFmtId="166" fontId="4" fillId="6" borderId="42" xfId="1" applyNumberFormat="1" applyFont="1" applyFill="1" applyBorder="1" applyAlignment="1">
      <alignment horizontal="center" vertical="center" wrapText="1"/>
    </xf>
    <xf numFmtId="164" fontId="4" fillId="5" borderId="43" xfId="0" applyNumberFormat="1" applyFont="1" applyFill="1" applyBorder="1" applyAlignment="1">
      <alignment horizontal="center" vertical="center" wrapText="1"/>
    </xf>
    <xf numFmtId="3" fontId="4" fillId="0" borderId="28" xfId="1" applyNumberFormat="1" applyFont="1" applyBorder="1" applyAlignment="1">
      <alignment horizontal="center" vertical="center" wrapText="1"/>
    </xf>
    <xf numFmtId="165" fontId="4" fillId="5" borderId="43" xfId="0" applyNumberFormat="1" applyFont="1" applyFill="1" applyBorder="1" applyAlignment="1">
      <alignment horizontal="center" vertical="center" wrapText="1"/>
    </xf>
    <xf numFmtId="164" fontId="4" fillId="13" borderId="1" xfId="0" applyNumberFormat="1" applyFont="1" applyFill="1" applyBorder="1" applyAlignment="1">
      <alignment horizontal="center" vertical="center" wrapText="1"/>
    </xf>
    <xf numFmtId="0" fontId="4" fillId="12" borderId="1" xfId="1" applyFont="1" applyFill="1" applyBorder="1" applyAlignment="1">
      <alignment horizontal="left" vertical="center"/>
    </xf>
    <xf numFmtId="0" fontId="4" fillId="12" borderId="18" xfId="1" applyFont="1" applyFill="1" applyBorder="1" applyAlignment="1">
      <alignment vertical="center"/>
    </xf>
    <xf numFmtId="0" fontId="4" fillId="12" borderId="44" xfId="1" applyFont="1" applyFill="1" applyBorder="1" applyAlignment="1">
      <alignment vertical="center"/>
    </xf>
    <xf numFmtId="0" fontId="4" fillId="12" borderId="31" xfId="1" applyFont="1" applyFill="1" applyBorder="1" applyAlignment="1">
      <alignment vertical="center"/>
    </xf>
    <xf numFmtId="0" fontId="4" fillId="12" borderId="1" xfId="1" applyFont="1" applyFill="1" applyBorder="1" applyAlignment="1">
      <alignment vertical="center"/>
    </xf>
    <xf numFmtId="0" fontId="4" fillId="12" borderId="45" xfId="1" applyFont="1" applyFill="1" applyBorder="1" applyAlignment="1">
      <alignment vertical="center"/>
    </xf>
    <xf numFmtId="0" fontId="2" fillId="3" borderId="0" xfId="0" applyFont="1" applyFill="1" applyAlignment="1">
      <alignment vertical="center" wrapText="1"/>
    </xf>
    <xf numFmtId="0" fontId="13" fillId="12" borderId="0" xfId="0" applyFont="1" applyFill="1" applyAlignment="1">
      <alignment vertical="center"/>
    </xf>
    <xf numFmtId="0" fontId="14" fillId="12" borderId="0" xfId="0" applyFont="1" applyFill="1" applyAlignment="1">
      <alignment vertical="center" wrapText="1"/>
    </xf>
    <xf numFmtId="0" fontId="1" fillId="12" borderId="0" xfId="0" applyFont="1" applyFill="1" applyAlignment="1">
      <alignment vertical="center" wrapText="1"/>
    </xf>
    <xf numFmtId="0" fontId="1" fillId="1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49" fontId="16" fillId="0" borderId="0" xfId="0" applyNumberFormat="1" applyFont="1" applyAlignment="1">
      <alignment vertical="top" wrapText="1"/>
    </xf>
    <xf numFmtId="49" fontId="16" fillId="0" borderId="0" xfId="0" applyNumberFormat="1" applyFont="1" applyAlignment="1">
      <alignment vertical="top"/>
    </xf>
    <xf numFmtId="49" fontId="17" fillId="0" borderId="0" xfId="0" applyNumberFormat="1" applyFont="1"/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18" fillId="0" borderId="0" xfId="1" applyFont="1" applyAlignment="1">
      <alignment horizontal="left" vertical="center"/>
    </xf>
    <xf numFmtId="0" fontId="17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>
      <alignment horizontal="center" vertical="center"/>
    </xf>
    <xf numFmtId="0" fontId="7" fillId="8" borderId="2" xfId="0" applyFont="1" applyFill="1" applyBorder="1" applyAlignment="1">
      <alignment horizontal="left" vertical="center" wrapText="1"/>
    </xf>
    <xf numFmtId="0" fontId="7" fillId="8" borderId="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2" fillId="3" borderId="2" xfId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/>
    </xf>
  </cellXfs>
  <cellStyles count="3">
    <cellStyle name="Normal 2" xfId="2" xr:uid="{00000000-0005-0000-0000-000000000000}"/>
    <cellStyle name="Standaard" xfId="0" builtinId="0"/>
    <cellStyle name="Standaard 2" xfId="1" xr:uid="{00000000-0005-0000-0000-000003000000}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5"/>
  <sheetViews>
    <sheetView tabSelected="1" topLeftCell="A47" zoomScaleNormal="100" workbookViewId="0">
      <selection activeCell="M86" sqref="M86"/>
    </sheetView>
  </sheetViews>
  <sheetFormatPr defaultColWidth="9.28515625" defaultRowHeight="11.25" x14ac:dyDescent="0.25"/>
  <cols>
    <col min="1" max="1" width="4.7109375" style="151" bestFit="1" customWidth="1"/>
    <col min="2" max="2" width="39.7109375" style="67" customWidth="1"/>
    <col min="3" max="3" width="14.7109375" style="67" customWidth="1"/>
    <col min="4" max="4" width="14.140625" style="67" customWidth="1"/>
    <col min="5" max="5" width="14" style="67" customWidth="1"/>
    <col min="6" max="6" width="14.28515625" style="67" customWidth="1"/>
    <col min="7" max="7" width="14.7109375" style="67" customWidth="1"/>
    <col min="8" max="8" width="14.85546875" style="67" customWidth="1"/>
    <col min="9" max="9" width="14.140625" style="67" customWidth="1"/>
    <col min="10" max="10" width="14.7109375" style="67" bestFit="1" customWidth="1"/>
    <col min="11" max="11" width="12.140625" style="67" customWidth="1"/>
    <col min="12" max="12" width="15.28515625" style="67" customWidth="1"/>
    <col min="13" max="13" width="14.85546875" style="130" customWidth="1"/>
    <col min="14" max="14" width="15.28515625" style="130" bestFit="1" customWidth="1"/>
    <col min="15" max="15" width="22.140625" style="130" customWidth="1"/>
    <col min="16" max="16" width="4.42578125" style="67" customWidth="1"/>
    <col min="17" max="18" width="13.7109375" style="67" customWidth="1"/>
    <col min="19" max="19" width="13.5703125" style="67" customWidth="1"/>
    <col min="20" max="16384" width="9.28515625" style="67"/>
  </cols>
  <sheetData>
    <row r="1" spans="1:16" ht="12" thickBot="1" x14ac:dyDescent="0.3">
      <c r="A1" s="87"/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93"/>
    </row>
    <row r="2" spans="1:16" ht="18.600000000000001" customHeight="1" thickBot="1" x14ac:dyDescent="0.3">
      <c r="A2" s="87"/>
      <c r="B2" s="174" t="s">
        <v>651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6"/>
      <c r="P2" s="93"/>
    </row>
    <row r="3" spans="1:16" ht="12" thickBot="1" x14ac:dyDescent="0.3">
      <c r="A3" s="87"/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93"/>
    </row>
    <row r="4" spans="1:16" ht="12" thickBot="1" x14ac:dyDescent="0.3">
      <c r="A4" s="87"/>
      <c r="B4" s="162" t="s">
        <v>0</v>
      </c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9"/>
      <c r="P4" s="93"/>
    </row>
    <row r="5" spans="1:16" ht="34.5" thickBot="1" x14ac:dyDescent="0.3">
      <c r="A5" s="147">
        <v>1</v>
      </c>
      <c r="B5" s="33" t="s">
        <v>1</v>
      </c>
      <c r="C5" s="68"/>
      <c r="D5" s="68"/>
      <c r="E5" s="68"/>
      <c r="F5" s="68"/>
      <c r="G5" s="68"/>
      <c r="H5" s="68"/>
      <c r="I5" s="68"/>
      <c r="J5" s="68"/>
      <c r="K5" s="69"/>
      <c r="L5" s="70" t="s">
        <v>2</v>
      </c>
      <c r="M5" s="70" t="s">
        <v>3</v>
      </c>
      <c r="N5" s="70" t="s">
        <v>4</v>
      </c>
      <c r="O5" s="70" t="s">
        <v>5</v>
      </c>
      <c r="P5" s="93"/>
    </row>
    <row r="6" spans="1:16" x14ac:dyDescent="0.25">
      <c r="A6" s="87"/>
      <c r="B6" s="131" t="s">
        <v>6</v>
      </c>
      <c r="C6" s="71"/>
      <c r="D6" s="71"/>
      <c r="E6" s="71"/>
      <c r="F6" s="71"/>
      <c r="G6" s="71"/>
      <c r="H6" s="71"/>
      <c r="I6" s="71"/>
      <c r="J6" s="71"/>
      <c r="K6" s="72"/>
      <c r="L6" s="73">
        <v>19000</v>
      </c>
      <c r="M6" s="1">
        <v>0</v>
      </c>
      <c r="N6" s="74">
        <f t="shared" ref="N6" si="0">ROUND(M6,2)</f>
        <v>0</v>
      </c>
      <c r="O6" s="75">
        <f t="shared" ref="O6:O12" si="1">N6*L6</f>
        <v>0</v>
      </c>
      <c r="P6" s="93"/>
    </row>
    <row r="7" spans="1:16" ht="12" thickBot="1" x14ac:dyDescent="0.3">
      <c r="A7" s="87"/>
      <c r="B7" s="131" t="s">
        <v>7</v>
      </c>
      <c r="C7" s="71"/>
      <c r="D7" s="71"/>
      <c r="E7" s="71"/>
      <c r="F7" s="71"/>
      <c r="G7" s="71"/>
      <c r="H7" s="71"/>
      <c r="I7" s="71"/>
      <c r="J7" s="71"/>
      <c r="K7" s="72"/>
      <c r="L7" s="76">
        <v>1</v>
      </c>
      <c r="M7" s="2">
        <v>0</v>
      </c>
      <c r="N7" s="77">
        <f>ROUND(M7,2)</f>
        <v>0</v>
      </c>
      <c r="O7" s="75">
        <f t="shared" ref="O7" si="2">N7*L7</f>
        <v>0</v>
      </c>
      <c r="P7" s="93"/>
    </row>
    <row r="8" spans="1:16" ht="34.5" thickBot="1" x14ac:dyDescent="0.3">
      <c r="A8" s="87"/>
      <c r="B8" s="34" t="s">
        <v>8</v>
      </c>
      <c r="C8" s="146"/>
      <c r="D8" s="146"/>
      <c r="E8" s="146"/>
      <c r="F8" s="146"/>
      <c r="G8" s="146"/>
      <c r="H8" s="146"/>
      <c r="I8" s="146"/>
      <c r="J8" s="146"/>
      <c r="K8" s="78"/>
      <c r="L8" s="70" t="s">
        <v>2</v>
      </c>
      <c r="M8" s="70" t="s">
        <v>3</v>
      </c>
      <c r="N8" s="70" t="s">
        <v>4</v>
      </c>
      <c r="O8" s="70" t="s">
        <v>5</v>
      </c>
      <c r="P8" s="93"/>
    </row>
    <row r="9" spans="1:16" x14ac:dyDescent="0.25">
      <c r="A9" s="87"/>
      <c r="B9" s="131" t="s">
        <v>9</v>
      </c>
      <c r="C9" s="71"/>
      <c r="D9" s="71"/>
      <c r="E9" s="71"/>
      <c r="F9" s="71"/>
      <c r="G9" s="71"/>
      <c r="H9" s="71"/>
      <c r="I9" s="71"/>
      <c r="J9" s="71"/>
      <c r="K9" s="72"/>
      <c r="L9" s="76">
        <v>3</v>
      </c>
      <c r="M9" s="2">
        <v>0</v>
      </c>
      <c r="N9" s="77">
        <f t="shared" ref="N9:N14" si="3">ROUND(M9,2)</f>
        <v>0</v>
      </c>
      <c r="O9" s="75">
        <f t="shared" si="1"/>
        <v>0</v>
      </c>
      <c r="P9" s="93"/>
    </row>
    <row r="10" spans="1:16" x14ac:dyDescent="0.25">
      <c r="A10" s="87"/>
      <c r="B10" s="131" t="s">
        <v>10</v>
      </c>
      <c r="C10" s="71"/>
      <c r="D10" s="71"/>
      <c r="E10" s="71"/>
      <c r="F10" s="71"/>
      <c r="G10" s="71"/>
      <c r="H10" s="71"/>
      <c r="I10" s="71"/>
      <c r="J10" s="71"/>
      <c r="K10" s="72"/>
      <c r="L10" s="76">
        <v>13</v>
      </c>
      <c r="M10" s="2">
        <v>0</v>
      </c>
      <c r="N10" s="77">
        <f t="shared" ref="N10" si="4">ROUND(M10,2)</f>
        <v>0</v>
      </c>
      <c r="O10" s="75">
        <f t="shared" ref="O10" si="5">N10*L10</f>
        <v>0</v>
      </c>
      <c r="P10" s="93"/>
    </row>
    <row r="11" spans="1:16" x14ac:dyDescent="0.25">
      <c r="A11" s="87"/>
      <c r="B11" s="131" t="s">
        <v>11</v>
      </c>
      <c r="C11" s="71"/>
      <c r="D11" s="71"/>
      <c r="E11" s="71"/>
      <c r="F11" s="71"/>
      <c r="G11" s="71"/>
      <c r="H11" s="71"/>
      <c r="I11" s="71"/>
      <c r="J11" s="71"/>
      <c r="K11" s="72"/>
      <c r="L11" s="76">
        <v>7</v>
      </c>
      <c r="M11" s="2">
        <v>0</v>
      </c>
      <c r="N11" s="79">
        <f t="shared" si="3"/>
        <v>0</v>
      </c>
      <c r="O11" s="80">
        <f t="shared" si="1"/>
        <v>0</v>
      </c>
      <c r="P11" s="93"/>
    </row>
    <row r="12" spans="1:16" x14ac:dyDescent="0.25">
      <c r="A12" s="87"/>
      <c r="B12" s="131" t="s">
        <v>12</v>
      </c>
      <c r="C12" s="71"/>
      <c r="D12" s="71"/>
      <c r="E12" s="71"/>
      <c r="F12" s="71"/>
      <c r="G12" s="71"/>
      <c r="H12" s="71"/>
      <c r="I12" s="71"/>
      <c r="J12" s="71"/>
      <c r="K12" s="72"/>
      <c r="L12" s="76">
        <v>7</v>
      </c>
      <c r="M12" s="2">
        <v>0</v>
      </c>
      <c r="N12" s="79">
        <f t="shared" si="3"/>
        <v>0</v>
      </c>
      <c r="O12" s="80">
        <f t="shared" si="1"/>
        <v>0</v>
      </c>
      <c r="P12" s="93"/>
    </row>
    <row r="13" spans="1:16" x14ac:dyDescent="0.25">
      <c r="A13" s="87"/>
      <c r="B13" s="131" t="s">
        <v>14</v>
      </c>
      <c r="C13" s="71"/>
      <c r="D13" s="71"/>
      <c r="E13" s="71"/>
      <c r="F13" s="71"/>
      <c r="G13" s="71"/>
      <c r="H13" s="71"/>
      <c r="I13" s="71"/>
      <c r="J13" s="71"/>
      <c r="K13" s="72"/>
      <c r="L13" s="81">
        <v>7</v>
      </c>
      <c r="M13" s="2">
        <v>0</v>
      </c>
      <c r="N13" s="79">
        <f t="shared" si="3"/>
        <v>0</v>
      </c>
      <c r="O13" s="80">
        <f t="shared" ref="O13" si="6">N13*L13</f>
        <v>0</v>
      </c>
      <c r="P13" s="93"/>
    </row>
    <row r="14" spans="1:16" ht="12" thickBot="1" x14ac:dyDescent="0.3">
      <c r="A14" s="87"/>
      <c r="B14" s="142" t="s">
        <v>15</v>
      </c>
      <c r="C14" s="82"/>
      <c r="D14" s="82"/>
      <c r="E14" s="82"/>
      <c r="F14" s="82"/>
      <c r="G14" s="82"/>
      <c r="H14" s="82"/>
      <c r="I14" s="82"/>
      <c r="J14" s="82"/>
      <c r="K14" s="83"/>
      <c r="L14" s="84">
        <v>50</v>
      </c>
      <c r="M14" s="3">
        <v>0</v>
      </c>
      <c r="N14" s="85">
        <f t="shared" si="3"/>
        <v>0</v>
      </c>
      <c r="O14" s="86">
        <f>N14*L14</f>
        <v>0</v>
      </c>
      <c r="P14" s="93"/>
    </row>
    <row r="15" spans="1:16" ht="34.5" thickBot="1" x14ac:dyDescent="0.3">
      <c r="A15" s="87"/>
      <c r="B15" s="34" t="s">
        <v>16</v>
      </c>
      <c r="C15" s="146"/>
      <c r="D15" s="146"/>
      <c r="E15" s="146"/>
      <c r="F15" s="146"/>
      <c r="G15" s="146"/>
      <c r="H15" s="146"/>
      <c r="I15" s="146"/>
      <c r="J15" s="146"/>
      <c r="K15" s="78"/>
      <c r="L15" s="70" t="s">
        <v>2</v>
      </c>
      <c r="M15" s="70" t="s">
        <v>3</v>
      </c>
      <c r="N15" s="70" t="s">
        <v>4</v>
      </c>
      <c r="O15" s="70" t="s">
        <v>5</v>
      </c>
      <c r="P15" s="93"/>
    </row>
    <row r="16" spans="1:16" x14ac:dyDescent="0.25">
      <c r="A16" s="87"/>
      <c r="B16" s="131" t="s">
        <v>17</v>
      </c>
      <c r="C16" s="71"/>
      <c r="D16" s="71"/>
      <c r="E16" s="71"/>
      <c r="F16" s="71"/>
      <c r="G16" s="71"/>
      <c r="H16" s="71"/>
      <c r="I16" s="71"/>
      <c r="J16" s="71"/>
      <c r="K16" s="72"/>
      <c r="L16" s="101">
        <v>5</v>
      </c>
      <c r="M16" s="2">
        <v>0</v>
      </c>
      <c r="N16" s="79">
        <f>ROUND(M16,2)</f>
        <v>0</v>
      </c>
      <c r="O16" s="80">
        <f>N16*L16</f>
        <v>0</v>
      </c>
      <c r="P16" s="93"/>
    </row>
    <row r="17" spans="1:16" ht="12" thickBot="1" x14ac:dyDescent="0.3">
      <c r="A17" s="87"/>
      <c r="B17" s="143" t="s">
        <v>18</v>
      </c>
      <c r="C17" s="144"/>
      <c r="D17" s="144"/>
      <c r="E17" s="144"/>
      <c r="F17" s="144"/>
      <c r="G17" s="144"/>
      <c r="H17" s="144"/>
      <c r="I17" s="144"/>
      <c r="J17" s="144"/>
      <c r="K17" s="145"/>
      <c r="L17" s="84">
        <v>10</v>
      </c>
      <c r="M17" s="3">
        <v>0</v>
      </c>
      <c r="N17" s="104">
        <f>ROUND(M17,2)</f>
        <v>0</v>
      </c>
      <c r="O17" s="105">
        <f>N17*L17</f>
        <v>0</v>
      </c>
      <c r="P17" s="93"/>
    </row>
    <row r="18" spans="1:16" s="93" customFormat="1" x14ac:dyDescent="0.25">
      <c r="A18" s="87"/>
      <c r="B18" s="88"/>
      <c r="C18" s="88"/>
      <c r="D18" s="88"/>
      <c r="E18" s="88"/>
      <c r="F18" s="88"/>
      <c r="G18" s="88"/>
      <c r="H18" s="88"/>
      <c r="I18" s="88"/>
      <c r="J18" s="88"/>
      <c r="K18" s="88"/>
      <c r="L18" s="89"/>
      <c r="M18" s="90"/>
      <c r="N18" s="91" t="s">
        <v>19</v>
      </c>
      <c r="O18" s="92">
        <f>SUM(O6:O17)</f>
        <v>0</v>
      </c>
    </row>
    <row r="19" spans="1:16" x14ac:dyDescent="0.25">
      <c r="A19" s="87"/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3"/>
    </row>
    <row r="20" spans="1:16" ht="19.5" x14ac:dyDescent="0.25">
      <c r="A20" s="87"/>
      <c r="B20" s="95" t="s">
        <v>20</v>
      </c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3"/>
    </row>
    <row r="21" spans="1:16" ht="12" thickBot="1" x14ac:dyDescent="0.3">
      <c r="A21" s="87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3"/>
    </row>
    <row r="22" spans="1:16" ht="12" thickBot="1" x14ac:dyDescent="0.3">
      <c r="A22" s="87"/>
      <c r="B22" s="162" t="s">
        <v>21</v>
      </c>
      <c r="C22" s="163"/>
      <c r="D22" s="163"/>
      <c r="E22" s="163"/>
      <c r="F22" s="163"/>
      <c r="G22" s="163"/>
      <c r="H22" s="163"/>
      <c r="I22" s="163"/>
      <c r="J22" s="163"/>
      <c r="K22" s="163"/>
      <c r="L22" s="163"/>
      <c r="M22" s="163"/>
      <c r="N22" s="163"/>
      <c r="O22" s="169"/>
      <c r="P22" s="93"/>
    </row>
    <row r="23" spans="1:16" ht="34.5" thickBot="1" x14ac:dyDescent="0.3">
      <c r="A23" s="147">
        <v>2</v>
      </c>
      <c r="B23" s="170" t="s">
        <v>22</v>
      </c>
      <c r="C23" s="171"/>
      <c r="D23" s="171"/>
      <c r="E23" s="171"/>
      <c r="F23" s="171"/>
      <c r="G23" s="171"/>
      <c r="H23" s="171"/>
      <c r="I23" s="171"/>
      <c r="J23" s="171"/>
      <c r="K23" s="172"/>
      <c r="L23" s="70" t="s">
        <v>23</v>
      </c>
      <c r="M23" s="70" t="s">
        <v>24</v>
      </c>
      <c r="N23" s="70" t="s">
        <v>25</v>
      </c>
      <c r="O23" s="70" t="s">
        <v>26</v>
      </c>
      <c r="P23" s="93"/>
    </row>
    <row r="24" spans="1:16" ht="12" customHeight="1" x14ac:dyDescent="0.25">
      <c r="A24" s="87"/>
      <c r="B24" s="131" t="s">
        <v>27</v>
      </c>
      <c r="C24" s="71"/>
      <c r="D24" s="71"/>
      <c r="E24" s="71"/>
      <c r="F24" s="71"/>
      <c r="G24" s="71"/>
      <c r="H24" s="71"/>
      <c r="I24" s="71"/>
      <c r="J24" s="71"/>
      <c r="K24" s="72"/>
      <c r="L24" s="73">
        <v>178000</v>
      </c>
      <c r="M24" s="1">
        <v>0</v>
      </c>
      <c r="N24" s="74">
        <f t="shared" ref="N24:N35" si="7">ROUND(M24,2)</f>
        <v>0</v>
      </c>
      <c r="O24" s="75">
        <f t="shared" ref="O24:O41" si="8">N24*L24</f>
        <v>0</v>
      </c>
      <c r="P24" s="93"/>
    </row>
    <row r="25" spans="1:16" x14ac:dyDescent="0.25">
      <c r="A25" s="87"/>
      <c r="B25" s="131" t="s">
        <v>650</v>
      </c>
      <c r="C25" s="71"/>
      <c r="D25" s="71"/>
      <c r="E25" s="71"/>
      <c r="F25" s="71"/>
      <c r="G25" s="71"/>
      <c r="H25" s="71"/>
      <c r="I25" s="71"/>
      <c r="J25" s="71"/>
      <c r="K25" s="72"/>
      <c r="L25" s="73">
        <v>43000</v>
      </c>
      <c r="M25" s="2">
        <v>0</v>
      </c>
      <c r="N25" s="77">
        <f t="shared" ref="N25:N28" si="9">ROUND(M25,2)</f>
        <v>0</v>
      </c>
      <c r="O25" s="75">
        <f t="shared" ref="O25:O26" si="10">N25*L25</f>
        <v>0</v>
      </c>
      <c r="P25" s="93"/>
    </row>
    <row r="26" spans="1:16" x14ac:dyDescent="0.25">
      <c r="A26" s="87"/>
      <c r="B26" s="131" t="s">
        <v>28</v>
      </c>
      <c r="C26" s="71"/>
      <c r="D26" s="71"/>
      <c r="E26" s="71"/>
      <c r="F26" s="98"/>
      <c r="G26" s="71"/>
      <c r="H26" s="71"/>
      <c r="I26" s="71"/>
      <c r="J26" s="71"/>
      <c r="K26" s="99"/>
      <c r="L26" s="73">
        <v>10000</v>
      </c>
      <c r="M26" s="2">
        <v>0</v>
      </c>
      <c r="N26" s="77">
        <f t="shared" si="9"/>
        <v>0</v>
      </c>
      <c r="O26" s="75">
        <f t="shared" si="10"/>
        <v>0</v>
      </c>
      <c r="P26" s="93"/>
    </row>
    <row r="27" spans="1:16" x14ac:dyDescent="0.25">
      <c r="A27" s="87"/>
      <c r="B27" s="131" t="s">
        <v>29</v>
      </c>
      <c r="C27" s="71"/>
      <c r="D27" s="71"/>
      <c r="E27" s="71"/>
      <c r="F27" s="98"/>
      <c r="G27" s="71"/>
      <c r="H27" s="71"/>
      <c r="I27" s="71"/>
      <c r="J27" s="71"/>
      <c r="K27" s="99"/>
      <c r="L27" s="73">
        <v>28000</v>
      </c>
      <c r="M27" s="2">
        <v>0</v>
      </c>
      <c r="N27" s="77">
        <f t="shared" si="9"/>
        <v>0</v>
      </c>
      <c r="O27" s="75">
        <f t="shared" si="8"/>
        <v>0</v>
      </c>
      <c r="P27" s="93"/>
    </row>
    <row r="28" spans="1:16" x14ac:dyDescent="0.25">
      <c r="A28" s="87"/>
      <c r="B28" s="131" t="s">
        <v>30</v>
      </c>
      <c r="C28" s="71"/>
      <c r="D28" s="71"/>
      <c r="E28" s="71"/>
      <c r="F28" s="98"/>
      <c r="G28" s="71"/>
      <c r="H28" s="71"/>
      <c r="I28" s="71"/>
      <c r="J28" s="71"/>
      <c r="K28" s="99"/>
      <c r="L28" s="73">
        <v>130000</v>
      </c>
      <c r="M28" s="2">
        <v>0</v>
      </c>
      <c r="N28" s="77">
        <f t="shared" si="9"/>
        <v>0</v>
      </c>
      <c r="O28" s="75">
        <f t="shared" si="8"/>
        <v>0</v>
      </c>
      <c r="P28" s="93"/>
    </row>
    <row r="29" spans="1:16" x14ac:dyDescent="0.25">
      <c r="A29" s="87"/>
      <c r="B29" s="131" t="s">
        <v>31</v>
      </c>
      <c r="C29" s="71"/>
      <c r="D29" s="71"/>
      <c r="E29" s="71"/>
      <c r="F29" s="98"/>
      <c r="G29" s="71"/>
      <c r="H29" s="71"/>
      <c r="I29" s="71"/>
      <c r="J29" s="71"/>
      <c r="K29" s="99"/>
      <c r="L29" s="73">
        <v>5000</v>
      </c>
      <c r="M29" s="2">
        <v>0</v>
      </c>
      <c r="N29" s="77">
        <f t="shared" si="7"/>
        <v>0</v>
      </c>
      <c r="O29" s="75">
        <f t="shared" si="8"/>
        <v>0</v>
      </c>
      <c r="P29" s="93"/>
    </row>
    <row r="30" spans="1:16" x14ac:dyDescent="0.25">
      <c r="A30" s="87"/>
      <c r="B30" s="131" t="s">
        <v>32</v>
      </c>
      <c r="C30" s="71"/>
      <c r="D30" s="71"/>
      <c r="E30" s="71"/>
      <c r="F30" s="98"/>
      <c r="G30" s="71"/>
      <c r="H30" s="71"/>
      <c r="I30" s="71"/>
      <c r="J30" s="71"/>
      <c r="K30" s="99"/>
      <c r="L30" s="73">
        <v>47000</v>
      </c>
      <c r="M30" s="2">
        <v>0</v>
      </c>
      <c r="N30" s="77">
        <f t="shared" si="7"/>
        <v>0</v>
      </c>
      <c r="O30" s="75">
        <f t="shared" si="8"/>
        <v>0</v>
      </c>
      <c r="P30" s="93"/>
    </row>
    <row r="31" spans="1:16" x14ac:dyDescent="0.25">
      <c r="A31" s="87"/>
      <c r="B31" s="131" t="s">
        <v>33</v>
      </c>
      <c r="C31" s="71"/>
      <c r="D31" s="71"/>
      <c r="E31" s="71"/>
      <c r="F31" s="71"/>
      <c r="G31" s="71"/>
      <c r="H31" s="71"/>
      <c r="I31" s="71"/>
      <c r="J31" s="71"/>
      <c r="K31" s="72"/>
      <c r="L31" s="73">
        <v>1200</v>
      </c>
      <c r="M31" s="2">
        <v>0</v>
      </c>
      <c r="N31" s="77">
        <f>ROUND(M31,2)</f>
        <v>0</v>
      </c>
      <c r="O31" s="75">
        <f t="shared" ref="O31:O32" si="11">N31*L31</f>
        <v>0</v>
      </c>
      <c r="P31" s="93"/>
    </row>
    <row r="32" spans="1:16" ht="12" thickBot="1" x14ac:dyDescent="0.3">
      <c r="A32" s="87"/>
      <c r="B32" s="131" t="s">
        <v>34</v>
      </c>
      <c r="C32" s="71"/>
      <c r="D32" s="71"/>
      <c r="E32" s="71"/>
      <c r="F32" s="71"/>
      <c r="G32" s="71"/>
      <c r="H32" s="71"/>
      <c r="I32" s="71"/>
      <c r="J32" s="71"/>
      <c r="K32" s="72"/>
      <c r="L32" s="100">
        <v>84</v>
      </c>
      <c r="M32" s="2">
        <v>0</v>
      </c>
      <c r="N32" s="77">
        <f t="shared" ref="N32" si="12">ROUND(M32,2)</f>
        <v>0</v>
      </c>
      <c r="O32" s="75">
        <f t="shared" si="11"/>
        <v>0</v>
      </c>
      <c r="P32" s="93"/>
    </row>
    <row r="33" spans="1:16" ht="34.5" thickBot="1" x14ac:dyDescent="0.3">
      <c r="A33" s="87"/>
      <c r="B33" s="170" t="s">
        <v>35</v>
      </c>
      <c r="C33" s="171"/>
      <c r="D33" s="171"/>
      <c r="E33" s="171"/>
      <c r="F33" s="171"/>
      <c r="G33" s="171"/>
      <c r="H33" s="171"/>
      <c r="I33" s="171"/>
      <c r="J33" s="171"/>
      <c r="K33" s="172"/>
      <c r="L33" s="70" t="s">
        <v>23</v>
      </c>
      <c r="M33" s="70" t="s">
        <v>24</v>
      </c>
      <c r="N33" s="70" t="s">
        <v>25</v>
      </c>
      <c r="O33" s="70" t="s">
        <v>26</v>
      </c>
      <c r="P33" s="93"/>
    </row>
    <row r="34" spans="1:16" x14ac:dyDescent="0.25">
      <c r="A34" s="87"/>
      <c r="B34" s="131" t="s">
        <v>36</v>
      </c>
      <c r="C34" s="71"/>
      <c r="D34" s="71"/>
      <c r="E34" s="71"/>
      <c r="F34" s="71"/>
      <c r="G34" s="71"/>
      <c r="H34" s="71"/>
      <c r="I34" s="71"/>
      <c r="J34" s="71"/>
      <c r="K34" s="72"/>
      <c r="L34" s="101">
        <v>36</v>
      </c>
      <c r="M34" s="2">
        <v>0</v>
      </c>
      <c r="N34" s="77">
        <f t="shared" si="7"/>
        <v>0</v>
      </c>
      <c r="O34" s="75">
        <f t="shared" si="8"/>
        <v>0</v>
      </c>
      <c r="P34" s="93"/>
    </row>
    <row r="35" spans="1:16" x14ac:dyDescent="0.25">
      <c r="A35" s="87"/>
      <c r="B35" s="131" t="s">
        <v>37</v>
      </c>
      <c r="C35" s="71"/>
      <c r="D35" s="71"/>
      <c r="E35" s="71"/>
      <c r="F35" s="71"/>
      <c r="G35" s="71"/>
      <c r="H35" s="71"/>
      <c r="I35" s="71"/>
      <c r="J35" s="71"/>
      <c r="K35" s="72"/>
      <c r="L35" s="101">
        <v>156</v>
      </c>
      <c r="M35" s="2">
        <v>0</v>
      </c>
      <c r="N35" s="77">
        <f t="shared" si="7"/>
        <v>0</v>
      </c>
      <c r="O35" s="75">
        <f t="shared" si="8"/>
        <v>0</v>
      </c>
      <c r="P35" s="93"/>
    </row>
    <row r="36" spans="1:16" x14ac:dyDescent="0.25">
      <c r="A36" s="87"/>
      <c r="B36" s="131" t="s">
        <v>38</v>
      </c>
      <c r="C36" s="71"/>
      <c r="D36" s="71"/>
      <c r="E36" s="71"/>
      <c r="F36" s="71"/>
      <c r="G36" s="71"/>
      <c r="H36" s="71"/>
      <c r="I36" s="71"/>
      <c r="J36" s="71"/>
      <c r="K36" s="72"/>
      <c r="L36" s="101">
        <v>84</v>
      </c>
      <c r="M36" s="2">
        <v>0</v>
      </c>
      <c r="N36" s="77">
        <f>ROUND(M36,2)</f>
        <v>0</v>
      </c>
      <c r="O36" s="75">
        <f t="shared" si="8"/>
        <v>0</v>
      </c>
      <c r="P36" s="93"/>
    </row>
    <row r="37" spans="1:16" x14ac:dyDescent="0.25">
      <c r="A37" s="87"/>
      <c r="B37" s="131" t="s">
        <v>12</v>
      </c>
      <c r="C37" s="71"/>
      <c r="D37" s="71"/>
      <c r="E37" s="71"/>
      <c r="F37" s="71"/>
      <c r="G37" s="71"/>
      <c r="H37" s="71"/>
      <c r="I37" s="71"/>
      <c r="J37" s="71"/>
      <c r="K37" s="72"/>
      <c r="L37" s="101">
        <v>84</v>
      </c>
      <c r="M37" s="2">
        <v>0</v>
      </c>
      <c r="N37" s="77">
        <f>ROUND(M37,2)</f>
        <v>0</v>
      </c>
      <c r="O37" s="75">
        <f t="shared" si="8"/>
        <v>0</v>
      </c>
      <c r="P37" s="93"/>
    </row>
    <row r="38" spans="1:16" x14ac:dyDescent="0.25">
      <c r="A38" s="87"/>
      <c r="B38" s="131" t="s">
        <v>39</v>
      </c>
      <c r="C38" s="71"/>
      <c r="D38" s="71"/>
      <c r="E38" s="71"/>
      <c r="F38" s="71"/>
      <c r="G38" s="71"/>
      <c r="H38" s="71"/>
      <c r="I38" s="71"/>
      <c r="J38" s="71"/>
      <c r="K38" s="72"/>
      <c r="L38" s="102">
        <v>72</v>
      </c>
      <c r="M38" s="2">
        <v>0</v>
      </c>
      <c r="N38" s="79">
        <f>ROUND(M38,2)</f>
        <v>0</v>
      </c>
      <c r="O38" s="80">
        <f t="shared" si="8"/>
        <v>0</v>
      </c>
      <c r="P38" s="93"/>
    </row>
    <row r="39" spans="1:16" x14ac:dyDescent="0.25">
      <c r="A39" s="87"/>
      <c r="B39" s="131" t="s">
        <v>40</v>
      </c>
      <c r="C39" s="71"/>
      <c r="D39" s="71"/>
      <c r="E39" s="71"/>
      <c r="F39" s="71"/>
      <c r="G39" s="71"/>
      <c r="H39" s="71"/>
      <c r="I39" s="71"/>
      <c r="J39" s="71"/>
      <c r="K39" s="72"/>
      <c r="L39" s="101">
        <v>28</v>
      </c>
      <c r="M39" s="2">
        <v>0</v>
      </c>
      <c r="N39" s="77">
        <f t="shared" ref="N39:N41" si="13">ROUND(M39,2)</f>
        <v>0</v>
      </c>
      <c r="O39" s="75">
        <f t="shared" si="8"/>
        <v>0</v>
      </c>
      <c r="P39" s="93"/>
    </row>
    <row r="40" spans="1:16" x14ac:dyDescent="0.25">
      <c r="A40" s="87"/>
      <c r="B40" s="131" t="s">
        <v>41</v>
      </c>
      <c r="C40" s="71"/>
      <c r="D40" s="71"/>
      <c r="E40" s="71"/>
      <c r="F40" s="71"/>
      <c r="G40" s="71"/>
      <c r="H40" s="71"/>
      <c r="I40" s="71"/>
      <c r="J40" s="71"/>
      <c r="K40" s="72"/>
      <c r="L40" s="101">
        <v>27</v>
      </c>
      <c r="M40" s="2">
        <v>0</v>
      </c>
      <c r="N40" s="77">
        <f t="shared" si="13"/>
        <v>0</v>
      </c>
      <c r="O40" s="75">
        <f t="shared" si="8"/>
        <v>0</v>
      </c>
      <c r="P40" s="93"/>
    </row>
    <row r="41" spans="1:16" ht="12" thickBot="1" x14ac:dyDescent="0.3">
      <c r="A41" s="87"/>
      <c r="B41" s="132" t="s">
        <v>42</v>
      </c>
      <c r="C41" s="133"/>
      <c r="D41" s="133"/>
      <c r="E41" s="133"/>
      <c r="F41" s="133"/>
      <c r="G41" s="133"/>
      <c r="H41" s="133"/>
      <c r="I41" s="133"/>
      <c r="J41" s="133"/>
      <c r="K41" s="141"/>
      <c r="L41" s="103">
        <v>19</v>
      </c>
      <c r="M41" s="3">
        <v>0</v>
      </c>
      <c r="N41" s="104">
        <f t="shared" si="13"/>
        <v>0</v>
      </c>
      <c r="O41" s="105">
        <f t="shared" si="8"/>
        <v>0</v>
      </c>
      <c r="P41" s="93"/>
    </row>
    <row r="42" spans="1:16" s="93" customFormat="1" x14ac:dyDescent="0.25">
      <c r="A42" s="87"/>
      <c r="B42" s="88"/>
      <c r="C42" s="88"/>
      <c r="D42" s="88"/>
      <c r="E42" s="88"/>
      <c r="F42" s="88"/>
      <c r="G42" s="88"/>
      <c r="H42" s="88"/>
      <c r="I42" s="88"/>
      <c r="J42" s="88"/>
      <c r="K42" s="88"/>
      <c r="L42" s="89"/>
      <c r="M42" s="90"/>
      <c r="N42" s="106" t="s">
        <v>43</v>
      </c>
      <c r="O42" s="92">
        <f>SUM(O24:O41)</f>
        <v>0</v>
      </c>
    </row>
    <row r="43" spans="1:16" x14ac:dyDescent="0.25">
      <c r="A43" s="87"/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107"/>
      <c r="M43" s="94"/>
      <c r="N43" s="94"/>
      <c r="O43" s="94"/>
      <c r="P43" s="93"/>
    </row>
    <row r="44" spans="1:16" ht="19.5" x14ac:dyDescent="0.25">
      <c r="A44" s="87"/>
      <c r="B44" s="95" t="s">
        <v>44</v>
      </c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3"/>
    </row>
    <row r="45" spans="1:16" ht="12" thickBot="1" x14ac:dyDescent="0.3">
      <c r="A45" s="87"/>
      <c r="B45" s="94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3"/>
    </row>
    <row r="46" spans="1:16" ht="12" thickBot="1" x14ac:dyDescent="0.3">
      <c r="A46" s="87"/>
      <c r="B46" s="162" t="s">
        <v>45</v>
      </c>
      <c r="C46" s="163"/>
      <c r="D46" s="163"/>
      <c r="E46" s="163"/>
      <c r="F46" s="163"/>
      <c r="G46" s="163"/>
      <c r="H46" s="163"/>
      <c r="I46" s="163"/>
      <c r="J46" s="163"/>
      <c r="K46" s="163"/>
      <c r="L46" s="163"/>
      <c r="M46" s="163"/>
      <c r="N46" s="163"/>
      <c r="O46" s="169"/>
      <c r="P46" s="93"/>
    </row>
    <row r="47" spans="1:16" ht="34.5" thickBot="1" x14ac:dyDescent="0.3">
      <c r="A47" s="147">
        <v>3</v>
      </c>
      <c r="B47" s="96" t="s">
        <v>46</v>
      </c>
      <c r="C47" s="97"/>
      <c r="D47" s="97"/>
      <c r="E47" s="97"/>
      <c r="F47" s="97"/>
      <c r="G47" s="97"/>
      <c r="H47" s="97"/>
      <c r="I47" s="97"/>
      <c r="J47" s="97"/>
      <c r="K47" s="70" t="s">
        <v>47</v>
      </c>
      <c r="L47" s="70" t="s">
        <v>23</v>
      </c>
      <c r="M47" s="70" t="s">
        <v>48</v>
      </c>
      <c r="N47" s="70" t="s">
        <v>25</v>
      </c>
      <c r="O47" s="70" t="s">
        <v>26</v>
      </c>
      <c r="P47" s="93"/>
    </row>
    <row r="48" spans="1:16" ht="12" thickBot="1" x14ac:dyDescent="0.3">
      <c r="A48" s="87"/>
      <c r="B48" s="108" t="s">
        <v>49</v>
      </c>
      <c r="C48" s="109"/>
      <c r="D48" s="109"/>
      <c r="E48" s="109"/>
      <c r="F48" s="109"/>
      <c r="G48" s="110"/>
      <c r="H48" s="109"/>
      <c r="I48" s="109"/>
      <c r="J48" s="109"/>
      <c r="K48" s="111" t="s">
        <v>50</v>
      </c>
      <c r="L48" s="137">
        <v>500000</v>
      </c>
      <c r="M48" s="134">
        <v>0</v>
      </c>
      <c r="N48" s="135">
        <f>ROUND(M48,5)</f>
        <v>0</v>
      </c>
      <c r="O48" s="138">
        <f>N48*L48</f>
        <v>0</v>
      </c>
      <c r="P48" s="93"/>
    </row>
    <row r="49" spans="1:20" s="93" customFormat="1" x14ac:dyDescent="0.25">
      <c r="A49" s="87"/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9"/>
      <c r="M49" s="90"/>
      <c r="N49" s="106" t="s">
        <v>43</v>
      </c>
      <c r="O49" s="92">
        <f>O48</f>
        <v>0</v>
      </c>
    </row>
    <row r="50" spans="1:20" ht="12" thickBot="1" x14ac:dyDescent="0.3">
      <c r="A50" s="87"/>
      <c r="B50" s="173"/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93"/>
    </row>
    <row r="51" spans="1:20" ht="15.75" thickBot="1" x14ac:dyDescent="0.3">
      <c r="A51" s="87"/>
      <c r="B51" s="162" t="s">
        <v>51</v>
      </c>
      <c r="C51" s="163"/>
      <c r="D51" s="163"/>
      <c r="E51" s="163"/>
      <c r="F51" s="164"/>
      <c r="G51" s="164"/>
      <c r="H51" s="164"/>
      <c r="I51" s="164"/>
      <c r="J51" s="164"/>
      <c r="K51" s="164"/>
      <c r="L51" s="164"/>
      <c r="M51" s="164"/>
      <c r="N51" s="164"/>
      <c r="O51" s="165"/>
      <c r="P51" s="93"/>
    </row>
    <row r="52" spans="1:20" ht="12" thickBot="1" x14ac:dyDescent="0.3">
      <c r="A52" s="87"/>
      <c r="B52" s="113"/>
      <c r="C52" s="114"/>
      <c r="D52" s="114"/>
      <c r="E52" s="114"/>
      <c r="F52" s="166" t="s">
        <v>52</v>
      </c>
      <c r="G52" s="167"/>
      <c r="H52" s="115" t="s">
        <v>53</v>
      </c>
      <c r="I52" s="166" t="s">
        <v>54</v>
      </c>
      <c r="J52" s="167"/>
      <c r="K52" s="115" t="s">
        <v>53</v>
      </c>
      <c r="L52" s="166" t="s">
        <v>54</v>
      </c>
      <c r="M52" s="167"/>
      <c r="N52" s="115" t="s">
        <v>53</v>
      </c>
      <c r="O52" s="115"/>
      <c r="P52" s="93"/>
    </row>
    <row r="53" spans="1:20" ht="34.5" thickBot="1" x14ac:dyDescent="0.3">
      <c r="A53" s="147">
        <v>4</v>
      </c>
      <c r="B53" s="96" t="s">
        <v>55</v>
      </c>
      <c r="C53" s="116"/>
      <c r="D53" s="116"/>
      <c r="E53" s="97"/>
      <c r="F53" s="117" t="s">
        <v>56</v>
      </c>
      <c r="G53" s="117" t="s">
        <v>57</v>
      </c>
      <c r="H53" s="118" t="s">
        <v>58</v>
      </c>
      <c r="I53" s="118" t="s">
        <v>59</v>
      </c>
      <c r="J53" s="118" t="s">
        <v>60</v>
      </c>
      <c r="K53" s="118" t="s">
        <v>61</v>
      </c>
      <c r="L53" s="118" t="s">
        <v>62</v>
      </c>
      <c r="M53" s="118" t="s">
        <v>63</v>
      </c>
      <c r="N53" s="118" t="s">
        <v>64</v>
      </c>
      <c r="O53" s="70" t="s">
        <v>26</v>
      </c>
      <c r="P53" s="93"/>
    </row>
    <row r="54" spans="1:20" x14ac:dyDescent="0.25">
      <c r="A54" s="87"/>
      <c r="B54" s="131" t="s">
        <v>65</v>
      </c>
      <c r="C54" s="71"/>
      <c r="D54" s="71"/>
      <c r="E54" s="71"/>
      <c r="F54" s="101">
        <v>1300</v>
      </c>
      <c r="G54" s="101">
        <v>5000</v>
      </c>
      <c r="H54" s="101">
        <v>500</v>
      </c>
      <c r="I54" s="4">
        <v>0</v>
      </c>
      <c r="J54" s="4">
        <v>0</v>
      </c>
      <c r="K54" s="4">
        <v>0</v>
      </c>
      <c r="L54" s="112">
        <f t="shared" ref="L54:L57" si="14">ROUND(I54,5)</f>
        <v>0</v>
      </c>
      <c r="M54" s="112">
        <f t="shared" ref="M54:N57" si="15">ROUND(J54,5)</f>
        <v>0</v>
      </c>
      <c r="N54" s="112">
        <f t="shared" si="15"/>
        <v>0</v>
      </c>
      <c r="O54" s="119">
        <f t="shared" ref="O54:O57" si="16">L54*F54+M54*G54+N54*H54</f>
        <v>0</v>
      </c>
      <c r="P54" s="93"/>
    </row>
    <row r="55" spans="1:20" x14ac:dyDescent="0.25">
      <c r="A55" s="87"/>
      <c r="B55" s="131" t="s">
        <v>66</v>
      </c>
      <c r="C55" s="71"/>
      <c r="D55" s="71"/>
      <c r="E55" s="71"/>
      <c r="F55" s="101">
        <v>1000</v>
      </c>
      <c r="G55" s="101">
        <v>3000</v>
      </c>
      <c r="H55" s="101">
        <v>300</v>
      </c>
      <c r="I55" s="4">
        <v>0</v>
      </c>
      <c r="J55" s="4">
        <v>0</v>
      </c>
      <c r="K55" s="4">
        <v>0</v>
      </c>
      <c r="L55" s="112">
        <f t="shared" si="14"/>
        <v>0</v>
      </c>
      <c r="M55" s="112">
        <f t="shared" si="15"/>
        <v>0</v>
      </c>
      <c r="N55" s="112">
        <f t="shared" si="15"/>
        <v>0</v>
      </c>
      <c r="O55" s="119">
        <f t="shared" si="16"/>
        <v>0</v>
      </c>
      <c r="P55" s="93"/>
    </row>
    <row r="56" spans="1:20" x14ac:dyDescent="0.25">
      <c r="A56" s="87"/>
      <c r="B56" s="131" t="s">
        <v>67</v>
      </c>
      <c r="C56" s="71"/>
      <c r="D56" s="71"/>
      <c r="E56" s="71"/>
      <c r="F56" s="101">
        <v>700</v>
      </c>
      <c r="G56" s="101">
        <v>2000</v>
      </c>
      <c r="H56" s="101">
        <v>200</v>
      </c>
      <c r="I56" s="4">
        <v>0</v>
      </c>
      <c r="J56" s="4">
        <v>0</v>
      </c>
      <c r="K56" s="4">
        <v>0</v>
      </c>
      <c r="L56" s="112">
        <f t="shared" si="14"/>
        <v>0</v>
      </c>
      <c r="M56" s="112">
        <f t="shared" si="15"/>
        <v>0</v>
      </c>
      <c r="N56" s="112">
        <f t="shared" si="15"/>
        <v>0</v>
      </c>
      <c r="O56" s="119">
        <f t="shared" si="16"/>
        <v>0</v>
      </c>
      <c r="P56" s="93"/>
    </row>
    <row r="57" spans="1:20" ht="12" thickBot="1" x14ac:dyDescent="0.3">
      <c r="A57" s="87"/>
      <c r="B57" s="132" t="s">
        <v>68</v>
      </c>
      <c r="C57" s="133"/>
      <c r="D57" s="133"/>
      <c r="E57" s="133"/>
      <c r="F57" s="103">
        <v>500</v>
      </c>
      <c r="G57" s="103">
        <v>1500</v>
      </c>
      <c r="H57" s="103">
        <v>150</v>
      </c>
      <c r="I57" s="134">
        <v>0</v>
      </c>
      <c r="J57" s="134">
        <v>0</v>
      </c>
      <c r="K57" s="134">
        <v>0</v>
      </c>
      <c r="L57" s="135">
        <f t="shared" si="14"/>
        <v>0</v>
      </c>
      <c r="M57" s="135">
        <f t="shared" si="15"/>
        <v>0</v>
      </c>
      <c r="N57" s="135">
        <f t="shared" si="15"/>
        <v>0</v>
      </c>
      <c r="O57" s="136">
        <f t="shared" si="16"/>
        <v>0</v>
      </c>
      <c r="P57" s="93"/>
    </row>
    <row r="58" spans="1:20" x14ac:dyDescent="0.25">
      <c r="A58" s="87"/>
      <c r="B58" s="88"/>
      <c r="C58" s="88"/>
      <c r="D58" s="88"/>
      <c r="E58" s="88"/>
      <c r="F58" s="88"/>
      <c r="G58" s="88"/>
      <c r="H58" s="88"/>
      <c r="I58" s="88"/>
      <c r="J58" s="88"/>
      <c r="K58" s="88"/>
      <c r="L58" s="89"/>
      <c r="M58" s="90"/>
      <c r="N58" s="106" t="s">
        <v>43</v>
      </c>
      <c r="O58" s="92">
        <f>SUM(O54:O57)</f>
        <v>0</v>
      </c>
      <c r="P58" s="93"/>
    </row>
    <row r="59" spans="1:20" ht="12" thickBot="1" x14ac:dyDescent="0.3">
      <c r="A59" s="87"/>
      <c r="B59" s="94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3"/>
    </row>
    <row r="60" spans="1:20" ht="15.75" thickBot="1" x14ac:dyDescent="0.3">
      <c r="A60" s="87"/>
      <c r="B60" s="162" t="s">
        <v>69</v>
      </c>
      <c r="C60" s="163"/>
      <c r="D60" s="163"/>
      <c r="E60" s="163"/>
      <c r="F60" s="164"/>
      <c r="G60" s="164"/>
      <c r="H60" s="164"/>
      <c r="I60" s="164"/>
      <c r="J60" s="164"/>
      <c r="K60" s="164"/>
      <c r="L60" s="164"/>
      <c r="M60" s="164"/>
      <c r="N60" s="164"/>
      <c r="O60" s="165"/>
      <c r="P60" s="93"/>
    </row>
    <row r="61" spans="1:20" ht="12" thickBot="1" x14ac:dyDescent="0.3">
      <c r="A61" s="87"/>
      <c r="B61" s="113"/>
      <c r="C61" s="166" t="s">
        <v>52</v>
      </c>
      <c r="D61" s="167"/>
      <c r="E61" s="120" t="s">
        <v>70</v>
      </c>
      <c r="F61" s="115" t="s">
        <v>53</v>
      </c>
      <c r="G61" s="166" t="s">
        <v>54</v>
      </c>
      <c r="H61" s="167"/>
      <c r="I61" s="120" t="s">
        <v>70</v>
      </c>
      <c r="J61" s="115" t="s">
        <v>53</v>
      </c>
      <c r="K61" s="166" t="s">
        <v>54</v>
      </c>
      <c r="L61" s="167"/>
      <c r="M61" s="120" t="s">
        <v>70</v>
      </c>
      <c r="N61" s="115" t="s">
        <v>53</v>
      </c>
      <c r="O61" s="115"/>
      <c r="P61" s="93"/>
    </row>
    <row r="62" spans="1:20" s="121" customFormat="1" ht="34.5" thickBot="1" x14ac:dyDescent="0.3">
      <c r="A62" s="147">
        <v>5</v>
      </c>
      <c r="B62" s="96" t="s">
        <v>71</v>
      </c>
      <c r="C62" s="117" t="s">
        <v>56</v>
      </c>
      <c r="D62" s="117" t="s">
        <v>57</v>
      </c>
      <c r="E62" s="118" t="s">
        <v>58</v>
      </c>
      <c r="F62" s="118" t="s">
        <v>58</v>
      </c>
      <c r="G62" s="117" t="s">
        <v>59</v>
      </c>
      <c r="H62" s="117" t="s">
        <v>60</v>
      </c>
      <c r="I62" s="117" t="s">
        <v>72</v>
      </c>
      <c r="J62" s="117" t="s">
        <v>61</v>
      </c>
      <c r="K62" s="118" t="s">
        <v>62</v>
      </c>
      <c r="L62" s="118" t="s">
        <v>63</v>
      </c>
      <c r="M62" s="117" t="s">
        <v>73</v>
      </c>
      <c r="N62" s="118" t="s">
        <v>64</v>
      </c>
      <c r="O62" s="70" t="s">
        <v>26</v>
      </c>
      <c r="P62" s="149"/>
      <c r="Q62" s="67"/>
      <c r="R62" s="67"/>
      <c r="S62" s="67"/>
      <c r="T62" s="67"/>
    </row>
    <row r="63" spans="1:20" s="121" customFormat="1" ht="12.75" x14ac:dyDescent="0.25">
      <c r="A63" s="148"/>
      <c r="B63" s="122" t="s">
        <v>74</v>
      </c>
      <c r="C63" s="101">
        <v>33000</v>
      </c>
      <c r="D63" s="101">
        <v>100000</v>
      </c>
      <c r="E63" s="101">
        <v>5000</v>
      </c>
      <c r="F63" s="102">
        <v>5000</v>
      </c>
      <c r="G63" s="4">
        <v>0</v>
      </c>
      <c r="H63" s="4">
        <v>0</v>
      </c>
      <c r="I63" s="4">
        <v>0</v>
      </c>
      <c r="J63" s="4">
        <v>0</v>
      </c>
      <c r="K63" s="112">
        <f t="shared" ref="K63" si="17">ROUND(G63,5)</f>
        <v>0</v>
      </c>
      <c r="L63" s="112">
        <f t="shared" ref="L63" si="18">ROUND(H63,5)</f>
        <v>0</v>
      </c>
      <c r="M63" s="112">
        <f t="shared" ref="M63:N67" si="19">ROUND(I63,5)</f>
        <v>0</v>
      </c>
      <c r="N63" s="112">
        <f t="shared" si="19"/>
        <v>0</v>
      </c>
      <c r="O63" s="119">
        <f t="shared" ref="O63:O67" si="20">K63*C63+L63*D63+M63*E63+N63*F63</f>
        <v>0</v>
      </c>
      <c r="P63" s="149"/>
      <c r="Q63" s="67"/>
      <c r="R63" s="67"/>
      <c r="S63" s="67"/>
      <c r="T63" s="67"/>
    </row>
    <row r="64" spans="1:20" x14ac:dyDescent="0.25">
      <c r="A64" s="87"/>
      <c r="B64" s="122" t="s">
        <v>65</v>
      </c>
      <c r="C64" s="101">
        <v>16000</v>
      </c>
      <c r="D64" s="101">
        <v>50000</v>
      </c>
      <c r="E64" s="101">
        <v>5000</v>
      </c>
      <c r="F64" s="102">
        <v>2500</v>
      </c>
      <c r="G64" s="4">
        <v>0</v>
      </c>
      <c r="H64" s="4">
        <v>0</v>
      </c>
      <c r="I64" s="4">
        <v>0</v>
      </c>
      <c r="J64" s="4">
        <v>0</v>
      </c>
      <c r="K64" s="112">
        <f t="shared" ref="K64:L67" si="21">ROUND(G64,5)</f>
        <v>0</v>
      </c>
      <c r="L64" s="112">
        <f t="shared" si="21"/>
        <v>0</v>
      </c>
      <c r="M64" s="112">
        <f t="shared" si="19"/>
        <v>0</v>
      </c>
      <c r="N64" s="112">
        <f t="shared" si="19"/>
        <v>0</v>
      </c>
      <c r="O64" s="119">
        <f>K64*C64+L64*D64+M64*E64+N64*F64</f>
        <v>0</v>
      </c>
      <c r="P64" s="93"/>
    </row>
    <row r="65" spans="1:16" x14ac:dyDescent="0.25">
      <c r="A65" s="87"/>
      <c r="B65" s="122" t="s">
        <v>66</v>
      </c>
      <c r="C65" s="102">
        <v>10000</v>
      </c>
      <c r="D65" s="102">
        <v>30000</v>
      </c>
      <c r="E65" s="102">
        <f>5000</f>
        <v>5000</v>
      </c>
      <c r="F65" s="102">
        <v>1500</v>
      </c>
      <c r="G65" s="4">
        <v>0</v>
      </c>
      <c r="H65" s="4">
        <v>0</v>
      </c>
      <c r="I65" s="4">
        <v>0</v>
      </c>
      <c r="J65" s="4">
        <v>0</v>
      </c>
      <c r="K65" s="112">
        <f t="shared" si="21"/>
        <v>0</v>
      </c>
      <c r="L65" s="112">
        <f t="shared" si="21"/>
        <v>0</v>
      </c>
      <c r="M65" s="112">
        <f t="shared" si="19"/>
        <v>0</v>
      </c>
      <c r="N65" s="112">
        <f t="shared" si="19"/>
        <v>0</v>
      </c>
      <c r="O65" s="119">
        <f>K65*C65+L65*D65+M65*E65+N65*F65</f>
        <v>0</v>
      </c>
      <c r="P65" s="93"/>
    </row>
    <row r="66" spans="1:16" x14ac:dyDescent="0.25">
      <c r="A66" s="87"/>
      <c r="B66" s="122" t="s">
        <v>67</v>
      </c>
      <c r="C66" s="102">
        <v>7000</v>
      </c>
      <c r="D66" s="102">
        <v>20000</v>
      </c>
      <c r="E66" s="102">
        <f>5000</f>
        <v>5000</v>
      </c>
      <c r="F66" s="102">
        <v>1000</v>
      </c>
      <c r="G66" s="4">
        <v>0</v>
      </c>
      <c r="H66" s="4">
        <v>0</v>
      </c>
      <c r="I66" s="4">
        <v>0</v>
      </c>
      <c r="J66" s="4">
        <v>0</v>
      </c>
      <c r="K66" s="112">
        <f t="shared" si="21"/>
        <v>0</v>
      </c>
      <c r="L66" s="112">
        <f t="shared" si="21"/>
        <v>0</v>
      </c>
      <c r="M66" s="112">
        <f t="shared" si="19"/>
        <v>0</v>
      </c>
      <c r="N66" s="112">
        <f t="shared" si="19"/>
        <v>0</v>
      </c>
      <c r="O66" s="119">
        <f t="shared" si="20"/>
        <v>0</v>
      </c>
      <c r="P66" s="93"/>
    </row>
    <row r="67" spans="1:16" ht="12" thickBot="1" x14ac:dyDescent="0.3">
      <c r="A67" s="87"/>
      <c r="B67" s="108" t="s">
        <v>68</v>
      </c>
      <c r="C67" s="103">
        <v>500</v>
      </c>
      <c r="D67" s="103">
        <v>1500</v>
      </c>
      <c r="E67" s="103">
        <f>5000</f>
        <v>5000</v>
      </c>
      <c r="F67" s="103">
        <v>75</v>
      </c>
      <c r="G67" s="134">
        <v>0</v>
      </c>
      <c r="H67" s="134">
        <v>0</v>
      </c>
      <c r="I67" s="134">
        <v>0</v>
      </c>
      <c r="J67" s="134">
        <v>0</v>
      </c>
      <c r="K67" s="135">
        <f t="shared" si="21"/>
        <v>0</v>
      </c>
      <c r="L67" s="135">
        <f t="shared" si="21"/>
        <v>0</v>
      </c>
      <c r="M67" s="135">
        <f t="shared" si="19"/>
        <v>0</v>
      </c>
      <c r="N67" s="135">
        <f t="shared" si="19"/>
        <v>0</v>
      </c>
      <c r="O67" s="136">
        <f t="shared" si="20"/>
        <v>0</v>
      </c>
      <c r="P67" s="93"/>
    </row>
    <row r="68" spans="1:16" x14ac:dyDescent="0.25">
      <c r="A68" s="87"/>
      <c r="B68" s="88"/>
      <c r="C68" s="89"/>
      <c r="D68" s="89"/>
      <c r="E68" s="89"/>
      <c r="F68" s="89"/>
      <c r="G68" s="123"/>
      <c r="H68" s="123"/>
      <c r="I68" s="123"/>
      <c r="J68" s="123"/>
      <c r="K68" s="123"/>
      <c r="L68" s="123"/>
      <c r="M68" s="123"/>
      <c r="N68" s="106" t="s">
        <v>43</v>
      </c>
      <c r="O68" s="92">
        <f>SUM(O63:O67)</f>
        <v>0</v>
      </c>
      <c r="P68" s="93"/>
    </row>
    <row r="69" spans="1:16" ht="12" thickBot="1" x14ac:dyDescent="0.3">
      <c r="A69" s="87"/>
      <c r="B69" s="140"/>
      <c r="C69" s="124"/>
      <c r="D69" s="124"/>
      <c r="E69" s="124"/>
      <c r="F69" s="124"/>
      <c r="G69" s="125"/>
      <c r="H69" s="125"/>
      <c r="I69" s="125"/>
      <c r="J69" s="125"/>
      <c r="K69" s="125"/>
      <c r="L69" s="125"/>
      <c r="M69" s="125"/>
      <c r="N69" s="125"/>
      <c r="O69" s="139"/>
      <c r="P69" s="93"/>
    </row>
    <row r="70" spans="1:16" s="121" customFormat="1" ht="40.5" customHeight="1" thickBot="1" x14ac:dyDescent="0.3">
      <c r="A70" s="147">
        <v>6</v>
      </c>
      <c r="B70" s="96" t="s">
        <v>75</v>
      </c>
      <c r="C70" s="97"/>
      <c r="D70" s="97"/>
      <c r="E70" s="97"/>
      <c r="F70" s="97"/>
      <c r="G70" s="97"/>
      <c r="H70" s="97"/>
      <c r="I70" s="117" t="s">
        <v>56</v>
      </c>
      <c r="J70" s="117" t="s">
        <v>57</v>
      </c>
      <c r="K70" s="117" t="s">
        <v>59</v>
      </c>
      <c r="L70" s="117" t="s">
        <v>60</v>
      </c>
      <c r="M70" s="118" t="s">
        <v>76</v>
      </c>
      <c r="N70" s="118" t="s">
        <v>63</v>
      </c>
      <c r="O70" s="70" t="s">
        <v>26</v>
      </c>
      <c r="P70" s="149"/>
    </row>
    <row r="71" spans="1:16" x14ac:dyDescent="0.25">
      <c r="A71" s="87"/>
      <c r="B71" s="122" t="s">
        <v>77</v>
      </c>
      <c r="C71" s="126"/>
      <c r="D71" s="126"/>
      <c r="E71" s="126"/>
      <c r="F71" s="126"/>
      <c r="G71" s="126"/>
      <c r="H71" s="126"/>
      <c r="I71" s="101">
        <v>16000</v>
      </c>
      <c r="J71" s="101">
        <v>50000</v>
      </c>
      <c r="K71" s="4">
        <v>0</v>
      </c>
      <c r="L71" s="4">
        <v>0</v>
      </c>
      <c r="M71" s="112">
        <f t="shared" ref="M71:N74" si="22">ROUND(K71,5)</f>
        <v>0</v>
      </c>
      <c r="N71" s="112">
        <f t="shared" si="22"/>
        <v>0</v>
      </c>
      <c r="O71" s="119">
        <f t="shared" ref="O71:O74" si="23">M71*I71+N71*J71</f>
        <v>0</v>
      </c>
      <c r="P71" s="93"/>
    </row>
    <row r="72" spans="1:16" x14ac:dyDescent="0.25">
      <c r="A72" s="87"/>
      <c r="B72" s="122" t="s">
        <v>66</v>
      </c>
      <c r="C72" s="126"/>
      <c r="D72" s="126"/>
      <c r="E72" s="126"/>
      <c r="F72" s="126"/>
      <c r="G72" s="126"/>
      <c r="H72" s="126"/>
      <c r="I72" s="101">
        <v>10000</v>
      </c>
      <c r="J72" s="101">
        <v>30000</v>
      </c>
      <c r="K72" s="4">
        <v>0</v>
      </c>
      <c r="L72" s="4">
        <v>0</v>
      </c>
      <c r="M72" s="112">
        <f t="shared" si="22"/>
        <v>0</v>
      </c>
      <c r="N72" s="112">
        <f t="shared" si="22"/>
        <v>0</v>
      </c>
      <c r="O72" s="119">
        <f t="shared" si="23"/>
        <v>0</v>
      </c>
      <c r="P72" s="93"/>
    </row>
    <row r="73" spans="1:16" x14ac:dyDescent="0.25">
      <c r="A73" s="87"/>
      <c r="B73" s="122" t="s">
        <v>67</v>
      </c>
      <c r="C73" s="126"/>
      <c r="D73" s="126"/>
      <c r="E73" s="126"/>
      <c r="F73" s="126"/>
      <c r="G73" s="126"/>
      <c r="H73" s="126"/>
      <c r="I73" s="101">
        <v>7000</v>
      </c>
      <c r="J73" s="101">
        <v>20000</v>
      </c>
      <c r="K73" s="4">
        <v>0</v>
      </c>
      <c r="L73" s="4">
        <v>0</v>
      </c>
      <c r="M73" s="112">
        <f t="shared" si="22"/>
        <v>0</v>
      </c>
      <c r="N73" s="112">
        <f t="shared" si="22"/>
        <v>0</v>
      </c>
      <c r="O73" s="119">
        <f t="shared" si="23"/>
        <v>0</v>
      </c>
      <c r="P73" s="93"/>
    </row>
    <row r="74" spans="1:16" ht="12" thickBot="1" x14ac:dyDescent="0.3">
      <c r="A74" s="87"/>
      <c r="B74" s="108" t="s">
        <v>68</v>
      </c>
      <c r="C74" s="109"/>
      <c r="D74" s="109"/>
      <c r="E74" s="109"/>
      <c r="F74" s="109"/>
      <c r="G74" s="109"/>
      <c r="H74" s="109"/>
      <c r="I74" s="103">
        <v>500</v>
      </c>
      <c r="J74" s="103">
        <v>1500</v>
      </c>
      <c r="K74" s="134">
        <v>0</v>
      </c>
      <c r="L74" s="134">
        <v>0</v>
      </c>
      <c r="M74" s="135">
        <f t="shared" si="22"/>
        <v>0</v>
      </c>
      <c r="N74" s="135">
        <f t="shared" si="22"/>
        <v>0</v>
      </c>
      <c r="O74" s="136">
        <f t="shared" si="23"/>
        <v>0</v>
      </c>
      <c r="P74" s="93"/>
    </row>
    <row r="75" spans="1:16" x14ac:dyDescent="0.25">
      <c r="A75" s="87"/>
      <c r="B75" s="94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106" t="s">
        <v>43</v>
      </c>
      <c r="O75" s="92">
        <f>SUM(O71:O74)</f>
        <v>0</v>
      </c>
      <c r="P75" s="93"/>
    </row>
    <row r="76" spans="1:16" ht="24.75" customHeight="1" thickBot="1" x14ac:dyDescent="0.3">
      <c r="A76" s="87"/>
      <c r="B76" s="95" t="s">
        <v>78</v>
      </c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  <c r="P76" s="93"/>
    </row>
    <row r="77" spans="1:16" ht="12" thickBot="1" x14ac:dyDescent="0.3">
      <c r="A77" s="87"/>
      <c r="B77" s="162" t="s">
        <v>79</v>
      </c>
      <c r="C77" s="163"/>
      <c r="D77" s="163"/>
      <c r="E77" s="163"/>
      <c r="F77" s="163"/>
      <c r="G77" s="163"/>
      <c r="H77" s="163"/>
      <c r="I77" s="163"/>
      <c r="J77" s="163"/>
      <c r="K77" s="163"/>
      <c r="L77" s="163"/>
      <c r="M77" s="163"/>
      <c r="N77" s="163"/>
      <c r="O77" s="169"/>
      <c r="P77" s="93"/>
    </row>
    <row r="78" spans="1:16" ht="34.5" thickBot="1" x14ac:dyDescent="0.3">
      <c r="A78" s="147">
        <v>7</v>
      </c>
      <c r="B78" s="96" t="s">
        <v>80</v>
      </c>
      <c r="C78" s="97"/>
      <c r="D78" s="97"/>
      <c r="E78" s="97"/>
      <c r="F78" s="97"/>
      <c r="G78" s="97"/>
      <c r="H78" s="97"/>
      <c r="I78" s="97"/>
      <c r="J78" s="97"/>
      <c r="K78" s="70" t="s">
        <v>47</v>
      </c>
      <c r="L78" s="70" t="s">
        <v>2</v>
      </c>
      <c r="M78" s="70" t="s">
        <v>81</v>
      </c>
      <c r="N78" s="70" t="s">
        <v>82</v>
      </c>
      <c r="O78" s="70" t="s">
        <v>5</v>
      </c>
      <c r="P78" s="93"/>
    </row>
    <row r="79" spans="1:16" x14ac:dyDescent="0.25">
      <c r="A79" s="87"/>
      <c r="B79" s="131" t="s">
        <v>83</v>
      </c>
      <c r="C79" s="71"/>
      <c r="D79" s="71"/>
      <c r="E79" s="71"/>
      <c r="F79" s="71"/>
      <c r="G79" s="71"/>
      <c r="H79" s="71"/>
      <c r="I79" s="71"/>
      <c r="J79" s="71"/>
      <c r="K79" s="127" t="s">
        <v>84</v>
      </c>
      <c r="L79" s="101">
        <v>500</v>
      </c>
      <c r="M79" s="2">
        <v>0</v>
      </c>
      <c r="N79" s="77">
        <f>ROUND(M79,2)</f>
        <v>0</v>
      </c>
      <c r="O79" s="75">
        <f>N79*L79</f>
        <v>0</v>
      </c>
      <c r="P79" s="93"/>
    </row>
    <row r="80" spans="1:16" x14ac:dyDescent="0.25">
      <c r="A80" s="87"/>
      <c r="B80" s="131" t="s">
        <v>85</v>
      </c>
      <c r="C80" s="71"/>
      <c r="D80" s="71"/>
      <c r="E80" s="71"/>
      <c r="F80" s="71"/>
      <c r="G80" s="71"/>
      <c r="H80" s="71"/>
      <c r="I80" s="71"/>
      <c r="J80" s="71"/>
      <c r="K80" s="127" t="s">
        <v>84</v>
      </c>
      <c r="L80" s="101">
        <v>500</v>
      </c>
      <c r="M80" s="2">
        <v>0</v>
      </c>
      <c r="N80" s="77">
        <f t="shared" ref="N80:N81" si="24">ROUND(M80,2)</f>
        <v>0</v>
      </c>
      <c r="O80" s="75">
        <f>N80*L80</f>
        <v>0</v>
      </c>
      <c r="P80" s="93"/>
    </row>
    <row r="81" spans="1:16" x14ac:dyDescent="0.25">
      <c r="A81" s="87"/>
      <c r="B81" s="131" t="s">
        <v>86</v>
      </c>
      <c r="C81" s="71"/>
      <c r="D81" s="71"/>
      <c r="E81" s="71"/>
      <c r="F81" s="71"/>
      <c r="G81" s="71"/>
      <c r="H81" s="71"/>
      <c r="I81" s="71"/>
      <c r="J81" s="71"/>
      <c r="K81" s="127" t="s">
        <v>84</v>
      </c>
      <c r="L81" s="101">
        <v>500</v>
      </c>
      <c r="M81" s="2">
        <v>0</v>
      </c>
      <c r="N81" s="77">
        <f t="shared" si="24"/>
        <v>0</v>
      </c>
      <c r="O81" s="75">
        <f>N81*L81</f>
        <v>0</v>
      </c>
      <c r="P81" s="93"/>
    </row>
    <row r="82" spans="1:16" s="93" customFormat="1" x14ac:dyDescent="0.25">
      <c r="A82" s="87"/>
      <c r="B82" s="88"/>
      <c r="C82" s="88"/>
      <c r="D82" s="88"/>
      <c r="E82" s="88"/>
      <c r="F82" s="88"/>
      <c r="G82" s="88"/>
      <c r="H82" s="88"/>
      <c r="I82" s="88"/>
      <c r="J82" s="88"/>
      <c r="K82" s="88"/>
      <c r="L82" s="89"/>
      <c r="M82" s="90"/>
      <c r="N82" s="91" t="s">
        <v>87</v>
      </c>
      <c r="O82" s="92">
        <f>SUM(O79:O81)</f>
        <v>0</v>
      </c>
    </row>
    <row r="83" spans="1:16" ht="12" thickBot="1" x14ac:dyDescent="0.3">
      <c r="A83" s="87"/>
      <c r="B83" s="168"/>
      <c r="C83" s="168"/>
      <c r="D83" s="168"/>
      <c r="E83" s="168"/>
      <c r="F83" s="168"/>
      <c r="G83" s="168"/>
      <c r="H83" s="168"/>
      <c r="I83" s="168"/>
      <c r="J83" s="168"/>
      <c r="K83" s="168"/>
      <c r="L83" s="168"/>
      <c r="M83" s="168"/>
      <c r="N83" s="168"/>
      <c r="O83" s="168"/>
      <c r="P83" s="93"/>
    </row>
    <row r="84" spans="1:16" ht="22.9" customHeight="1" thickBot="1" x14ac:dyDescent="0.3">
      <c r="A84" s="87"/>
      <c r="B84" s="160" t="s">
        <v>88</v>
      </c>
      <c r="C84" s="161"/>
      <c r="D84" s="161"/>
      <c r="E84" s="161"/>
      <c r="F84" s="161"/>
      <c r="G84" s="161"/>
      <c r="H84" s="161"/>
      <c r="I84" s="161"/>
      <c r="J84" s="161"/>
      <c r="K84" s="128"/>
      <c r="L84" s="128"/>
      <c r="M84" s="128"/>
      <c r="N84" s="128"/>
      <c r="O84" s="129">
        <f>(O75+O68+O58+O49+O42)*3+O18+O82</f>
        <v>0</v>
      </c>
      <c r="P84" s="93"/>
    </row>
    <row r="85" spans="1:16" x14ac:dyDescent="0.25">
      <c r="A85" s="87"/>
      <c r="B85" s="93"/>
      <c r="C85" s="93"/>
      <c r="D85" s="93"/>
      <c r="E85" s="93"/>
      <c r="F85" s="93"/>
      <c r="G85" s="93"/>
      <c r="H85" s="93"/>
      <c r="I85" s="93"/>
      <c r="J85" s="93"/>
      <c r="K85" s="93"/>
      <c r="L85" s="93"/>
      <c r="M85" s="150"/>
      <c r="N85" s="150"/>
      <c r="O85" s="150"/>
      <c r="P85" s="93"/>
    </row>
    <row r="86" spans="1:16" x14ac:dyDescent="0.25">
      <c r="A86" s="87"/>
      <c r="P86" s="93"/>
    </row>
    <row r="95" spans="1:16" x14ac:dyDescent="0.25">
      <c r="M95" s="67"/>
      <c r="N95" s="67"/>
      <c r="O95" s="67"/>
    </row>
  </sheetData>
  <sheetProtection algorithmName="SHA-512" hashValue="nDwQWHIFDG/aIVltEmDJsoW/rMXkh0GG4jnBSF6XN2DJ+bbwI8oJhk4GLNoITR+y8kcET6s5r7UFH8nkfJ7T0g==" saltValue="cnqDvtr+gX9BpOwsMG6TSQ==" spinCount="100000" sheet="1" objects="1" scenarios="1"/>
  <mergeCells count="20">
    <mergeCell ref="B1:O1"/>
    <mergeCell ref="B2:O2"/>
    <mergeCell ref="B3:O3"/>
    <mergeCell ref="B4:O4"/>
    <mergeCell ref="B46:O46"/>
    <mergeCell ref="B22:O22"/>
    <mergeCell ref="B23:K23"/>
    <mergeCell ref="B51:O51"/>
    <mergeCell ref="F52:G52"/>
    <mergeCell ref="I52:J52"/>
    <mergeCell ref="L52:M52"/>
    <mergeCell ref="B33:K33"/>
    <mergeCell ref="B50:O50"/>
    <mergeCell ref="B84:J84"/>
    <mergeCell ref="B60:O60"/>
    <mergeCell ref="C61:D61"/>
    <mergeCell ref="B83:O83"/>
    <mergeCell ref="G61:H61"/>
    <mergeCell ref="B77:O77"/>
    <mergeCell ref="K61:L61"/>
  </mergeCells>
  <dataValidations count="1">
    <dataValidation type="decimal" allowBlank="1" showInputMessage="1" showErrorMessage="1" errorTitle="Max 40.000" error="Voor een waarde in  tot 40.000" sqref="M7" xr:uid="{10271B3C-0A96-4B4A-BDE8-0C2932D408C0}">
      <formula1>0</formula1>
      <formula2>40000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7BE3B-2EFF-4DE1-AB6B-7C20C8A956B3}">
  <dimension ref="A1:G245"/>
  <sheetViews>
    <sheetView workbookViewId="0">
      <pane ySplit="1" topLeftCell="A2" activePane="bottomLeft" state="frozen"/>
      <selection pane="bottomLeft" activeCell="C6" sqref="C6"/>
    </sheetView>
  </sheetViews>
  <sheetFormatPr defaultRowHeight="14.25" x14ac:dyDescent="0.2"/>
  <cols>
    <col min="1" max="1" width="7.7109375" style="155" customWidth="1"/>
    <col min="2" max="2" width="54.140625" style="155" bestFit="1" customWidth="1"/>
    <col min="3" max="3" width="11.5703125" style="156" customWidth="1"/>
    <col min="4" max="4" width="9.140625" style="155"/>
    <col min="5" max="5" width="10.28515625" style="155" customWidth="1"/>
    <col min="6" max="6" width="2.28515625" style="155" hidden="1" customWidth="1"/>
    <col min="7" max="7" width="26.85546875" style="155" hidden="1" customWidth="1"/>
    <col min="8" max="16384" width="9.140625" style="155"/>
  </cols>
  <sheetData>
    <row r="1" spans="1:7" ht="30" x14ac:dyDescent="0.2">
      <c r="A1" s="152" t="s">
        <v>89</v>
      </c>
      <c r="B1" s="153" t="s">
        <v>90</v>
      </c>
      <c r="C1" s="159" t="s">
        <v>55</v>
      </c>
      <c r="F1" s="155" t="s">
        <v>91</v>
      </c>
      <c r="G1" s="155" t="s">
        <v>92</v>
      </c>
    </row>
    <row r="2" spans="1:7" x14ac:dyDescent="0.2">
      <c r="A2" s="154" t="s">
        <v>93</v>
      </c>
      <c r="B2" s="154" t="s">
        <v>94</v>
      </c>
      <c r="C2" s="158"/>
      <c r="F2" s="157">
        <v>1</v>
      </c>
      <c r="G2" s="157" t="s">
        <v>95</v>
      </c>
    </row>
    <row r="3" spans="1:7" x14ac:dyDescent="0.2">
      <c r="A3" s="154" t="s">
        <v>96</v>
      </c>
      <c r="B3" s="154" t="s">
        <v>97</v>
      </c>
      <c r="C3" s="158"/>
      <c r="F3" s="157">
        <v>2</v>
      </c>
      <c r="G3" s="157" t="s">
        <v>98</v>
      </c>
    </row>
    <row r="4" spans="1:7" x14ac:dyDescent="0.2">
      <c r="A4" s="154" t="s">
        <v>99</v>
      </c>
      <c r="B4" s="154" t="s">
        <v>100</v>
      </c>
      <c r="C4" s="158"/>
      <c r="F4" s="157">
        <v>3</v>
      </c>
      <c r="G4" s="157" t="s">
        <v>101</v>
      </c>
    </row>
    <row r="5" spans="1:7" x14ac:dyDescent="0.2">
      <c r="A5" s="154" t="s">
        <v>102</v>
      </c>
      <c r="B5" s="154" t="s">
        <v>103</v>
      </c>
      <c r="C5" s="158"/>
      <c r="F5" s="157">
        <v>4</v>
      </c>
      <c r="G5" s="157" t="s">
        <v>104</v>
      </c>
    </row>
    <row r="6" spans="1:7" x14ac:dyDescent="0.2">
      <c r="A6" s="154" t="s">
        <v>105</v>
      </c>
      <c r="B6" s="154" t="s">
        <v>106</v>
      </c>
      <c r="C6" s="158"/>
      <c r="F6" s="157">
        <v>5</v>
      </c>
      <c r="G6" s="157" t="s">
        <v>107</v>
      </c>
    </row>
    <row r="7" spans="1:7" x14ac:dyDescent="0.2">
      <c r="A7" s="154" t="s">
        <v>108</v>
      </c>
      <c r="B7" s="154" t="s">
        <v>109</v>
      </c>
      <c r="C7" s="158"/>
    </row>
    <row r="8" spans="1:7" x14ac:dyDescent="0.2">
      <c r="A8" s="154" t="s">
        <v>110</v>
      </c>
      <c r="B8" s="154" t="s">
        <v>111</v>
      </c>
      <c r="C8" s="158"/>
    </row>
    <row r="9" spans="1:7" x14ac:dyDescent="0.2">
      <c r="A9" s="154" t="s">
        <v>112</v>
      </c>
      <c r="B9" s="154" t="s">
        <v>113</v>
      </c>
      <c r="C9" s="158"/>
    </row>
    <row r="10" spans="1:7" x14ac:dyDescent="0.2">
      <c r="A10" s="154" t="s">
        <v>114</v>
      </c>
      <c r="B10" s="154" t="s">
        <v>115</v>
      </c>
      <c r="C10" s="158"/>
    </row>
    <row r="11" spans="1:7" x14ac:dyDescent="0.2">
      <c r="A11" s="154" t="s">
        <v>116</v>
      </c>
      <c r="B11" s="154" t="s">
        <v>117</v>
      </c>
      <c r="C11" s="158"/>
    </row>
    <row r="12" spans="1:7" x14ac:dyDescent="0.2">
      <c r="A12" s="154" t="s">
        <v>118</v>
      </c>
      <c r="B12" s="154" t="s">
        <v>119</v>
      </c>
      <c r="C12" s="158"/>
    </row>
    <row r="13" spans="1:7" x14ac:dyDescent="0.2">
      <c r="A13" s="154" t="s">
        <v>120</v>
      </c>
      <c r="B13" s="154" t="s">
        <v>121</v>
      </c>
      <c r="C13" s="158"/>
    </row>
    <row r="14" spans="1:7" x14ac:dyDescent="0.2">
      <c r="A14" s="154" t="s">
        <v>122</v>
      </c>
      <c r="B14" s="154" t="s">
        <v>123</v>
      </c>
      <c r="C14" s="158"/>
    </row>
    <row r="15" spans="1:7" x14ac:dyDescent="0.2">
      <c r="A15" s="154" t="s">
        <v>124</v>
      </c>
      <c r="B15" s="154" t="s">
        <v>125</v>
      </c>
      <c r="C15" s="158"/>
    </row>
    <row r="16" spans="1:7" x14ac:dyDescent="0.2">
      <c r="A16" s="154" t="s">
        <v>126</v>
      </c>
      <c r="B16" s="154" t="s">
        <v>127</v>
      </c>
      <c r="C16" s="158"/>
    </row>
    <row r="17" spans="1:3" x14ac:dyDescent="0.2">
      <c r="A17" s="154" t="s">
        <v>128</v>
      </c>
      <c r="B17" s="154" t="s">
        <v>129</v>
      </c>
      <c r="C17" s="158"/>
    </row>
    <row r="18" spans="1:3" x14ac:dyDescent="0.2">
      <c r="A18" s="154" t="s">
        <v>130</v>
      </c>
      <c r="B18" s="154" t="s">
        <v>131</v>
      </c>
      <c r="C18" s="158"/>
    </row>
    <row r="19" spans="1:3" x14ac:dyDescent="0.2">
      <c r="A19" s="154" t="s">
        <v>132</v>
      </c>
      <c r="B19" s="154" t="s">
        <v>133</v>
      </c>
      <c r="C19" s="158"/>
    </row>
    <row r="20" spans="1:3" x14ac:dyDescent="0.2">
      <c r="A20" s="154" t="s">
        <v>134</v>
      </c>
      <c r="B20" s="154" t="s">
        <v>135</v>
      </c>
      <c r="C20" s="158"/>
    </row>
    <row r="21" spans="1:3" x14ac:dyDescent="0.2">
      <c r="A21" s="154" t="s">
        <v>136</v>
      </c>
      <c r="B21" s="154" t="s">
        <v>137</v>
      </c>
      <c r="C21" s="158"/>
    </row>
    <row r="22" spans="1:3" x14ac:dyDescent="0.2">
      <c r="A22" s="154" t="s">
        <v>138</v>
      </c>
      <c r="B22" s="154" t="s">
        <v>139</v>
      </c>
      <c r="C22" s="158"/>
    </row>
    <row r="23" spans="1:3" x14ac:dyDescent="0.2">
      <c r="A23" s="154" t="s">
        <v>140</v>
      </c>
      <c r="B23" s="154" t="s">
        <v>141</v>
      </c>
      <c r="C23" s="158">
        <v>1</v>
      </c>
    </row>
    <row r="24" spans="1:3" x14ac:dyDescent="0.2">
      <c r="A24" s="154" t="s">
        <v>142</v>
      </c>
      <c r="B24" s="154" t="s">
        <v>143</v>
      </c>
      <c r="C24" s="158"/>
    </row>
    <row r="25" spans="1:3" x14ac:dyDescent="0.2">
      <c r="A25" s="154" t="s">
        <v>144</v>
      </c>
      <c r="B25" s="154" t="s">
        <v>145</v>
      </c>
      <c r="C25" s="158"/>
    </row>
    <row r="26" spans="1:3" x14ac:dyDescent="0.2">
      <c r="A26" s="154" t="s">
        <v>146</v>
      </c>
      <c r="B26" s="154" t="s">
        <v>147</v>
      </c>
      <c r="C26" s="158"/>
    </row>
    <row r="27" spans="1:3" x14ac:dyDescent="0.2">
      <c r="A27" s="154" t="s">
        <v>148</v>
      </c>
      <c r="B27" s="154" t="s">
        <v>149</v>
      </c>
      <c r="C27" s="158"/>
    </row>
    <row r="28" spans="1:3" x14ac:dyDescent="0.2">
      <c r="A28" s="154" t="s">
        <v>150</v>
      </c>
      <c r="B28" s="154" t="s">
        <v>151</v>
      </c>
      <c r="C28" s="158"/>
    </row>
    <row r="29" spans="1:3" x14ac:dyDescent="0.2">
      <c r="A29" s="154" t="s">
        <v>152</v>
      </c>
      <c r="B29" s="154" t="s">
        <v>153</v>
      </c>
      <c r="C29" s="158"/>
    </row>
    <row r="30" spans="1:3" x14ac:dyDescent="0.2">
      <c r="A30" s="154" t="s">
        <v>154</v>
      </c>
      <c r="B30" s="154" t="s">
        <v>155</v>
      </c>
      <c r="C30" s="158"/>
    </row>
    <row r="31" spans="1:3" x14ac:dyDescent="0.2">
      <c r="A31" s="154" t="s">
        <v>156</v>
      </c>
      <c r="B31" s="154" t="s">
        <v>157</v>
      </c>
      <c r="C31" s="158"/>
    </row>
    <row r="32" spans="1:3" x14ac:dyDescent="0.2">
      <c r="A32" s="154" t="s">
        <v>158</v>
      </c>
      <c r="B32" s="154" t="s">
        <v>159</v>
      </c>
      <c r="C32" s="158"/>
    </row>
    <row r="33" spans="1:3" x14ac:dyDescent="0.2">
      <c r="A33" s="154" t="s">
        <v>160</v>
      </c>
      <c r="B33" s="154" t="s">
        <v>161</v>
      </c>
      <c r="C33" s="158"/>
    </row>
    <row r="34" spans="1:3" x14ac:dyDescent="0.2">
      <c r="A34" s="154" t="s">
        <v>162</v>
      </c>
      <c r="B34" s="154" t="s">
        <v>163</v>
      </c>
      <c r="C34" s="158">
        <v>1</v>
      </c>
    </row>
    <row r="35" spans="1:3" x14ac:dyDescent="0.2">
      <c r="A35" s="154" t="s">
        <v>164</v>
      </c>
      <c r="B35" s="154" t="s">
        <v>165</v>
      </c>
      <c r="C35" s="158"/>
    </row>
    <row r="36" spans="1:3" x14ac:dyDescent="0.2">
      <c r="A36" s="154" t="s">
        <v>166</v>
      </c>
      <c r="B36" s="154" t="s">
        <v>167</v>
      </c>
      <c r="C36" s="158"/>
    </row>
    <row r="37" spans="1:3" x14ac:dyDescent="0.2">
      <c r="A37" s="154" t="s">
        <v>168</v>
      </c>
      <c r="B37" s="154" t="s">
        <v>169</v>
      </c>
      <c r="C37" s="158"/>
    </row>
    <row r="38" spans="1:3" x14ac:dyDescent="0.2">
      <c r="A38" s="154" t="s">
        <v>170</v>
      </c>
      <c r="B38" s="154" t="s">
        <v>171</v>
      </c>
      <c r="C38" s="158"/>
    </row>
    <row r="39" spans="1:3" x14ac:dyDescent="0.2">
      <c r="A39" s="154" t="s">
        <v>172</v>
      </c>
      <c r="B39" s="154" t="s">
        <v>173</v>
      </c>
      <c r="C39" s="158"/>
    </row>
    <row r="40" spans="1:3" x14ac:dyDescent="0.2">
      <c r="A40" s="154" t="s">
        <v>174</v>
      </c>
      <c r="B40" s="154" t="s">
        <v>175</v>
      </c>
      <c r="C40" s="158"/>
    </row>
    <row r="41" spans="1:3" x14ac:dyDescent="0.2">
      <c r="A41" s="154" t="s">
        <v>176</v>
      </c>
      <c r="B41" s="154" t="s">
        <v>177</v>
      </c>
      <c r="C41" s="158"/>
    </row>
    <row r="42" spans="1:3" x14ac:dyDescent="0.2">
      <c r="A42" s="154" t="s">
        <v>178</v>
      </c>
      <c r="B42" s="154" t="s">
        <v>179</v>
      </c>
      <c r="C42" s="158"/>
    </row>
    <row r="43" spans="1:3" x14ac:dyDescent="0.2">
      <c r="A43" s="154" t="s">
        <v>180</v>
      </c>
      <c r="B43" s="154" t="s">
        <v>181</v>
      </c>
      <c r="C43" s="158"/>
    </row>
    <row r="44" spans="1:3" x14ac:dyDescent="0.2">
      <c r="A44" s="154" t="s">
        <v>182</v>
      </c>
      <c r="B44" s="154" t="s">
        <v>183</v>
      </c>
      <c r="C44" s="158"/>
    </row>
    <row r="45" spans="1:3" x14ac:dyDescent="0.2">
      <c r="A45" s="154" t="s">
        <v>184</v>
      </c>
      <c r="B45" s="154" t="s">
        <v>185</v>
      </c>
      <c r="C45" s="158"/>
    </row>
    <row r="46" spans="1:3" x14ac:dyDescent="0.2">
      <c r="A46" s="154" t="s">
        <v>186</v>
      </c>
      <c r="B46" s="154" t="s">
        <v>187</v>
      </c>
      <c r="C46" s="158"/>
    </row>
    <row r="47" spans="1:3" x14ac:dyDescent="0.2">
      <c r="A47" s="154" t="s">
        <v>188</v>
      </c>
      <c r="B47" s="154" t="s">
        <v>189</v>
      </c>
      <c r="C47" s="158"/>
    </row>
    <row r="48" spans="1:3" x14ac:dyDescent="0.2">
      <c r="A48" s="154" t="s">
        <v>190</v>
      </c>
      <c r="B48" s="154" t="s">
        <v>191</v>
      </c>
      <c r="C48" s="158"/>
    </row>
    <row r="49" spans="1:3" x14ac:dyDescent="0.2">
      <c r="A49" s="154" t="s">
        <v>192</v>
      </c>
      <c r="B49" s="154" t="s">
        <v>193</v>
      </c>
      <c r="C49" s="158"/>
    </row>
    <row r="50" spans="1:3" x14ac:dyDescent="0.2">
      <c r="A50" s="154" t="s">
        <v>194</v>
      </c>
      <c r="B50" s="154" t="s">
        <v>195</v>
      </c>
      <c r="C50" s="158">
        <v>1</v>
      </c>
    </row>
    <row r="51" spans="1:3" x14ac:dyDescent="0.2">
      <c r="A51" s="154" t="s">
        <v>196</v>
      </c>
      <c r="B51" s="154" t="s">
        <v>197</v>
      </c>
      <c r="C51" s="158">
        <v>1</v>
      </c>
    </row>
    <row r="52" spans="1:3" x14ac:dyDescent="0.2">
      <c r="A52" s="154" t="s">
        <v>198</v>
      </c>
      <c r="B52" s="154" t="s">
        <v>199</v>
      </c>
      <c r="C52" s="158"/>
    </row>
    <row r="53" spans="1:3" x14ac:dyDescent="0.2">
      <c r="A53" s="154" t="s">
        <v>200</v>
      </c>
      <c r="B53" s="154" t="s">
        <v>201</v>
      </c>
      <c r="C53" s="158"/>
    </row>
    <row r="54" spans="1:3" x14ac:dyDescent="0.2">
      <c r="A54" s="154" t="s">
        <v>202</v>
      </c>
      <c r="B54" s="154" t="s">
        <v>203</v>
      </c>
      <c r="C54" s="158"/>
    </row>
    <row r="55" spans="1:3" x14ac:dyDescent="0.2">
      <c r="A55" s="154" t="s">
        <v>204</v>
      </c>
      <c r="B55" s="154" t="s">
        <v>205</v>
      </c>
      <c r="C55" s="158"/>
    </row>
    <row r="56" spans="1:3" x14ac:dyDescent="0.2">
      <c r="A56" s="154" t="s">
        <v>206</v>
      </c>
      <c r="B56" s="154" t="s">
        <v>207</v>
      </c>
      <c r="C56" s="158">
        <v>1</v>
      </c>
    </row>
    <row r="57" spans="1:3" x14ac:dyDescent="0.2">
      <c r="A57" s="154" t="s">
        <v>208</v>
      </c>
      <c r="B57" s="154" t="s">
        <v>209</v>
      </c>
      <c r="C57" s="158"/>
    </row>
    <row r="58" spans="1:3" x14ac:dyDescent="0.2">
      <c r="A58" s="154" t="s">
        <v>210</v>
      </c>
      <c r="B58" s="154" t="s">
        <v>211</v>
      </c>
      <c r="C58" s="158"/>
    </row>
    <row r="59" spans="1:3" x14ac:dyDescent="0.2">
      <c r="A59" s="154" t="s">
        <v>212</v>
      </c>
      <c r="B59" s="154" t="s">
        <v>213</v>
      </c>
      <c r="C59" s="158"/>
    </row>
    <row r="60" spans="1:3" x14ac:dyDescent="0.2">
      <c r="A60" s="154" t="s">
        <v>214</v>
      </c>
      <c r="B60" s="154" t="s">
        <v>215</v>
      </c>
      <c r="C60" s="158"/>
    </row>
    <row r="61" spans="1:3" x14ac:dyDescent="0.2">
      <c r="A61" s="154" t="s">
        <v>216</v>
      </c>
      <c r="B61" s="154" t="s">
        <v>217</v>
      </c>
      <c r="C61" s="158"/>
    </row>
    <row r="62" spans="1:3" x14ac:dyDescent="0.2">
      <c r="A62" s="154" t="s">
        <v>218</v>
      </c>
      <c r="B62" s="154" t="s">
        <v>219</v>
      </c>
      <c r="C62" s="158">
        <v>1</v>
      </c>
    </row>
    <row r="63" spans="1:3" x14ac:dyDescent="0.2">
      <c r="A63" s="154" t="s">
        <v>220</v>
      </c>
      <c r="B63" s="154" t="s">
        <v>221</v>
      </c>
      <c r="C63" s="158"/>
    </row>
    <row r="64" spans="1:3" x14ac:dyDescent="0.2">
      <c r="A64" s="154" t="s">
        <v>222</v>
      </c>
      <c r="B64" s="154" t="s">
        <v>223</v>
      </c>
      <c r="C64" s="158"/>
    </row>
    <row r="65" spans="1:3" x14ac:dyDescent="0.2">
      <c r="A65" s="154" t="s">
        <v>224</v>
      </c>
      <c r="B65" s="154" t="s">
        <v>225</v>
      </c>
      <c r="C65" s="158"/>
    </row>
    <row r="66" spans="1:3" x14ac:dyDescent="0.2">
      <c r="A66" s="154" t="s">
        <v>226</v>
      </c>
      <c r="B66" s="154" t="s">
        <v>227</v>
      </c>
      <c r="C66" s="158"/>
    </row>
    <row r="67" spans="1:3" x14ac:dyDescent="0.2">
      <c r="A67" s="154" t="s">
        <v>228</v>
      </c>
      <c r="B67" s="154" t="s">
        <v>229</v>
      </c>
      <c r="C67" s="158"/>
    </row>
    <row r="68" spans="1:3" x14ac:dyDescent="0.2">
      <c r="A68" s="154" t="s">
        <v>230</v>
      </c>
      <c r="B68" s="154" t="s">
        <v>231</v>
      </c>
      <c r="C68" s="158"/>
    </row>
    <row r="69" spans="1:3" x14ac:dyDescent="0.2">
      <c r="A69" s="154" t="s">
        <v>232</v>
      </c>
      <c r="B69" s="154" t="s">
        <v>233</v>
      </c>
      <c r="C69" s="158">
        <v>1</v>
      </c>
    </row>
    <row r="70" spans="1:3" x14ac:dyDescent="0.2">
      <c r="A70" s="154" t="s">
        <v>234</v>
      </c>
      <c r="B70" s="154" t="s">
        <v>235</v>
      </c>
      <c r="C70" s="158">
        <v>1</v>
      </c>
    </row>
    <row r="71" spans="1:3" x14ac:dyDescent="0.2">
      <c r="A71" s="154" t="s">
        <v>236</v>
      </c>
      <c r="B71" s="154" t="s">
        <v>237</v>
      </c>
      <c r="C71" s="158"/>
    </row>
    <row r="72" spans="1:3" x14ac:dyDescent="0.2">
      <c r="A72" s="154" t="s">
        <v>238</v>
      </c>
      <c r="B72" s="154" t="s">
        <v>239</v>
      </c>
      <c r="C72" s="158"/>
    </row>
    <row r="73" spans="1:3" x14ac:dyDescent="0.2">
      <c r="A73" s="154" t="s">
        <v>240</v>
      </c>
      <c r="B73" s="154" t="s">
        <v>241</v>
      </c>
      <c r="C73" s="158"/>
    </row>
    <row r="74" spans="1:3" x14ac:dyDescent="0.2">
      <c r="A74" s="154" t="s">
        <v>242</v>
      </c>
      <c r="B74" s="154" t="s">
        <v>243</v>
      </c>
      <c r="C74" s="158"/>
    </row>
    <row r="75" spans="1:3" x14ac:dyDescent="0.2">
      <c r="A75" s="154" t="s">
        <v>244</v>
      </c>
      <c r="B75" s="154" t="s">
        <v>245</v>
      </c>
      <c r="C75" s="158"/>
    </row>
    <row r="76" spans="1:3" x14ac:dyDescent="0.2">
      <c r="A76" s="154" t="s">
        <v>246</v>
      </c>
      <c r="B76" s="154" t="s">
        <v>247</v>
      </c>
      <c r="C76" s="158"/>
    </row>
    <row r="77" spans="1:3" x14ac:dyDescent="0.2">
      <c r="A77" s="154" t="s">
        <v>248</v>
      </c>
      <c r="B77" s="154" t="s">
        <v>249</v>
      </c>
      <c r="C77" s="158"/>
    </row>
    <row r="78" spans="1:3" x14ac:dyDescent="0.2">
      <c r="A78" s="154" t="s">
        <v>250</v>
      </c>
      <c r="B78" s="154" t="s">
        <v>251</v>
      </c>
      <c r="C78" s="158"/>
    </row>
    <row r="79" spans="1:3" x14ac:dyDescent="0.2">
      <c r="A79" s="154" t="s">
        <v>252</v>
      </c>
      <c r="B79" s="154" t="s">
        <v>253</v>
      </c>
      <c r="C79" s="158">
        <v>1</v>
      </c>
    </row>
    <row r="80" spans="1:3" x14ac:dyDescent="0.2">
      <c r="A80" s="154" t="s">
        <v>254</v>
      </c>
      <c r="B80" s="154" t="s">
        <v>255</v>
      </c>
      <c r="C80" s="158"/>
    </row>
    <row r="81" spans="1:3" x14ac:dyDescent="0.2">
      <c r="A81" s="154" t="s">
        <v>256</v>
      </c>
      <c r="B81" s="154" t="s">
        <v>257</v>
      </c>
      <c r="C81" s="158"/>
    </row>
    <row r="82" spans="1:3" x14ac:dyDescent="0.2">
      <c r="A82" s="154" t="s">
        <v>258</v>
      </c>
      <c r="B82" s="154" t="s">
        <v>259</v>
      </c>
      <c r="C82" s="158"/>
    </row>
    <row r="83" spans="1:3" x14ac:dyDescent="0.2">
      <c r="A83" s="154" t="s">
        <v>260</v>
      </c>
      <c r="B83" s="154" t="s">
        <v>261</v>
      </c>
      <c r="C83" s="158"/>
    </row>
    <row r="84" spans="1:3" x14ac:dyDescent="0.2">
      <c r="A84" s="154" t="s">
        <v>262</v>
      </c>
      <c r="B84" s="154" t="s">
        <v>263</v>
      </c>
      <c r="C84" s="158"/>
    </row>
    <row r="85" spans="1:3" x14ac:dyDescent="0.2">
      <c r="A85" s="154" t="s">
        <v>264</v>
      </c>
      <c r="B85" s="154" t="s">
        <v>265</v>
      </c>
      <c r="C85" s="158"/>
    </row>
    <row r="86" spans="1:3" x14ac:dyDescent="0.2">
      <c r="A86" s="154" t="s">
        <v>266</v>
      </c>
      <c r="B86" s="154" t="s">
        <v>267</v>
      </c>
      <c r="C86" s="158"/>
    </row>
    <row r="87" spans="1:3" x14ac:dyDescent="0.2">
      <c r="A87" s="154" t="s">
        <v>268</v>
      </c>
      <c r="B87" s="154" t="s">
        <v>269</v>
      </c>
      <c r="C87" s="158"/>
    </row>
    <row r="88" spans="1:3" x14ac:dyDescent="0.2">
      <c r="A88" s="154" t="s">
        <v>270</v>
      </c>
      <c r="B88" s="154" t="s">
        <v>271</v>
      </c>
      <c r="C88" s="158"/>
    </row>
    <row r="89" spans="1:3" x14ac:dyDescent="0.2">
      <c r="A89" s="154" t="s">
        <v>272</v>
      </c>
      <c r="B89" s="154" t="s">
        <v>273</v>
      </c>
      <c r="C89" s="158">
        <v>1</v>
      </c>
    </row>
    <row r="90" spans="1:3" x14ac:dyDescent="0.2">
      <c r="A90" s="154" t="s">
        <v>274</v>
      </c>
      <c r="B90" s="154" t="s">
        <v>275</v>
      </c>
      <c r="C90" s="158"/>
    </row>
    <row r="91" spans="1:3" x14ac:dyDescent="0.2">
      <c r="A91" s="154" t="s">
        <v>276</v>
      </c>
      <c r="B91" s="154" t="s">
        <v>277</v>
      </c>
      <c r="C91" s="158">
        <v>1</v>
      </c>
    </row>
    <row r="92" spans="1:3" x14ac:dyDescent="0.2">
      <c r="A92" s="154" t="s">
        <v>278</v>
      </c>
      <c r="B92" s="154" t="s">
        <v>279</v>
      </c>
      <c r="C92" s="158"/>
    </row>
    <row r="93" spans="1:3" x14ac:dyDescent="0.2">
      <c r="A93" s="154" t="s">
        <v>280</v>
      </c>
      <c r="B93" s="154" t="s">
        <v>281</v>
      </c>
      <c r="C93" s="158"/>
    </row>
    <row r="94" spans="1:3" x14ac:dyDescent="0.2">
      <c r="A94" s="154" t="s">
        <v>282</v>
      </c>
      <c r="B94" s="154" t="s">
        <v>283</v>
      </c>
      <c r="C94" s="158"/>
    </row>
    <row r="95" spans="1:3" x14ac:dyDescent="0.2">
      <c r="A95" s="154" t="s">
        <v>284</v>
      </c>
      <c r="B95" s="154" t="s">
        <v>285</v>
      </c>
      <c r="C95" s="158"/>
    </row>
    <row r="96" spans="1:3" x14ac:dyDescent="0.2">
      <c r="A96" s="154" t="s">
        <v>286</v>
      </c>
      <c r="B96" s="154" t="s">
        <v>287</v>
      </c>
      <c r="C96" s="158"/>
    </row>
    <row r="97" spans="1:3" x14ac:dyDescent="0.2">
      <c r="A97" s="154" t="s">
        <v>288</v>
      </c>
      <c r="B97" s="154" t="s">
        <v>289</v>
      </c>
      <c r="C97" s="158"/>
    </row>
    <row r="98" spans="1:3" x14ac:dyDescent="0.2">
      <c r="A98" s="154" t="s">
        <v>290</v>
      </c>
      <c r="B98" s="154" t="s">
        <v>291</v>
      </c>
      <c r="C98" s="158"/>
    </row>
    <row r="99" spans="1:3" x14ac:dyDescent="0.2">
      <c r="A99" s="154" t="s">
        <v>292</v>
      </c>
      <c r="B99" s="154" t="s">
        <v>293</v>
      </c>
      <c r="C99" s="158"/>
    </row>
    <row r="100" spans="1:3" x14ac:dyDescent="0.2">
      <c r="A100" s="154" t="s">
        <v>294</v>
      </c>
      <c r="B100" s="154" t="s">
        <v>295</v>
      </c>
      <c r="C100" s="158"/>
    </row>
    <row r="101" spans="1:3" x14ac:dyDescent="0.2">
      <c r="A101" s="154" t="s">
        <v>296</v>
      </c>
      <c r="B101" s="154" t="s">
        <v>297</v>
      </c>
      <c r="C101" s="158"/>
    </row>
    <row r="102" spans="1:3" x14ac:dyDescent="0.2">
      <c r="A102" s="154" t="s">
        <v>298</v>
      </c>
      <c r="B102" s="154" t="s">
        <v>299</v>
      </c>
      <c r="C102" s="158"/>
    </row>
    <row r="103" spans="1:3" x14ac:dyDescent="0.2">
      <c r="A103" s="154" t="s">
        <v>300</v>
      </c>
      <c r="B103" s="154" t="s">
        <v>301</v>
      </c>
      <c r="C103" s="158"/>
    </row>
    <row r="104" spans="1:3" x14ac:dyDescent="0.2">
      <c r="A104" s="154" t="s">
        <v>302</v>
      </c>
      <c r="B104" s="154" t="s">
        <v>301</v>
      </c>
      <c r="C104" s="158"/>
    </row>
    <row r="105" spans="1:3" x14ac:dyDescent="0.2">
      <c r="A105" s="154" t="s">
        <v>303</v>
      </c>
      <c r="B105" s="154" t="s">
        <v>304</v>
      </c>
      <c r="C105" s="158"/>
    </row>
    <row r="106" spans="1:3" x14ac:dyDescent="0.2">
      <c r="A106" s="154" t="s">
        <v>305</v>
      </c>
      <c r="B106" s="154" t="s">
        <v>306</v>
      </c>
      <c r="C106" s="158">
        <v>1</v>
      </c>
    </row>
    <row r="107" spans="1:3" x14ac:dyDescent="0.2">
      <c r="A107" s="154" t="s">
        <v>307</v>
      </c>
      <c r="B107" s="154" t="s">
        <v>308</v>
      </c>
      <c r="C107" s="158"/>
    </row>
    <row r="108" spans="1:3" x14ac:dyDescent="0.2">
      <c r="A108" s="154" t="s">
        <v>309</v>
      </c>
      <c r="B108" s="154" t="s">
        <v>310</v>
      </c>
      <c r="C108" s="158"/>
    </row>
    <row r="109" spans="1:3" x14ac:dyDescent="0.2">
      <c r="A109" s="154" t="s">
        <v>311</v>
      </c>
      <c r="B109" s="154" t="s">
        <v>312</v>
      </c>
      <c r="C109" s="158"/>
    </row>
    <row r="110" spans="1:3" x14ac:dyDescent="0.2">
      <c r="A110" s="154" t="s">
        <v>313</v>
      </c>
      <c r="B110" s="154" t="s">
        <v>314</v>
      </c>
      <c r="C110" s="158"/>
    </row>
    <row r="111" spans="1:3" x14ac:dyDescent="0.2">
      <c r="A111" s="154" t="s">
        <v>315</v>
      </c>
      <c r="B111" s="154" t="s">
        <v>316</v>
      </c>
      <c r="C111" s="158"/>
    </row>
    <row r="112" spans="1:3" x14ac:dyDescent="0.2">
      <c r="A112" s="154" t="s">
        <v>317</v>
      </c>
      <c r="B112" s="154" t="s">
        <v>318</v>
      </c>
      <c r="C112" s="158"/>
    </row>
    <row r="113" spans="1:3" x14ac:dyDescent="0.2">
      <c r="A113" s="154" t="s">
        <v>319</v>
      </c>
      <c r="B113" s="154" t="s">
        <v>320</v>
      </c>
      <c r="C113" s="158"/>
    </row>
    <row r="114" spans="1:3" x14ac:dyDescent="0.2">
      <c r="A114" s="154" t="s">
        <v>321</v>
      </c>
      <c r="B114" s="154" t="s">
        <v>322</v>
      </c>
      <c r="C114" s="158"/>
    </row>
    <row r="115" spans="1:3" x14ac:dyDescent="0.2">
      <c r="A115" s="154" t="s">
        <v>323</v>
      </c>
      <c r="B115" s="154" t="s">
        <v>324</v>
      </c>
      <c r="C115" s="158"/>
    </row>
    <row r="116" spans="1:3" x14ac:dyDescent="0.2">
      <c r="A116" s="154" t="s">
        <v>325</v>
      </c>
      <c r="B116" s="154" t="s">
        <v>326</v>
      </c>
      <c r="C116" s="158"/>
    </row>
    <row r="117" spans="1:3" x14ac:dyDescent="0.2">
      <c r="A117" s="154" t="s">
        <v>327</v>
      </c>
      <c r="B117" s="154" t="s">
        <v>328</v>
      </c>
      <c r="C117" s="158"/>
    </row>
    <row r="118" spans="1:3" x14ac:dyDescent="0.2">
      <c r="A118" s="154" t="s">
        <v>329</v>
      </c>
      <c r="B118" s="154" t="s">
        <v>330</v>
      </c>
      <c r="C118" s="158"/>
    </row>
    <row r="119" spans="1:3" x14ac:dyDescent="0.2">
      <c r="A119" s="154" t="s">
        <v>331</v>
      </c>
      <c r="B119" s="154" t="s">
        <v>332</v>
      </c>
      <c r="C119" s="158"/>
    </row>
    <row r="120" spans="1:3" x14ac:dyDescent="0.2">
      <c r="A120" s="154" t="s">
        <v>333</v>
      </c>
      <c r="B120" s="154" t="s">
        <v>334</v>
      </c>
      <c r="C120" s="158">
        <v>1</v>
      </c>
    </row>
    <row r="121" spans="1:3" x14ac:dyDescent="0.2">
      <c r="A121" s="154" t="s">
        <v>335</v>
      </c>
      <c r="B121" s="154" t="s">
        <v>336</v>
      </c>
      <c r="C121" s="158"/>
    </row>
    <row r="122" spans="1:3" x14ac:dyDescent="0.2">
      <c r="A122" s="154" t="s">
        <v>337</v>
      </c>
      <c r="B122" s="154" t="s">
        <v>338</v>
      </c>
      <c r="C122" s="158"/>
    </row>
    <row r="123" spans="1:3" x14ac:dyDescent="0.2">
      <c r="A123" s="154" t="s">
        <v>339</v>
      </c>
      <c r="B123" s="154" t="s">
        <v>340</v>
      </c>
      <c r="C123" s="158">
        <v>1</v>
      </c>
    </row>
    <row r="124" spans="1:3" x14ac:dyDescent="0.2">
      <c r="A124" s="154" t="s">
        <v>341</v>
      </c>
      <c r="B124" s="154" t="s">
        <v>342</v>
      </c>
      <c r="C124" s="158"/>
    </row>
    <row r="125" spans="1:3" x14ac:dyDescent="0.2">
      <c r="A125" s="154" t="s">
        <v>343</v>
      </c>
      <c r="B125" s="154" t="s">
        <v>344</v>
      </c>
      <c r="C125" s="158"/>
    </row>
    <row r="126" spans="1:3" x14ac:dyDescent="0.2">
      <c r="A126" s="154" t="s">
        <v>345</v>
      </c>
      <c r="B126" s="154" t="s">
        <v>346</v>
      </c>
      <c r="C126" s="158"/>
    </row>
    <row r="127" spans="1:3" x14ac:dyDescent="0.2">
      <c r="A127" s="154" t="s">
        <v>347</v>
      </c>
      <c r="B127" s="154" t="s">
        <v>348</v>
      </c>
      <c r="C127" s="158"/>
    </row>
    <row r="128" spans="1:3" x14ac:dyDescent="0.2">
      <c r="A128" s="154" t="s">
        <v>349</v>
      </c>
      <c r="B128" s="154" t="s">
        <v>350</v>
      </c>
      <c r="C128" s="158">
        <v>1</v>
      </c>
    </row>
    <row r="129" spans="1:3" x14ac:dyDescent="0.2">
      <c r="A129" s="154" t="s">
        <v>351</v>
      </c>
      <c r="B129" s="154" t="s">
        <v>352</v>
      </c>
      <c r="C129" s="158">
        <v>1</v>
      </c>
    </row>
    <row r="130" spans="1:3" x14ac:dyDescent="0.2">
      <c r="A130" s="154" t="s">
        <v>353</v>
      </c>
      <c r="B130" s="154" t="s">
        <v>354</v>
      </c>
      <c r="C130" s="158"/>
    </row>
    <row r="131" spans="1:3" x14ac:dyDescent="0.2">
      <c r="A131" s="154" t="s">
        <v>355</v>
      </c>
      <c r="B131" s="154" t="s">
        <v>356</v>
      </c>
      <c r="C131" s="158"/>
    </row>
    <row r="132" spans="1:3" x14ac:dyDescent="0.2">
      <c r="A132" s="154" t="s">
        <v>357</v>
      </c>
      <c r="B132" s="154" t="s">
        <v>358</v>
      </c>
      <c r="C132" s="158"/>
    </row>
    <row r="133" spans="1:3" x14ac:dyDescent="0.2">
      <c r="A133" s="154" t="s">
        <v>359</v>
      </c>
      <c r="B133" s="154" t="s">
        <v>360</v>
      </c>
      <c r="C133" s="158"/>
    </row>
    <row r="134" spans="1:3" x14ac:dyDescent="0.2">
      <c r="A134" s="154" t="s">
        <v>361</v>
      </c>
      <c r="B134" s="154" t="s">
        <v>362</v>
      </c>
      <c r="C134" s="158"/>
    </row>
    <row r="135" spans="1:3" x14ac:dyDescent="0.2">
      <c r="A135" s="154" t="s">
        <v>363</v>
      </c>
      <c r="B135" s="154" t="s">
        <v>364</v>
      </c>
      <c r="C135" s="158"/>
    </row>
    <row r="136" spans="1:3" x14ac:dyDescent="0.2">
      <c r="A136" s="154" t="s">
        <v>365</v>
      </c>
      <c r="B136" s="154" t="s">
        <v>366</v>
      </c>
      <c r="C136" s="158">
        <v>1</v>
      </c>
    </row>
    <row r="137" spans="1:3" x14ac:dyDescent="0.2">
      <c r="A137" s="154" t="s">
        <v>367</v>
      </c>
      <c r="B137" s="154" t="s">
        <v>368</v>
      </c>
      <c r="C137" s="158"/>
    </row>
    <row r="138" spans="1:3" x14ac:dyDescent="0.2">
      <c r="A138" s="154" t="s">
        <v>369</v>
      </c>
      <c r="B138" s="154" t="s">
        <v>370</v>
      </c>
      <c r="C138" s="158"/>
    </row>
    <row r="139" spans="1:3" x14ac:dyDescent="0.2">
      <c r="A139" s="154" t="s">
        <v>371</v>
      </c>
      <c r="B139" s="154" t="s">
        <v>372</v>
      </c>
      <c r="C139" s="158"/>
    </row>
    <row r="140" spans="1:3" x14ac:dyDescent="0.2">
      <c r="A140" s="154" t="s">
        <v>373</v>
      </c>
      <c r="B140" s="154" t="s">
        <v>374</v>
      </c>
      <c r="C140" s="158"/>
    </row>
    <row r="141" spans="1:3" x14ac:dyDescent="0.2">
      <c r="A141" s="154" t="s">
        <v>375</v>
      </c>
      <c r="B141" s="154" t="s">
        <v>376</v>
      </c>
      <c r="C141" s="158"/>
    </row>
    <row r="142" spans="1:3" x14ac:dyDescent="0.2">
      <c r="A142" s="154" t="s">
        <v>377</v>
      </c>
      <c r="B142" s="154" t="s">
        <v>378</v>
      </c>
      <c r="C142" s="158"/>
    </row>
    <row r="143" spans="1:3" x14ac:dyDescent="0.2">
      <c r="A143" s="154" t="s">
        <v>379</v>
      </c>
      <c r="B143" s="154" t="s">
        <v>380</v>
      </c>
      <c r="C143" s="158"/>
    </row>
    <row r="144" spans="1:3" x14ac:dyDescent="0.2">
      <c r="A144" s="154" t="s">
        <v>381</v>
      </c>
      <c r="B144" s="154" t="s">
        <v>382</v>
      </c>
      <c r="C144" s="158"/>
    </row>
    <row r="145" spans="1:3" x14ac:dyDescent="0.2">
      <c r="A145" s="154" t="s">
        <v>383</v>
      </c>
      <c r="B145" s="154" t="s">
        <v>384</v>
      </c>
      <c r="C145" s="158"/>
    </row>
    <row r="146" spans="1:3" x14ac:dyDescent="0.2">
      <c r="A146" s="154" t="s">
        <v>385</v>
      </c>
      <c r="B146" s="154" t="s">
        <v>386</v>
      </c>
      <c r="C146" s="158"/>
    </row>
    <row r="147" spans="1:3" x14ac:dyDescent="0.2">
      <c r="A147" s="154" t="s">
        <v>387</v>
      </c>
      <c r="B147" s="154" t="s">
        <v>388</v>
      </c>
      <c r="C147" s="158"/>
    </row>
    <row r="148" spans="1:3" x14ac:dyDescent="0.2">
      <c r="A148" s="154" t="s">
        <v>389</v>
      </c>
      <c r="B148" s="154" t="s">
        <v>390</v>
      </c>
      <c r="C148" s="158"/>
    </row>
    <row r="149" spans="1:3" x14ac:dyDescent="0.2">
      <c r="A149" s="154" t="s">
        <v>391</v>
      </c>
      <c r="B149" s="154" t="s">
        <v>392</v>
      </c>
      <c r="C149" s="158"/>
    </row>
    <row r="150" spans="1:3" x14ac:dyDescent="0.2">
      <c r="A150" s="154" t="s">
        <v>393</v>
      </c>
      <c r="B150" s="154" t="s">
        <v>394</v>
      </c>
      <c r="C150" s="158"/>
    </row>
    <row r="151" spans="1:3" x14ac:dyDescent="0.2">
      <c r="A151" s="154" t="s">
        <v>395</v>
      </c>
      <c r="B151" s="154" t="s">
        <v>396</v>
      </c>
      <c r="C151" s="158"/>
    </row>
    <row r="152" spans="1:3" x14ac:dyDescent="0.2">
      <c r="A152" s="154" t="s">
        <v>397</v>
      </c>
      <c r="B152" s="154" t="s">
        <v>398</v>
      </c>
      <c r="C152" s="158"/>
    </row>
    <row r="153" spans="1:3" x14ac:dyDescent="0.2">
      <c r="A153" s="154" t="s">
        <v>399</v>
      </c>
      <c r="B153" s="154" t="s">
        <v>400</v>
      </c>
      <c r="C153" s="158"/>
    </row>
    <row r="154" spans="1:3" x14ac:dyDescent="0.2">
      <c r="A154" s="154" t="s">
        <v>401</v>
      </c>
      <c r="B154" s="154" t="s">
        <v>402</v>
      </c>
      <c r="C154" s="158">
        <v>1</v>
      </c>
    </row>
    <row r="155" spans="1:3" x14ac:dyDescent="0.2">
      <c r="A155" s="154" t="s">
        <v>403</v>
      </c>
      <c r="B155" s="154" t="s">
        <v>404</v>
      </c>
      <c r="C155" s="158"/>
    </row>
    <row r="156" spans="1:3" x14ac:dyDescent="0.2">
      <c r="A156" s="154" t="s">
        <v>405</v>
      </c>
      <c r="B156" s="154" t="s">
        <v>406</v>
      </c>
      <c r="C156" s="158"/>
    </row>
    <row r="157" spans="1:3" x14ac:dyDescent="0.2">
      <c r="A157" s="154" t="s">
        <v>407</v>
      </c>
      <c r="B157" s="154" t="s">
        <v>408</v>
      </c>
      <c r="C157" s="158"/>
    </row>
    <row r="158" spans="1:3" x14ac:dyDescent="0.2">
      <c r="A158" s="154" t="s">
        <v>409</v>
      </c>
      <c r="B158" s="154" t="s">
        <v>410</v>
      </c>
      <c r="C158" s="158"/>
    </row>
    <row r="159" spans="1:3" x14ac:dyDescent="0.2">
      <c r="A159" s="154" t="s">
        <v>411</v>
      </c>
      <c r="B159" s="154" t="s">
        <v>412</v>
      </c>
      <c r="C159" s="158"/>
    </row>
    <row r="160" spans="1:3" x14ac:dyDescent="0.2">
      <c r="A160" s="154" t="s">
        <v>413</v>
      </c>
      <c r="B160" s="154" t="s">
        <v>414</v>
      </c>
      <c r="C160" s="158"/>
    </row>
    <row r="161" spans="1:3" x14ac:dyDescent="0.2">
      <c r="A161" s="154" t="s">
        <v>415</v>
      </c>
      <c r="B161" s="154" t="s">
        <v>416</v>
      </c>
      <c r="C161" s="158"/>
    </row>
    <row r="162" spans="1:3" x14ac:dyDescent="0.2">
      <c r="A162" s="154" t="s">
        <v>417</v>
      </c>
      <c r="B162" s="154" t="s">
        <v>418</v>
      </c>
      <c r="C162" s="158"/>
    </row>
    <row r="163" spans="1:3" x14ac:dyDescent="0.2">
      <c r="A163" s="154" t="s">
        <v>419</v>
      </c>
      <c r="B163" s="154" t="s">
        <v>420</v>
      </c>
      <c r="C163" s="158"/>
    </row>
    <row r="164" spans="1:3" x14ac:dyDescent="0.2">
      <c r="A164" s="154" t="s">
        <v>421</v>
      </c>
      <c r="B164" s="154" t="s">
        <v>422</v>
      </c>
      <c r="C164" s="158"/>
    </row>
    <row r="165" spans="1:3" x14ac:dyDescent="0.2">
      <c r="A165" s="154" t="s">
        <v>423</v>
      </c>
      <c r="B165" s="154" t="s">
        <v>424</v>
      </c>
      <c r="C165" s="158"/>
    </row>
    <row r="166" spans="1:3" x14ac:dyDescent="0.2">
      <c r="A166" s="154" t="s">
        <v>425</v>
      </c>
      <c r="B166" s="154" t="s">
        <v>426</v>
      </c>
      <c r="C166" s="158"/>
    </row>
    <row r="167" spans="1:3" x14ac:dyDescent="0.2">
      <c r="A167" s="154" t="s">
        <v>427</v>
      </c>
      <c r="B167" s="154" t="s">
        <v>428</v>
      </c>
      <c r="C167" s="158"/>
    </row>
    <row r="168" spans="1:3" x14ac:dyDescent="0.2">
      <c r="A168" s="154" t="s">
        <v>429</v>
      </c>
      <c r="B168" s="154" t="s">
        <v>430</v>
      </c>
      <c r="C168" s="158"/>
    </row>
    <row r="169" spans="1:3" x14ac:dyDescent="0.2">
      <c r="A169" s="154" t="s">
        <v>431</v>
      </c>
      <c r="B169" s="154" t="s">
        <v>432</v>
      </c>
      <c r="C169" s="158"/>
    </row>
    <row r="170" spans="1:3" x14ac:dyDescent="0.2">
      <c r="A170" s="154" t="s">
        <v>433</v>
      </c>
      <c r="B170" s="154" t="s">
        <v>434</v>
      </c>
      <c r="C170" s="158"/>
    </row>
    <row r="171" spans="1:3" x14ac:dyDescent="0.2">
      <c r="A171" s="154" t="s">
        <v>435</v>
      </c>
      <c r="B171" s="154" t="s">
        <v>436</v>
      </c>
      <c r="C171" s="158">
        <v>1</v>
      </c>
    </row>
    <row r="172" spans="1:3" x14ac:dyDescent="0.2">
      <c r="A172" s="154" t="s">
        <v>437</v>
      </c>
      <c r="B172" s="154" t="s">
        <v>438</v>
      </c>
      <c r="C172" s="158"/>
    </row>
    <row r="173" spans="1:3" x14ac:dyDescent="0.2">
      <c r="A173" s="154" t="s">
        <v>439</v>
      </c>
      <c r="B173" s="154" t="s">
        <v>440</v>
      </c>
      <c r="C173" s="158"/>
    </row>
    <row r="174" spans="1:3" x14ac:dyDescent="0.2">
      <c r="A174" s="154" t="s">
        <v>441</v>
      </c>
      <c r="B174" s="154" t="s">
        <v>442</v>
      </c>
      <c r="C174" s="158"/>
    </row>
    <row r="175" spans="1:3" x14ac:dyDescent="0.2">
      <c r="A175" s="154" t="s">
        <v>443</v>
      </c>
      <c r="B175" s="154" t="s">
        <v>444</v>
      </c>
      <c r="C175" s="158"/>
    </row>
    <row r="176" spans="1:3" x14ac:dyDescent="0.2">
      <c r="A176" s="154" t="s">
        <v>445</v>
      </c>
      <c r="B176" s="154" t="s">
        <v>446</v>
      </c>
      <c r="C176" s="158"/>
    </row>
    <row r="177" spans="1:3" x14ac:dyDescent="0.2">
      <c r="A177" s="154" t="s">
        <v>447</v>
      </c>
      <c r="B177" s="154" t="s">
        <v>448</v>
      </c>
      <c r="C177" s="158"/>
    </row>
    <row r="178" spans="1:3" x14ac:dyDescent="0.2">
      <c r="A178" s="154" t="s">
        <v>449</v>
      </c>
      <c r="B178" s="154" t="s">
        <v>450</v>
      </c>
      <c r="C178" s="158"/>
    </row>
    <row r="179" spans="1:3" x14ac:dyDescent="0.2">
      <c r="A179" s="154" t="s">
        <v>451</v>
      </c>
      <c r="B179" s="154" t="s">
        <v>452</v>
      </c>
      <c r="C179" s="158"/>
    </row>
    <row r="180" spans="1:3" x14ac:dyDescent="0.2">
      <c r="A180" s="154" t="s">
        <v>453</v>
      </c>
      <c r="B180" s="154" t="s">
        <v>454</v>
      </c>
      <c r="C180" s="158">
        <v>1</v>
      </c>
    </row>
    <row r="181" spans="1:3" x14ac:dyDescent="0.2">
      <c r="A181" s="154" t="s">
        <v>455</v>
      </c>
      <c r="B181" s="154" t="s">
        <v>456</v>
      </c>
      <c r="C181" s="158">
        <v>1</v>
      </c>
    </row>
    <row r="182" spans="1:3" x14ac:dyDescent="0.2">
      <c r="A182" s="154" t="s">
        <v>457</v>
      </c>
      <c r="B182" s="154" t="s">
        <v>458</v>
      </c>
      <c r="C182" s="158"/>
    </row>
    <row r="183" spans="1:3" x14ac:dyDescent="0.2">
      <c r="A183" s="154" t="s">
        <v>459</v>
      </c>
      <c r="B183" s="154" t="s">
        <v>458</v>
      </c>
      <c r="C183" s="158"/>
    </row>
    <row r="184" spans="1:3" x14ac:dyDescent="0.2">
      <c r="A184" s="154" t="s">
        <v>460</v>
      </c>
      <c r="B184" s="154" t="s">
        <v>461</v>
      </c>
      <c r="C184" s="158"/>
    </row>
    <row r="185" spans="1:3" x14ac:dyDescent="0.2">
      <c r="A185" s="154" t="s">
        <v>462</v>
      </c>
      <c r="B185" s="154" t="s">
        <v>463</v>
      </c>
      <c r="C185" s="158"/>
    </row>
    <row r="186" spans="1:3" x14ac:dyDescent="0.2">
      <c r="A186" s="154" t="s">
        <v>464</v>
      </c>
      <c r="B186" s="154" t="s">
        <v>465</v>
      </c>
      <c r="C186" s="158">
        <v>1</v>
      </c>
    </row>
    <row r="187" spans="1:3" x14ac:dyDescent="0.2">
      <c r="A187" s="154" t="s">
        <v>466</v>
      </c>
      <c r="B187" s="154" t="s">
        <v>467</v>
      </c>
      <c r="C187" s="158"/>
    </row>
    <row r="188" spans="1:3" x14ac:dyDescent="0.2">
      <c r="A188" s="154" t="s">
        <v>468</v>
      </c>
      <c r="B188" s="154" t="s">
        <v>469</v>
      </c>
      <c r="C188" s="158"/>
    </row>
    <row r="189" spans="1:3" x14ac:dyDescent="0.2">
      <c r="A189" s="154" t="s">
        <v>470</v>
      </c>
      <c r="B189" s="154" t="s">
        <v>471</v>
      </c>
      <c r="C189" s="158"/>
    </row>
    <row r="190" spans="1:3" x14ac:dyDescent="0.2">
      <c r="A190" s="154" t="s">
        <v>472</v>
      </c>
      <c r="B190" s="154" t="s">
        <v>473</v>
      </c>
      <c r="C190" s="158"/>
    </row>
    <row r="191" spans="1:3" x14ac:dyDescent="0.2">
      <c r="A191" s="154" t="s">
        <v>474</v>
      </c>
      <c r="B191" s="154" t="s">
        <v>475</v>
      </c>
      <c r="C191" s="158"/>
    </row>
    <row r="192" spans="1:3" x14ac:dyDescent="0.2">
      <c r="A192" s="154" t="s">
        <v>476</v>
      </c>
      <c r="B192" s="154" t="s">
        <v>477</v>
      </c>
      <c r="C192" s="158"/>
    </row>
    <row r="193" spans="1:3" x14ac:dyDescent="0.2">
      <c r="A193" s="154" t="s">
        <v>478</v>
      </c>
      <c r="B193" s="154" t="s">
        <v>479</v>
      </c>
      <c r="C193" s="158"/>
    </row>
    <row r="194" spans="1:3" x14ac:dyDescent="0.2">
      <c r="A194" s="154" t="s">
        <v>480</v>
      </c>
      <c r="B194" s="154" t="s">
        <v>481</v>
      </c>
      <c r="C194" s="158"/>
    </row>
    <row r="195" spans="1:3" x14ac:dyDescent="0.2">
      <c r="A195" s="154" t="s">
        <v>482</v>
      </c>
      <c r="B195" s="154" t="s">
        <v>483</v>
      </c>
      <c r="C195" s="158"/>
    </row>
    <row r="196" spans="1:3" x14ac:dyDescent="0.2">
      <c r="A196" s="154" t="s">
        <v>484</v>
      </c>
      <c r="B196" s="154" t="s">
        <v>485</v>
      </c>
      <c r="C196" s="158"/>
    </row>
    <row r="197" spans="1:3" x14ac:dyDescent="0.2">
      <c r="A197" s="154" t="s">
        <v>486</v>
      </c>
      <c r="B197" s="154" t="s">
        <v>487</v>
      </c>
      <c r="C197" s="158"/>
    </row>
    <row r="198" spans="1:3" x14ac:dyDescent="0.2">
      <c r="A198" s="154" t="s">
        <v>488</v>
      </c>
      <c r="B198" s="154" t="s">
        <v>489</v>
      </c>
      <c r="C198" s="158"/>
    </row>
    <row r="199" spans="1:3" x14ac:dyDescent="0.2">
      <c r="A199" s="154" t="s">
        <v>490</v>
      </c>
      <c r="B199" s="154" t="s">
        <v>491</v>
      </c>
      <c r="C199" s="158"/>
    </row>
    <row r="200" spans="1:3" x14ac:dyDescent="0.2">
      <c r="A200" s="154" t="s">
        <v>492</v>
      </c>
      <c r="B200" s="154" t="s">
        <v>493</v>
      </c>
      <c r="C200" s="158"/>
    </row>
    <row r="201" spans="1:3" x14ac:dyDescent="0.2">
      <c r="A201" s="154" t="s">
        <v>494</v>
      </c>
      <c r="B201" s="154" t="s">
        <v>495</v>
      </c>
      <c r="C201" s="158"/>
    </row>
    <row r="202" spans="1:3" x14ac:dyDescent="0.2">
      <c r="A202" s="154" t="s">
        <v>496</v>
      </c>
      <c r="B202" s="154" t="s">
        <v>497</v>
      </c>
      <c r="C202" s="158"/>
    </row>
    <row r="203" spans="1:3" x14ac:dyDescent="0.2">
      <c r="A203" s="154" t="s">
        <v>498</v>
      </c>
      <c r="B203" s="154" t="s">
        <v>499</v>
      </c>
      <c r="C203" s="158"/>
    </row>
    <row r="204" spans="1:3" x14ac:dyDescent="0.2">
      <c r="A204" s="154" t="s">
        <v>500</v>
      </c>
      <c r="B204" s="154" t="s">
        <v>501</v>
      </c>
      <c r="C204" s="158"/>
    </row>
    <row r="205" spans="1:3" x14ac:dyDescent="0.2">
      <c r="A205" s="154" t="s">
        <v>502</v>
      </c>
      <c r="B205" s="154" t="s">
        <v>503</v>
      </c>
      <c r="C205" s="158">
        <v>1</v>
      </c>
    </row>
    <row r="206" spans="1:3" x14ac:dyDescent="0.2">
      <c r="A206" s="154" t="s">
        <v>504</v>
      </c>
      <c r="B206" s="154" t="s">
        <v>505</v>
      </c>
      <c r="C206" s="158">
        <v>1</v>
      </c>
    </row>
    <row r="207" spans="1:3" x14ac:dyDescent="0.2">
      <c r="A207" s="154" t="s">
        <v>506</v>
      </c>
      <c r="B207" s="154" t="s">
        <v>507</v>
      </c>
      <c r="C207" s="158"/>
    </row>
    <row r="208" spans="1:3" x14ac:dyDescent="0.2">
      <c r="A208" s="154" t="s">
        <v>508</v>
      </c>
      <c r="B208" s="154" t="s">
        <v>509</v>
      </c>
      <c r="C208" s="158"/>
    </row>
    <row r="209" spans="1:3" x14ac:dyDescent="0.2">
      <c r="A209" s="154" t="s">
        <v>510</v>
      </c>
      <c r="B209" s="154" t="s">
        <v>511</v>
      </c>
      <c r="C209" s="158">
        <v>1</v>
      </c>
    </row>
    <row r="210" spans="1:3" x14ac:dyDescent="0.2">
      <c r="A210" s="154" t="s">
        <v>512</v>
      </c>
      <c r="B210" s="154" t="s">
        <v>513</v>
      </c>
      <c r="C210" s="158"/>
    </row>
    <row r="211" spans="1:3" x14ac:dyDescent="0.2">
      <c r="A211" s="154" t="s">
        <v>514</v>
      </c>
      <c r="B211" s="154" t="s">
        <v>515</v>
      </c>
      <c r="C211" s="158"/>
    </row>
    <row r="212" spans="1:3" x14ac:dyDescent="0.2">
      <c r="A212" s="154" t="s">
        <v>516</v>
      </c>
      <c r="B212" s="154" t="s">
        <v>517</v>
      </c>
      <c r="C212" s="158"/>
    </row>
    <row r="213" spans="1:3" x14ac:dyDescent="0.2">
      <c r="A213" s="154" t="s">
        <v>518</v>
      </c>
      <c r="B213" s="154" t="s">
        <v>519</v>
      </c>
      <c r="C213" s="158"/>
    </row>
    <row r="214" spans="1:3" x14ac:dyDescent="0.2">
      <c r="A214" s="154" t="s">
        <v>520</v>
      </c>
      <c r="B214" s="154" t="s">
        <v>521</v>
      </c>
      <c r="C214" s="158"/>
    </row>
    <row r="215" spans="1:3" x14ac:dyDescent="0.2">
      <c r="A215" s="154" t="s">
        <v>522</v>
      </c>
      <c r="B215" s="154" t="s">
        <v>523</v>
      </c>
      <c r="C215" s="158"/>
    </row>
    <row r="216" spans="1:3" x14ac:dyDescent="0.2">
      <c r="A216" s="154" t="s">
        <v>524</v>
      </c>
      <c r="B216" s="154" t="s">
        <v>525</v>
      </c>
      <c r="C216" s="158"/>
    </row>
    <row r="217" spans="1:3" x14ac:dyDescent="0.2">
      <c r="A217" s="154" t="s">
        <v>526</v>
      </c>
      <c r="B217" s="154" t="s">
        <v>527</v>
      </c>
      <c r="C217" s="158"/>
    </row>
    <row r="218" spans="1:3" x14ac:dyDescent="0.2">
      <c r="A218" s="154" t="s">
        <v>528</v>
      </c>
      <c r="B218" s="154" t="s">
        <v>529</v>
      </c>
      <c r="C218" s="158"/>
    </row>
    <row r="219" spans="1:3" x14ac:dyDescent="0.2">
      <c r="A219" s="154" t="s">
        <v>530</v>
      </c>
      <c r="B219" s="154" t="s">
        <v>531</v>
      </c>
      <c r="C219" s="158"/>
    </row>
    <row r="220" spans="1:3" x14ac:dyDescent="0.2">
      <c r="A220" s="154" t="s">
        <v>532</v>
      </c>
      <c r="B220" s="154" t="s">
        <v>533</v>
      </c>
      <c r="C220" s="158"/>
    </row>
    <row r="221" spans="1:3" x14ac:dyDescent="0.2">
      <c r="A221" s="154" t="s">
        <v>534</v>
      </c>
      <c r="B221" s="154" t="s">
        <v>535</v>
      </c>
      <c r="C221" s="158"/>
    </row>
    <row r="222" spans="1:3" x14ac:dyDescent="0.2">
      <c r="A222" s="154" t="s">
        <v>536</v>
      </c>
      <c r="B222" s="154" t="s">
        <v>537</v>
      </c>
      <c r="C222" s="158"/>
    </row>
    <row r="223" spans="1:3" x14ac:dyDescent="0.2">
      <c r="A223" s="154" t="s">
        <v>538</v>
      </c>
      <c r="B223" s="154" t="s">
        <v>539</v>
      </c>
      <c r="C223" s="158">
        <v>1</v>
      </c>
    </row>
    <row r="224" spans="1:3" x14ac:dyDescent="0.2">
      <c r="A224" s="154" t="s">
        <v>540</v>
      </c>
      <c r="B224" s="154" t="s">
        <v>541</v>
      </c>
      <c r="C224" s="158"/>
    </row>
    <row r="225" spans="1:3" x14ac:dyDescent="0.2">
      <c r="A225" s="154" t="s">
        <v>542</v>
      </c>
      <c r="B225" s="154" t="s">
        <v>543</v>
      </c>
      <c r="C225" s="158"/>
    </row>
    <row r="226" spans="1:3" x14ac:dyDescent="0.2">
      <c r="A226" s="154" t="s">
        <v>544</v>
      </c>
      <c r="B226" s="154" t="s">
        <v>545</v>
      </c>
      <c r="C226" s="158"/>
    </row>
    <row r="227" spans="1:3" x14ac:dyDescent="0.2">
      <c r="A227" s="154" t="s">
        <v>546</v>
      </c>
      <c r="B227" s="154" t="s">
        <v>547</v>
      </c>
      <c r="C227" s="158"/>
    </row>
    <row r="228" spans="1:3" x14ac:dyDescent="0.2">
      <c r="A228" s="154" t="s">
        <v>548</v>
      </c>
      <c r="B228" s="154" t="s">
        <v>549</v>
      </c>
      <c r="C228" s="158"/>
    </row>
    <row r="229" spans="1:3" x14ac:dyDescent="0.2">
      <c r="A229" s="154" t="s">
        <v>550</v>
      </c>
      <c r="B229" s="154" t="s">
        <v>551</v>
      </c>
      <c r="C229" s="158"/>
    </row>
    <row r="230" spans="1:3" x14ac:dyDescent="0.2">
      <c r="A230" s="154" t="s">
        <v>552</v>
      </c>
      <c r="B230" s="154" t="s">
        <v>553</v>
      </c>
      <c r="C230" s="158"/>
    </row>
    <row r="231" spans="1:3" x14ac:dyDescent="0.2">
      <c r="A231" s="154" t="s">
        <v>554</v>
      </c>
      <c r="B231" s="154" t="s">
        <v>555</v>
      </c>
      <c r="C231" s="158"/>
    </row>
    <row r="232" spans="1:3" x14ac:dyDescent="0.2">
      <c r="A232" s="154" t="s">
        <v>556</v>
      </c>
      <c r="B232" s="154" t="s">
        <v>557</v>
      </c>
      <c r="C232" s="158"/>
    </row>
    <row r="233" spans="1:3" x14ac:dyDescent="0.2">
      <c r="A233" s="154" t="s">
        <v>558</v>
      </c>
      <c r="B233" s="154" t="s">
        <v>559</v>
      </c>
      <c r="C233" s="158"/>
    </row>
    <row r="234" spans="1:3" x14ac:dyDescent="0.2">
      <c r="A234" s="154" t="s">
        <v>560</v>
      </c>
      <c r="B234" s="154" t="s">
        <v>561</v>
      </c>
      <c r="C234" s="158"/>
    </row>
    <row r="235" spans="1:3" x14ac:dyDescent="0.2">
      <c r="A235" s="154" t="s">
        <v>562</v>
      </c>
      <c r="B235" s="154" t="s">
        <v>563</v>
      </c>
      <c r="C235" s="158"/>
    </row>
    <row r="236" spans="1:3" x14ac:dyDescent="0.2">
      <c r="A236" s="154" t="s">
        <v>564</v>
      </c>
      <c r="B236" s="154" t="s">
        <v>565</v>
      </c>
      <c r="C236" s="158"/>
    </row>
    <row r="237" spans="1:3" x14ac:dyDescent="0.2">
      <c r="A237" s="154" t="s">
        <v>566</v>
      </c>
      <c r="B237" s="154" t="s">
        <v>567</v>
      </c>
      <c r="C237" s="158"/>
    </row>
    <row r="238" spans="1:3" x14ac:dyDescent="0.2">
      <c r="A238" s="154" t="s">
        <v>568</v>
      </c>
      <c r="B238" s="154" t="s">
        <v>569</v>
      </c>
      <c r="C238" s="158"/>
    </row>
    <row r="239" spans="1:3" x14ac:dyDescent="0.2">
      <c r="A239" s="154" t="s">
        <v>570</v>
      </c>
      <c r="B239" s="154" t="s">
        <v>571</v>
      </c>
      <c r="C239" s="158"/>
    </row>
    <row r="240" spans="1:3" x14ac:dyDescent="0.2">
      <c r="A240" s="154" t="s">
        <v>572</v>
      </c>
      <c r="B240" s="154" t="s">
        <v>573</v>
      </c>
      <c r="C240" s="158"/>
    </row>
    <row r="241" spans="1:3" x14ac:dyDescent="0.2">
      <c r="A241" s="154" t="s">
        <v>574</v>
      </c>
      <c r="B241" s="154" t="s">
        <v>575</v>
      </c>
      <c r="C241" s="158"/>
    </row>
    <row r="242" spans="1:3" x14ac:dyDescent="0.2">
      <c r="A242" s="154" t="s">
        <v>576</v>
      </c>
      <c r="B242" s="154" t="s">
        <v>577</v>
      </c>
      <c r="C242" s="158"/>
    </row>
    <row r="243" spans="1:3" x14ac:dyDescent="0.2">
      <c r="A243" s="154" t="s">
        <v>578</v>
      </c>
      <c r="B243" s="154" t="s">
        <v>579</v>
      </c>
      <c r="C243" s="158"/>
    </row>
    <row r="244" spans="1:3" x14ac:dyDescent="0.2">
      <c r="A244" s="154" t="s">
        <v>580</v>
      </c>
      <c r="B244" s="154" t="s">
        <v>581</v>
      </c>
      <c r="C244" s="158">
        <v>1</v>
      </c>
    </row>
    <row r="245" spans="1:3" x14ac:dyDescent="0.2">
      <c r="A245" s="154" t="s">
        <v>582</v>
      </c>
      <c r="B245" s="154" t="s">
        <v>583</v>
      </c>
      <c r="C245" s="158"/>
    </row>
  </sheetData>
  <sheetProtection algorithmName="SHA-512" hashValue="Bm0Yv5i1VrI6Iovm3xeIiuXMea7r3v4NEyCjmF8dhUjuFnYexyYVpuAWoeor2W9bsNbuNTOXui/ZBZS2cYFe8A==" saltValue="GbnNsVR44x9OAjEPPOKfQQ==" spinCount="100000" sheet="1" objects="1" scenarios="1"/>
  <autoFilter ref="A1:C245" xr:uid="{7827BE3B-2EFF-4DE1-AB6B-7C20C8A956B3}"/>
  <dataValidations count="1">
    <dataValidation type="list" allowBlank="1" showInputMessage="1" showErrorMessage="1" errorTitle="fout" error="maak een keuze uit delijst" promptTitle="Kies de tariefzone" prompt="1 (NL + EU)_x000a_2 Buiten EU Binnen Europa_x000a_3 Buiten Europa_x000a_4 Rest van de wereld_x000a_5 Op zee en satelliet" sqref="C2:C245" xr:uid="{1E1A6695-5E3B-434D-B523-AA793D205194}">
      <formula1>$F$2:$F$6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6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O4" sqref="O4"/>
    </sheetView>
  </sheetViews>
  <sheetFormatPr defaultColWidth="9.28515625" defaultRowHeight="12.75" x14ac:dyDescent="0.2"/>
  <cols>
    <col min="1" max="1" width="63.140625" style="7" customWidth="1"/>
    <col min="2" max="2" width="12.140625" style="7" customWidth="1"/>
    <col min="3" max="10" width="13.5703125" style="7" customWidth="1"/>
    <col min="11" max="11" width="12" style="7" customWidth="1"/>
    <col min="12" max="12" width="12.42578125" style="7" customWidth="1"/>
    <col min="13" max="15" width="13.5703125" style="7" customWidth="1"/>
    <col min="16" max="16384" width="9.28515625" style="7"/>
  </cols>
  <sheetData>
    <row r="1" spans="1:15" ht="26.25" thickBot="1" x14ac:dyDescent="0.25">
      <c r="B1" s="6" t="s">
        <v>584</v>
      </c>
      <c r="C1" s="6" t="s">
        <v>585</v>
      </c>
      <c r="D1" s="6" t="s">
        <v>586</v>
      </c>
      <c r="E1" s="6" t="s">
        <v>587</v>
      </c>
      <c r="F1" s="6" t="s">
        <v>588</v>
      </c>
      <c r="G1" s="6" t="s">
        <v>589</v>
      </c>
      <c r="H1" s="6" t="s">
        <v>590</v>
      </c>
      <c r="I1" s="6" t="s">
        <v>591</v>
      </c>
      <c r="J1" s="6" t="s">
        <v>592</v>
      </c>
      <c r="K1" s="6" t="s">
        <v>593</v>
      </c>
      <c r="L1" s="6" t="s">
        <v>594</v>
      </c>
      <c r="M1" s="6" t="s">
        <v>595</v>
      </c>
      <c r="N1" s="6" t="s">
        <v>596</v>
      </c>
      <c r="O1" s="5" t="s">
        <v>597</v>
      </c>
    </row>
    <row r="2" spans="1:15" ht="13.5" thickBot="1" x14ac:dyDescent="0.25">
      <c r="A2" s="44" t="s">
        <v>598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pans="1:15" ht="26.25" thickBot="1" x14ac:dyDescent="0.25">
      <c r="A3" s="8" t="s">
        <v>599</v>
      </c>
      <c r="B3" s="6" t="s">
        <v>584</v>
      </c>
      <c r="C3" s="6" t="s">
        <v>585</v>
      </c>
      <c r="D3" s="6" t="s">
        <v>586</v>
      </c>
      <c r="E3" s="6" t="s">
        <v>587</v>
      </c>
      <c r="F3" s="6" t="s">
        <v>588</v>
      </c>
      <c r="G3" s="6" t="s">
        <v>589</v>
      </c>
      <c r="H3" s="6" t="s">
        <v>590</v>
      </c>
      <c r="I3" s="6" t="s">
        <v>591</v>
      </c>
      <c r="J3" s="6" t="s">
        <v>592</v>
      </c>
      <c r="K3" s="6" t="s">
        <v>593</v>
      </c>
      <c r="L3" s="6" t="s">
        <v>594</v>
      </c>
      <c r="M3" s="6" t="s">
        <v>595</v>
      </c>
      <c r="N3" s="6" t="s">
        <v>596</v>
      </c>
      <c r="O3" s="5" t="s">
        <v>597</v>
      </c>
    </row>
    <row r="4" spans="1:15" x14ac:dyDescent="0.2">
      <c r="A4" s="9" t="s">
        <v>600</v>
      </c>
      <c r="B4" s="10">
        <v>111</v>
      </c>
      <c r="C4" s="10">
        <v>958</v>
      </c>
      <c r="D4" s="10">
        <v>600</v>
      </c>
      <c r="E4" s="10">
        <v>1267</v>
      </c>
      <c r="F4" s="10">
        <v>1690</v>
      </c>
      <c r="G4" s="10">
        <v>1315</v>
      </c>
      <c r="H4" s="10">
        <v>1355</v>
      </c>
      <c r="I4" s="10">
        <v>1939</v>
      </c>
      <c r="J4" s="10">
        <v>1466</v>
      </c>
      <c r="K4" s="10">
        <v>307</v>
      </c>
      <c r="L4" s="10">
        <v>1192</v>
      </c>
      <c r="M4" s="10">
        <v>793</v>
      </c>
      <c r="N4" s="10">
        <v>1869</v>
      </c>
      <c r="O4" s="63">
        <v>14766</v>
      </c>
    </row>
    <row r="5" spans="1:15" x14ac:dyDescent="0.2">
      <c r="A5" s="11" t="s">
        <v>28</v>
      </c>
      <c r="B5" s="10">
        <v>0</v>
      </c>
      <c r="C5" s="10">
        <v>179</v>
      </c>
      <c r="D5" s="10">
        <v>18</v>
      </c>
      <c r="E5" s="10">
        <v>3</v>
      </c>
      <c r="F5" s="10">
        <v>0</v>
      </c>
      <c r="G5" s="10">
        <v>586</v>
      </c>
      <c r="H5" s="10">
        <v>4</v>
      </c>
      <c r="I5" s="10">
        <v>2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63">
        <v>792</v>
      </c>
    </row>
    <row r="6" spans="1:15" x14ac:dyDescent="0.2">
      <c r="A6" s="11" t="s">
        <v>29</v>
      </c>
      <c r="B6" s="10">
        <v>0</v>
      </c>
      <c r="C6" s="10">
        <v>1591</v>
      </c>
      <c r="D6" s="10">
        <v>0</v>
      </c>
      <c r="E6" s="10">
        <v>1690</v>
      </c>
      <c r="F6" s="10">
        <v>1698</v>
      </c>
      <c r="G6" s="10">
        <v>1173</v>
      </c>
      <c r="H6" s="10">
        <v>1525</v>
      </c>
      <c r="I6" s="10">
        <v>1514</v>
      </c>
      <c r="J6" s="10">
        <v>1610</v>
      </c>
      <c r="K6" s="10">
        <v>352</v>
      </c>
      <c r="L6" s="10">
        <v>0</v>
      </c>
      <c r="M6" s="10">
        <v>865</v>
      </c>
      <c r="N6" s="10">
        <v>301</v>
      </c>
      <c r="O6" s="63">
        <v>12319</v>
      </c>
    </row>
    <row r="7" spans="1:15" x14ac:dyDescent="0.2">
      <c r="A7" s="11" t="s">
        <v>30</v>
      </c>
      <c r="B7" s="10">
        <v>111</v>
      </c>
      <c r="C7" s="10">
        <v>1</v>
      </c>
      <c r="D7" s="10">
        <v>1189</v>
      </c>
      <c r="E7" s="10">
        <v>1</v>
      </c>
      <c r="F7" s="10">
        <v>0</v>
      </c>
      <c r="G7" s="10">
        <v>0</v>
      </c>
      <c r="H7" s="10">
        <v>0</v>
      </c>
      <c r="I7" s="10">
        <v>3</v>
      </c>
      <c r="J7" s="10">
        <v>0</v>
      </c>
      <c r="K7" s="10">
        <v>2</v>
      </c>
      <c r="L7" s="10">
        <v>1192</v>
      </c>
      <c r="M7" s="10">
        <v>1</v>
      </c>
      <c r="N7" s="10">
        <v>0</v>
      </c>
      <c r="O7" s="63">
        <v>2522</v>
      </c>
    </row>
    <row r="8" spans="1:15" x14ac:dyDescent="0.2">
      <c r="A8" s="11" t="s">
        <v>31</v>
      </c>
      <c r="B8" s="10">
        <v>0</v>
      </c>
      <c r="C8" s="10">
        <v>1</v>
      </c>
      <c r="D8" s="10">
        <v>0</v>
      </c>
      <c r="E8" s="10">
        <v>0</v>
      </c>
      <c r="F8" s="10">
        <v>0</v>
      </c>
      <c r="G8" s="10">
        <v>423</v>
      </c>
      <c r="H8" s="10">
        <v>0</v>
      </c>
      <c r="I8" s="10">
        <v>0</v>
      </c>
      <c r="J8" s="10">
        <v>0</v>
      </c>
      <c r="K8" s="10">
        <v>1</v>
      </c>
      <c r="L8" s="10">
        <v>0</v>
      </c>
      <c r="M8" s="10">
        <v>1</v>
      </c>
      <c r="N8" s="10">
        <v>0</v>
      </c>
      <c r="O8" s="63">
        <v>426</v>
      </c>
    </row>
    <row r="9" spans="1:15" x14ac:dyDescent="0.2">
      <c r="A9" s="11" t="s">
        <v>32</v>
      </c>
      <c r="B9" s="10">
        <v>0</v>
      </c>
      <c r="C9" s="10">
        <v>30</v>
      </c>
      <c r="D9" s="10">
        <v>4</v>
      </c>
      <c r="E9" s="10">
        <v>10</v>
      </c>
      <c r="F9" s="10">
        <v>73</v>
      </c>
      <c r="G9" s="10">
        <v>2</v>
      </c>
      <c r="H9" s="10">
        <v>45</v>
      </c>
      <c r="I9" s="10">
        <v>11</v>
      </c>
      <c r="J9" s="10">
        <v>0</v>
      </c>
      <c r="K9" s="10">
        <v>24</v>
      </c>
      <c r="L9" s="10">
        <v>150</v>
      </c>
      <c r="M9" s="10">
        <v>69</v>
      </c>
      <c r="N9" s="10">
        <v>1985</v>
      </c>
      <c r="O9" s="63">
        <v>2253</v>
      </c>
    </row>
    <row r="10" spans="1:15" ht="13.5" thickBot="1" x14ac:dyDescent="0.25">
      <c r="A10" s="11" t="s">
        <v>33</v>
      </c>
      <c r="B10" s="10">
        <v>0</v>
      </c>
      <c r="C10" s="10">
        <v>16</v>
      </c>
      <c r="D10" s="10">
        <v>10</v>
      </c>
      <c r="E10" s="10">
        <v>0</v>
      </c>
      <c r="F10" s="10">
        <v>8</v>
      </c>
      <c r="G10" s="10">
        <v>5</v>
      </c>
      <c r="H10" s="10">
        <v>0</v>
      </c>
      <c r="I10" s="10">
        <v>3</v>
      </c>
      <c r="J10" s="10">
        <v>0</v>
      </c>
      <c r="K10" s="10">
        <v>6</v>
      </c>
      <c r="L10" s="10">
        <v>0</v>
      </c>
      <c r="M10" s="10">
        <v>5</v>
      </c>
      <c r="N10" s="10">
        <v>29</v>
      </c>
      <c r="O10" s="63">
        <v>82</v>
      </c>
    </row>
    <row r="11" spans="1:15" ht="24" customHeight="1" thickBot="1" x14ac:dyDescent="0.25">
      <c r="A11" s="33" t="s">
        <v>601</v>
      </c>
      <c r="B11" s="6" t="s">
        <v>584</v>
      </c>
      <c r="C11" s="6" t="s">
        <v>585</v>
      </c>
      <c r="D11" s="6" t="s">
        <v>586</v>
      </c>
      <c r="E11" s="6" t="s">
        <v>587</v>
      </c>
      <c r="F11" s="6" t="s">
        <v>588</v>
      </c>
      <c r="G11" s="6" t="s">
        <v>589</v>
      </c>
      <c r="H11" s="6" t="s">
        <v>590</v>
      </c>
      <c r="I11" s="6" t="s">
        <v>591</v>
      </c>
      <c r="J11" s="6" t="s">
        <v>592</v>
      </c>
      <c r="K11" s="6" t="s">
        <v>593</v>
      </c>
      <c r="L11" s="6" t="s">
        <v>594</v>
      </c>
      <c r="M11" s="6" t="s">
        <v>595</v>
      </c>
      <c r="N11" s="6" t="s">
        <v>596</v>
      </c>
      <c r="O11" s="5" t="s">
        <v>597</v>
      </c>
    </row>
    <row r="12" spans="1:15" x14ac:dyDescent="0.2">
      <c r="A12" s="36" t="s">
        <v>6</v>
      </c>
      <c r="B12" s="26">
        <v>111</v>
      </c>
      <c r="C12" s="26">
        <v>1800</v>
      </c>
      <c r="D12" s="51">
        <v>1261</v>
      </c>
      <c r="E12" s="51">
        <v>1800</v>
      </c>
      <c r="F12" s="66">
        <v>1817</v>
      </c>
      <c r="G12" s="66">
        <v>2335</v>
      </c>
      <c r="H12" s="66">
        <v>1487</v>
      </c>
      <c r="I12" s="66">
        <v>1981</v>
      </c>
      <c r="J12" s="66">
        <v>1621</v>
      </c>
      <c r="K12" s="66">
        <v>449</v>
      </c>
      <c r="L12" s="26">
        <v>1342</v>
      </c>
      <c r="M12" s="51">
        <v>978</v>
      </c>
      <c r="N12" s="51">
        <v>2335</v>
      </c>
      <c r="O12" s="46">
        <v>19305</v>
      </c>
    </row>
    <row r="13" spans="1:15" ht="23.25" thickBot="1" x14ac:dyDescent="0.25">
      <c r="A13" s="36" t="s">
        <v>7</v>
      </c>
      <c r="B13" s="45"/>
      <c r="C13" s="45">
        <v>1</v>
      </c>
      <c r="D13" s="45"/>
      <c r="E13" s="45"/>
      <c r="F13" s="45">
        <v>1</v>
      </c>
      <c r="G13" s="45"/>
      <c r="H13" s="45">
        <v>1</v>
      </c>
      <c r="I13" s="45">
        <v>1</v>
      </c>
      <c r="J13" s="45">
        <v>1</v>
      </c>
      <c r="K13" s="10"/>
      <c r="L13" s="26">
        <v>1</v>
      </c>
      <c r="M13" s="26"/>
      <c r="N13" s="26">
        <v>1</v>
      </c>
      <c r="O13" s="37"/>
    </row>
    <row r="14" spans="1:15" ht="26.25" thickBot="1" x14ac:dyDescent="0.25">
      <c r="A14" s="34" t="s">
        <v>602</v>
      </c>
      <c r="B14" s="6" t="s">
        <v>584</v>
      </c>
      <c r="C14" s="6" t="s">
        <v>585</v>
      </c>
      <c r="D14" s="6" t="s">
        <v>586</v>
      </c>
      <c r="E14" s="6" t="s">
        <v>587</v>
      </c>
      <c r="F14" s="6" t="s">
        <v>588</v>
      </c>
      <c r="G14" s="6" t="s">
        <v>589</v>
      </c>
      <c r="H14" s="6" t="s">
        <v>590</v>
      </c>
      <c r="I14" s="6" t="s">
        <v>591</v>
      </c>
      <c r="J14" s="6" t="s">
        <v>592</v>
      </c>
      <c r="K14" s="6" t="s">
        <v>593</v>
      </c>
      <c r="L14" s="6" t="s">
        <v>594</v>
      </c>
      <c r="M14" s="6" t="s">
        <v>595</v>
      </c>
      <c r="N14" s="6" t="s">
        <v>596</v>
      </c>
      <c r="O14" s="5" t="s">
        <v>597</v>
      </c>
    </row>
    <row r="15" spans="1:15" ht="22.5" x14ac:dyDescent="0.2">
      <c r="A15" s="36" t="s">
        <v>603</v>
      </c>
      <c r="B15" s="45"/>
      <c r="C15" s="45"/>
      <c r="D15" s="45">
        <v>1</v>
      </c>
      <c r="E15" s="45"/>
      <c r="F15" s="45"/>
      <c r="G15" s="45"/>
      <c r="H15" s="45"/>
      <c r="I15" s="45"/>
      <c r="J15" s="45"/>
      <c r="K15" s="10"/>
      <c r="L15" s="10"/>
      <c r="M15" s="26"/>
      <c r="N15" s="26">
        <v>1</v>
      </c>
      <c r="O15" s="46">
        <v>3</v>
      </c>
    </row>
    <row r="16" spans="1:15" ht="22.5" x14ac:dyDescent="0.2">
      <c r="A16" s="36" t="s">
        <v>604</v>
      </c>
      <c r="B16" s="45"/>
      <c r="C16" s="45">
        <v>1</v>
      </c>
      <c r="D16" s="45">
        <v>1</v>
      </c>
      <c r="E16" s="45">
        <v>2</v>
      </c>
      <c r="F16" s="45"/>
      <c r="G16" s="45"/>
      <c r="H16" s="45">
        <v>2</v>
      </c>
      <c r="I16" s="45"/>
      <c r="J16" s="45">
        <v>1</v>
      </c>
      <c r="K16" s="10"/>
      <c r="L16" s="10"/>
      <c r="M16" s="26">
        <v>2</v>
      </c>
      <c r="N16" s="26">
        <v>2</v>
      </c>
      <c r="O16" s="46">
        <v>13</v>
      </c>
    </row>
    <row r="17" spans="1:15" x14ac:dyDescent="0.2">
      <c r="A17" s="36" t="s">
        <v>11</v>
      </c>
      <c r="B17" s="45"/>
      <c r="C17" s="45"/>
      <c r="D17" s="45"/>
      <c r="E17" s="45">
        <v>3</v>
      </c>
      <c r="F17" s="45"/>
      <c r="G17" s="45">
        <v>1</v>
      </c>
      <c r="H17" s="45">
        <v>1</v>
      </c>
      <c r="I17" s="45"/>
      <c r="J17" s="45">
        <v>2</v>
      </c>
      <c r="K17" s="10"/>
      <c r="L17" s="10"/>
      <c r="M17" s="10"/>
      <c r="N17" s="10"/>
      <c r="O17" s="46">
        <v>7</v>
      </c>
    </row>
    <row r="18" spans="1:15" ht="22.5" x14ac:dyDescent="0.2">
      <c r="A18" s="36" t="s">
        <v>12</v>
      </c>
      <c r="B18" s="10"/>
      <c r="C18" s="26">
        <v>1</v>
      </c>
      <c r="D18" s="10"/>
      <c r="E18" s="10"/>
      <c r="F18" s="26"/>
      <c r="G18" s="26"/>
      <c r="H18" s="26"/>
      <c r="I18" s="26"/>
      <c r="J18" s="26">
        <v>2</v>
      </c>
      <c r="K18" s="26"/>
      <c r="L18" s="26"/>
      <c r="M18" s="26"/>
      <c r="N18" s="26">
        <v>3</v>
      </c>
      <c r="O18" s="46">
        <v>7</v>
      </c>
    </row>
    <row r="19" spans="1:15" ht="22.5" x14ac:dyDescent="0.2">
      <c r="A19" s="36" t="s">
        <v>13</v>
      </c>
      <c r="B19" s="10"/>
      <c r="C19" s="10"/>
      <c r="D19" s="10"/>
      <c r="E19" s="10"/>
      <c r="F19" s="26"/>
      <c r="G19" s="26"/>
      <c r="H19" s="26"/>
      <c r="I19" s="26"/>
      <c r="J19" s="26">
        <v>1</v>
      </c>
      <c r="K19" s="26"/>
      <c r="L19" s="26"/>
      <c r="M19" s="26"/>
      <c r="N19" s="26">
        <v>1</v>
      </c>
      <c r="O19" s="46">
        <v>2</v>
      </c>
    </row>
    <row r="20" spans="1:15" ht="22.5" x14ac:dyDescent="0.2">
      <c r="A20" s="36" t="s">
        <v>14</v>
      </c>
      <c r="B20" s="26">
        <v>1</v>
      </c>
      <c r="C20" s="26">
        <v>1</v>
      </c>
      <c r="D20" s="10"/>
      <c r="E20" s="10"/>
      <c r="F20" s="26">
        <v>1</v>
      </c>
      <c r="G20" s="26"/>
      <c r="H20" s="26">
        <v>1</v>
      </c>
      <c r="I20" s="26"/>
      <c r="J20" s="26">
        <v>1</v>
      </c>
      <c r="K20" s="26"/>
      <c r="L20" s="26"/>
      <c r="M20" s="26"/>
      <c r="N20" s="26">
        <v>1</v>
      </c>
      <c r="O20" s="46">
        <v>6</v>
      </c>
    </row>
    <row r="21" spans="1:15" x14ac:dyDescent="0.2">
      <c r="A21" s="35" t="s">
        <v>40</v>
      </c>
      <c r="B21" s="10"/>
      <c r="C21" s="10"/>
      <c r="D21" s="10"/>
      <c r="E21" s="10">
        <v>1</v>
      </c>
      <c r="F21" s="10"/>
      <c r="G21" s="10">
        <v>1</v>
      </c>
      <c r="H21" s="10">
        <v>25</v>
      </c>
      <c r="I21" s="10"/>
      <c r="J21" s="10"/>
      <c r="K21" s="10"/>
      <c r="L21" s="10"/>
      <c r="M21" s="10"/>
      <c r="N21" s="10">
        <v>1</v>
      </c>
      <c r="O21" s="46">
        <v>28</v>
      </c>
    </row>
    <row r="22" spans="1:15" x14ac:dyDescent="0.2">
      <c r="A22" s="35" t="s">
        <v>41</v>
      </c>
      <c r="B22" s="10">
        <v>1</v>
      </c>
      <c r="C22" s="10">
        <v>1</v>
      </c>
      <c r="D22" s="10">
        <v>2</v>
      </c>
      <c r="E22" s="10">
        <v>1</v>
      </c>
      <c r="F22" s="10"/>
      <c r="G22" s="10">
        <v>4</v>
      </c>
      <c r="H22" s="10">
        <v>10</v>
      </c>
      <c r="I22" s="10"/>
      <c r="J22" s="10">
        <v>1</v>
      </c>
      <c r="K22" s="10"/>
      <c r="L22" s="10"/>
      <c r="M22" s="10"/>
      <c r="N22" s="10">
        <v>6</v>
      </c>
      <c r="O22" s="46">
        <v>27</v>
      </c>
    </row>
    <row r="23" spans="1:15" ht="13.5" thickBot="1" x14ac:dyDescent="0.25">
      <c r="A23" s="35" t="s">
        <v>42</v>
      </c>
      <c r="B23" s="10"/>
      <c r="C23" s="10"/>
      <c r="D23" s="10"/>
      <c r="E23" s="10">
        <v>1</v>
      </c>
      <c r="F23" s="10"/>
      <c r="G23" s="10">
        <v>1</v>
      </c>
      <c r="H23" s="10"/>
      <c r="I23" s="10"/>
      <c r="J23" s="10">
        <v>1</v>
      </c>
      <c r="K23" s="10"/>
      <c r="L23" s="10"/>
      <c r="M23" s="10">
        <v>2</v>
      </c>
      <c r="N23" s="10">
        <v>3</v>
      </c>
      <c r="O23" s="46">
        <v>19</v>
      </c>
    </row>
    <row r="24" spans="1:15" ht="15" customHeight="1" thickBot="1" x14ac:dyDescent="0.25">
      <c r="A24" s="41" t="s">
        <v>605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3"/>
    </row>
    <row r="25" spans="1:15" ht="39" thickBot="1" x14ac:dyDescent="0.25">
      <c r="A25" s="8" t="s">
        <v>606</v>
      </c>
      <c r="B25" s="57" t="s">
        <v>584</v>
      </c>
      <c r="C25" s="57" t="s">
        <v>607</v>
      </c>
      <c r="D25" s="57" t="s">
        <v>608</v>
      </c>
      <c r="E25" s="57" t="s">
        <v>609</v>
      </c>
      <c r="F25" s="57" t="s">
        <v>610</v>
      </c>
      <c r="G25" s="57" t="s">
        <v>611</v>
      </c>
      <c r="H25" s="57" t="s">
        <v>612</v>
      </c>
      <c r="I25" s="57" t="s">
        <v>613</v>
      </c>
      <c r="J25" s="57" t="s">
        <v>614</v>
      </c>
      <c r="K25" s="57" t="s">
        <v>615</v>
      </c>
      <c r="L25" s="57" t="s">
        <v>616</v>
      </c>
      <c r="M25" s="57" t="s">
        <v>617</v>
      </c>
      <c r="N25" s="57" t="s">
        <v>618</v>
      </c>
      <c r="O25" s="5" t="s">
        <v>619</v>
      </c>
    </row>
    <row r="26" spans="1:15" x14ac:dyDescent="0.2">
      <c r="A26" s="58" t="s">
        <v>620</v>
      </c>
      <c r="B26" s="59">
        <v>1332</v>
      </c>
      <c r="C26" s="59">
        <v>11496</v>
      </c>
      <c r="D26" s="59">
        <v>7200</v>
      </c>
      <c r="E26" s="59">
        <v>15204</v>
      </c>
      <c r="F26" s="59">
        <v>20280</v>
      </c>
      <c r="G26" s="59">
        <v>15780</v>
      </c>
      <c r="H26" s="59">
        <v>16260</v>
      </c>
      <c r="I26" s="59">
        <v>23268</v>
      </c>
      <c r="J26" s="59">
        <v>17592</v>
      </c>
      <c r="K26" s="59">
        <v>3684</v>
      </c>
      <c r="L26" s="59">
        <v>13152</v>
      </c>
      <c r="M26" s="59">
        <v>9516</v>
      </c>
      <c r="N26" s="59">
        <v>22428</v>
      </c>
      <c r="O26" s="64">
        <v>177192</v>
      </c>
    </row>
    <row r="27" spans="1:15" ht="25.5" x14ac:dyDescent="0.2">
      <c r="A27" s="62" t="s">
        <v>649</v>
      </c>
      <c r="B27" s="26">
        <v>0</v>
      </c>
      <c r="C27" s="26">
        <v>8004</v>
      </c>
      <c r="D27" s="26">
        <v>7716</v>
      </c>
      <c r="E27" s="26">
        <v>5832</v>
      </c>
      <c r="F27" s="26">
        <v>1104</v>
      </c>
      <c r="G27" s="26">
        <v>4548</v>
      </c>
      <c r="H27" s="26">
        <v>3600</v>
      </c>
      <c r="I27" s="26">
        <v>372</v>
      </c>
      <c r="J27" s="26">
        <v>1836</v>
      </c>
      <c r="K27" s="26">
        <v>1704</v>
      </c>
      <c r="L27" s="26">
        <v>0</v>
      </c>
      <c r="M27" s="26">
        <v>1956</v>
      </c>
      <c r="N27" s="26">
        <v>5592</v>
      </c>
      <c r="O27" s="46">
        <v>42264</v>
      </c>
    </row>
    <row r="28" spans="1:15" x14ac:dyDescent="0.2">
      <c r="A28" s="11" t="s">
        <v>28</v>
      </c>
      <c r="B28" s="10">
        <v>0</v>
      </c>
      <c r="C28" s="10">
        <v>2544</v>
      </c>
      <c r="D28" s="10">
        <v>432</v>
      </c>
      <c r="E28" s="10">
        <v>72</v>
      </c>
      <c r="F28" s="10">
        <v>0</v>
      </c>
      <c r="G28" s="10">
        <v>7044</v>
      </c>
      <c r="H28" s="10">
        <v>48</v>
      </c>
      <c r="I28" s="10">
        <v>24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46">
        <v>10164</v>
      </c>
    </row>
    <row r="29" spans="1:15" x14ac:dyDescent="0.2">
      <c r="A29" s="11" t="s">
        <v>29</v>
      </c>
      <c r="B29" s="10">
        <v>0</v>
      </c>
      <c r="C29" s="10">
        <v>19092</v>
      </c>
      <c r="D29" s="10">
        <v>0</v>
      </c>
      <c r="E29" s="10">
        <v>20280</v>
      </c>
      <c r="F29" s="10">
        <v>20376</v>
      </c>
      <c r="G29" s="10">
        <v>14076</v>
      </c>
      <c r="H29" s="10">
        <v>18300</v>
      </c>
      <c r="I29" s="10">
        <v>18168</v>
      </c>
      <c r="J29" s="10">
        <v>19320</v>
      </c>
      <c r="K29" s="10">
        <v>4224</v>
      </c>
      <c r="L29" s="10">
        <v>0</v>
      </c>
      <c r="M29" s="10">
        <v>10380</v>
      </c>
      <c r="N29" s="10">
        <v>3612</v>
      </c>
      <c r="O29" s="46">
        <v>147828</v>
      </c>
    </row>
    <row r="30" spans="1:15" x14ac:dyDescent="0.2">
      <c r="A30" s="11" t="s">
        <v>30</v>
      </c>
      <c r="B30" s="10">
        <v>1332</v>
      </c>
      <c r="C30" s="10">
        <v>12</v>
      </c>
      <c r="D30" s="10">
        <v>14268</v>
      </c>
      <c r="E30" s="10">
        <v>12</v>
      </c>
      <c r="F30" s="10">
        <v>0</v>
      </c>
      <c r="G30" s="10">
        <v>0</v>
      </c>
      <c r="H30" s="10">
        <v>0</v>
      </c>
      <c r="I30" s="10">
        <v>36</v>
      </c>
      <c r="J30" s="10">
        <v>0</v>
      </c>
      <c r="K30" s="10">
        <v>24</v>
      </c>
      <c r="L30" s="10">
        <v>14568</v>
      </c>
      <c r="M30" s="10">
        <v>12</v>
      </c>
      <c r="N30" s="10">
        <v>0</v>
      </c>
      <c r="O30" s="46">
        <v>30264</v>
      </c>
    </row>
    <row r="31" spans="1:15" x14ac:dyDescent="0.2">
      <c r="A31" s="11" t="s">
        <v>31</v>
      </c>
      <c r="B31" s="10">
        <v>0</v>
      </c>
      <c r="C31" s="10">
        <v>12</v>
      </c>
      <c r="D31" s="10">
        <v>0</v>
      </c>
      <c r="E31" s="10">
        <v>0</v>
      </c>
      <c r="F31" s="10">
        <v>0</v>
      </c>
      <c r="G31" s="10">
        <v>5076</v>
      </c>
      <c r="H31" s="10">
        <v>0</v>
      </c>
      <c r="I31" s="10">
        <v>0</v>
      </c>
      <c r="J31" s="10">
        <v>0</v>
      </c>
      <c r="K31" s="10">
        <v>12</v>
      </c>
      <c r="L31" s="10">
        <v>0</v>
      </c>
      <c r="M31" s="10">
        <v>12</v>
      </c>
      <c r="N31" s="10">
        <v>0</v>
      </c>
      <c r="O31" s="46">
        <v>5112</v>
      </c>
    </row>
    <row r="32" spans="1:15" x14ac:dyDescent="0.2">
      <c r="A32" s="11" t="s">
        <v>32</v>
      </c>
      <c r="B32" s="10">
        <v>0</v>
      </c>
      <c r="C32" s="10">
        <v>360</v>
      </c>
      <c r="D32" s="10">
        <v>48</v>
      </c>
      <c r="E32" s="10">
        <v>120</v>
      </c>
      <c r="F32" s="10">
        <v>876</v>
      </c>
      <c r="G32" s="10">
        <v>24</v>
      </c>
      <c r="H32" s="10">
        <v>540</v>
      </c>
      <c r="I32" s="10">
        <v>132</v>
      </c>
      <c r="J32" s="10">
        <v>0</v>
      </c>
      <c r="K32" s="10">
        <v>288</v>
      </c>
      <c r="L32" s="10">
        <v>1416</v>
      </c>
      <c r="M32" s="10">
        <v>828</v>
      </c>
      <c r="N32" s="10">
        <v>23820</v>
      </c>
      <c r="O32" s="46">
        <v>28452</v>
      </c>
    </row>
    <row r="33" spans="1:15" ht="13.5" thickBot="1" x14ac:dyDescent="0.25">
      <c r="A33" s="60" t="s">
        <v>33</v>
      </c>
      <c r="B33" s="61">
        <v>0</v>
      </c>
      <c r="C33" s="61">
        <v>192</v>
      </c>
      <c r="D33" s="61">
        <v>120</v>
      </c>
      <c r="E33" s="61">
        <v>0</v>
      </c>
      <c r="F33" s="61">
        <v>96</v>
      </c>
      <c r="G33" s="61">
        <v>60</v>
      </c>
      <c r="H33" s="61">
        <v>0</v>
      </c>
      <c r="I33" s="61">
        <v>36</v>
      </c>
      <c r="J33" s="61">
        <v>0</v>
      </c>
      <c r="K33" s="61">
        <v>72</v>
      </c>
      <c r="L33" s="61">
        <v>0</v>
      </c>
      <c r="M33" s="61">
        <v>60</v>
      </c>
      <c r="N33" s="61">
        <v>348</v>
      </c>
      <c r="O33" s="65">
        <v>984</v>
      </c>
    </row>
    <row r="34" spans="1:15" ht="13.5" thickBot="1" x14ac:dyDescent="0.25"/>
    <row r="35" spans="1:15" ht="15.75" customHeight="1" thickBot="1" x14ac:dyDescent="0.25">
      <c r="A35" s="39" t="s">
        <v>621</v>
      </c>
      <c r="B35" s="40"/>
      <c r="C35" s="40"/>
      <c r="D35" s="40"/>
      <c r="E35" s="40"/>
      <c r="F35" s="28"/>
      <c r="G35" s="28"/>
      <c r="H35" s="28"/>
      <c r="I35" s="28"/>
      <c r="J35" s="28"/>
      <c r="K35" s="28"/>
      <c r="L35" s="28"/>
      <c r="M35" s="28"/>
      <c r="N35" s="28"/>
      <c r="O35" s="29"/>
    </row>
    <row r="36" spans="1:15" ht="26.25" thickBot="1" x14ac:dyDescent="0.25">
      <c r="A36" s="55" t="s">
        <v>622</v>
      </c>
      <c r="B36" s="56" t="s">
        <v>584</v>
      </c>
      <c r="C36" s="56" t="s">
        <v>585</v>
      </c>
      <c r="D36" s="56" t="s">
        <v>586</v>
      </c>
      <c r="E36" s="56" t="s">
        <v>587</v>
      </c>
      <c r="F36" s="56" t="s">
        <v>588</v>
      </c>
      <c r="G36" s="56" t="s">
        <v>589</v>
      </c>
      <c r="H36" s="56" t="s">
        <v>590</v>
      </c>
      <c r="I36" s="56" t="s">
        <v>591</v>
      </c>
      <c r="J36" s="56" t="s">
        <v>592</v>
      </c>
      <c r="K36" s="56" t="s">
        <v>593</v>
      </c>
      <c r="L36" s="56" t="s">
        <v>594</v>
      </c>
      <c r="M36" s="56" t="s">
        <v>595</v>
      </c>
      <c r="N36" s="56" t="s">
        <v>596</v>
      </c>
      <c r="O36" s="5" t="s">
        <v>597</v>
      </c>
    </row>
    <row r="37" spans="1:15" x14ac:dyDescent="0.2">
      <c r="A37" s="52" t="s">
        <v>623</v>
      </c>
      <c r="B37" s="53">
        <v>1.0854629629629631</v>
      </c>
      <c r="C37" s="53">
        <v>8.1746296296296297</v>
      </c>
      <c r="D37" s="53">
        <v>8.4855787037037036</v>
      </c>
      <c r="E37" s="53">
        <v>8.3646759259259262</v>
      </c>
      <c r="F37" s="53">
        <v>24.773958333333333</v>
      </c>
      <c r="G37" s="53">
        <v>15.149282407407407</v>
      </c>
      <c r="H37" s="53">
        <v>103.02231481481482</v>
      </c>
      <c r="I37" s="53">
        <v>38.29826388888889</v>
      </c>
      <c r="J37" s="53">
        <v>9.6785648148148145</v>
      </c>
      <c r="K37" s="53">
        <v>2.2134953703703704</v>
      </c>
      <c r="L37" s="53">
        <v>13.632569444444444</v>
      </c>
      <c r="M37" s="53">
        <v>19.564050925925926</v>
      </c>
      <c r="N37" s="53">
        <v>20.268425925925925</v>
      </c>
      <c r="O37" s="54">
        <v>272.71127314814817</v>
      </c>
    </row>
    <row r="38" spans="1:15" x14ac:dyDescent="0.2">
      <c r="A38" s="18" t="s">
        <v>624</v>
      </c>
      <c r="B38" s="13">
        <v>3.0972222222222224E-2</v>
      </c>
      <c r="C38" s="13">
        <v>1.1502546296296297</v>
      </c>
      <c r="D38" s="13">
        <v>7.0203472222222221</v>
      </c>
      <c r="E38" s="13">
        <v>4.8110416666666671</v>
      </c>
      <c r="F38" s="13">
        <v>4.9979629629629629</v>
      </c>
      <c r="G38" s="13">
        <v>18.882546296296297</v>
      </c>
      <c r="H38" s="13">
        <v>12.271365740740741</v>
      </c>
      <c r="I38" s="13">
        <v>9.3579166666666662</v>
      </c>
      <c r="J38" s="13">
        <v>12.937731481481482</v>
      </c>
      <c r="K38" s="13">
        <v>2.6759490740740741</v>
      </c>
      <c r="L38" s="13">
        <v>0</v>
      </c>
      <c r="M38" s="13">
        <v>2.7501388888888889</v>
      </c>
      <c r="N38" s="13">
        <v>15.504398148148148</v>
      </c>
      <c r="O38" s="24">
        <v>92.390625</v>
      </c>
    </row>
    <row r="39" spans="1:15" x14ac:dyDescent="0.2">
      <c r="A39" s="18" t="s">
        <v>625</v>
      </c>
      <c r="B39" s="13">
        <v>0.43594907407407407</v>
      </c>
      <c r="C39" s="13">
        <v>5.5095370370370373</v>
      </c>
      <c r="D39" s="13">
        <v>4.4403240740740744</v>
      </c>
      <c r="E39" s="13">
        <v>5.7628935185185188</v>
      </c>
      <c r="F39" s="13">
        <v>17.948680555555555</v>
      </c>
      <c r="G39" s="13">
        <v>11.662824074074074</v>
      </c>
      <c r="H39" s="13">
        <v>88.405185185185189</v>
      </c>
      <c r="I39" s="13">
        <v>31.382708333333333</v>
      </c>
      <c r="J39" s="13">
        <v>6.1906249999999998</v>
      </c>
      <c r="K39" s="13">
        <v>1.458912037037037</v>
      </c>
      <c r="L39" s="13">
        <v>8.750648148148148</v>
      </c>
      <c r="M39" s="13">
        <v>13.753564814814816</v>
      </c>
      <c r="N39" s="13">
        <v>14.311435185185186</v>
      </c>
      <c r="O39" s="24">
        <v>210.01328703703706</v>
      </c>
    </row>
    <row r="40" spans="1:15" x14ac:dyDescent="0.2">
      <c r="A40" s="18" t="s">
        <v>626</v>
      </c>
      <c r="B40" s="13">
        <v>3.5578703703703703E-2</v>
      </c>
      <c r="C40" s="13">
        <v>2.5369212962962964</v>
      </c>
      <c r="D40" s="13">
        <v>3.5537962962962961</v>
      </c>
      <c r="E40" s="13">
        <v>7.4113194444444446</v>
      </c>
      <c r="F40" s="13">
        <v>9.6150925925925925</v>
      </c>
      <c r="G40" s="13">
        <v>5.8604166666666666</v>
      </c>
      <c r="H40" s="13">
        <v>16.073310185185186</v>
      </c>
      <c r="I40" s="13">
        <v>15.492060185185185</v>
      </c>
      <c r="J40" s="13">
        <v>2.4384027777777777</v>
      </c>
      <c r="K40" s="13">
        <v>1.2102777777777778</v>
      </c>
      <c r="L40" s="13">
        <v>5.5800462962962962</v>
      </c>
      <c r="M40" s="13">
        <v>7.9078935185185184</v>
      </c>
      <c r="N40" s="13">
        <v>6.6893750000000001</v>
      </c>
      <c r="O40" s="24">
        <v>84.404490740740741</v>
      </c>
    </row>
    <row r="41" spans="1:15" x14ac:dyDescent="0.2">
      <c r="A41" s="18" t="s">
        <v>627</v>
      </c>
      <c r="B41" s="13">
        <v>0.78590277777777773</v>
      </c>
      <c r="C41" s="13">
        <v>304.91611111111109</v>
      </c>
      <c r="D41" s="13">
        <v>243.08678240740741</v>
      </c>
      <c r="E41" s="13">
        <v>415.55057870370371</v>
      </c>
      <c r="F41" s="13">
        <v>541.11761574074069</v>
      </c>
      <c r="G41" s="13">
        <v>337.71104166666669</v>
      </c>
      <c r="H41" s="13">
        <v>369.93819444444443</v>
      </c>
      <c r="I41" s="13">
        <v>696.63502314814809</v>
      </c>
      <c r="J41" s="13">
        <v>389.35145833333331</v>
      </c>
      <c r="K41" s="13">
        <v>0.26314814814814813</v>
      </c>
      <c r="L41" s="13">
        <v>1199.3811342592592</v>
      </c>
      <c r="M41" s="13">
        <v>251.86497685185185</v>
      </c>
      <c r="N41" s="13">
        <v>462.00951388888888</v>
      </c>
      <c r="O41" s="24">
        <v>5212.6114814814819</v>
      </c>
    </row>
    <row r="42" spans="1:15" x14ac:dyDescent="0.2">
      <c r="A42" s="7" t="s">
        <v>628</v>
      </c>
      <c r="B42" s="13">
        <v>1.3731944444444444</v>
      </c>
      <c r="C42" s="13">
        <v>10.27537037037037</v>
      </c>
      <c r="D42" s="13">
        <v>7.8860185185185188</v>
      </c>
      <c r="E42" s="13">
        <v>14.730601851851851</v>
      </c>
      <c r="F42" s="13">
        <v>28.257384259259258</v>
      </c>
      <c r="G42" s="13">
        <v>12.962314814814814</v>
      </c>
      <c r="H42" s="13">
        <v>17.835763888888888</v>
      </c>
      <c r="I42" s="13">
        <v>32.497800925925922</v>
      </c>
      <c r="J42" s="13">
        <v>19.402129629629631</v>
      </c>
      <c r="K42" s="13">
        <v>2.7109027777777777</v>
      </c>
      <c r="L42" s="13">
        <v>8.4958564814814821</v>
      </c>
      <c r="M42" s="13">
        <v>7.0722685185185181</v>
      </c>
      <c r="N42" s="13">
        <v>20.997870370370372</v>
      </c>
      <c r="O42" s="24">
        <v>184.49747685185184</v>
      </c>
    </row>
    <row r="43" spans="1:15" x14ac:dyDescent="0.2">
      <c r="A43" s="7" t="s">
        <v>629</v>
      </c>
      <c r="B43" s="13">
        <v>17.656574074074076</v>
      </c>
      <c r="C43" s="13">
        <v>145.89587962962963</v>
      </c>
      <c r="D43" s="13">
        <v>88.829467592592593</v>
      </c>
      <c r="E43" s="13">
        <v>254.0919675925926</v>
      </c>
      <c r="F43" s="13">
        <v>878.99331018518524</v>
      </c>
      <c r="G43" s="13">
        <v>204.72909722222221</v>
      </c>
      <c r="H43" s="13">
        <v>221.26803240740742</v>
      </c>
      <c r="I43" s="13">
        <v>428.26983796296298</v>
      </c>
      <c r="J43" s="13">
        <v>170.34472222222223</v>
      </c>
      <c r="K43" s="13">
        <v>48.156435185185188</v>
      </c>
      <c r="L43" s="13">
        <v>184.89303240740742</v>
      </c>
      <c r="M43" s="13">
        <v>130.15520833333332</v>
      </c>
      <c r="N43" s="13">
        <v>211.0829861111111</v>
      </c>
      <c r="O43" s="24">
        <v>2984.3665509259254</v>
      </c>
    </row>
    <row r="44" spans="1:15" x14ac:dyDescent="0.2">
      <c r="A44" s="18" t="s">
        <v>630</v>
      </c>
      <c r="B44" s="13">
        <v>60.268726851851852</v>
      </c>
      <c r="C44" s="13">
        <v>226.95229166666667</v>
      </c>
      <c r="D44" s="13">
        <v>120.61898148148148</v>
      </c>
      <c r="E44" s="13">
        <v>256.7948148148148</v>
      </c>
      <c r="F44" s="13">
        <v>269.33087962962964</v>
      </c>
      <c r="G44" s="13">
        <v>328.00972222222219</v>
      </c>
      <c r="H44" s="13">
        <v>266.00585648148149</v>
      </c>
      <c r="I44" s="13">
        <v>402.11497685185185</v>
      </c>
      <c r="J44" s="13">
        <v>212.38666666666666</v>
      </c>
      <c r="K44" s="13">
        <v>129.94976851851851</v>
      </c>
      <c r="L44" s="13">
        <v>0</v>
      </c>
      <c r="M44" s="13">
        <v>109.46701388888889</v>
      </c>
      <c r="N44" s="13">
        <v>344.26631944444443</v>
      </c>
      <c r="O44" s="24">
        <v>2726.1660185185183</v>
      </c>
    </row>
    <row r="45" spans="1:15" x14ac:dyDescent="0.2">
      <c r="A45" s="18" t="s">
        <v>631</v>
      </c>
      <c r="B45" s="13">
        <v>0.90891203703703705</v>
      </c>
      <c r="C45" s="13">
        <v>5.8728472222222221</v>
      </c>
      <c r="D45" s="13">
        <v>7.246296296296296</v>
      </c>
      <c r="E45" s="13">
        <v>11.347291666666667</v>
      </c>
      <c r="F45" s="13">
        <v>24.553773148148149</v>
      </c>
      <c r="G45" s="13">
        <v>9.5466666666666669</v>
      </c>
      <c r="H45" s="13">
        <v>10.016712962962963</v>
      </c>
      <c r="I45" s="13">
        <v>18.387430555555557</v>
      </c>
      <c r="J45" s="13">
        <v>15.544560185185185</v>
      </c>
      <c r="K45" s="13">
        <v>2.5935185185185183</v>
      </c>
      <c r="L45" s="47">
        <v>14.766087962962963</v>
      </c>
      <c r="M45" s="47">
        <v>5.5812037037037037</v>
      </c>
      <c r="N45" s="47">
        <v>15.107152777777777</v>
      </c>
      <c r="O45" s="24">
        <v>15.107152777777777</v>
      </c>
    </row>
    <row r="46" spans="1:15" ht="13.5" thickBot="1" x14ac:dyDescent="0.25">
      <c r="A46" s="19" t="s">
        <v>632</v>
      </c>
      <c r="B46" s="14">
        <v>82.581273148148156</v>
      </c>
      <c r="C46" s="14">
        <v>711.28384259259258</v>
      </c>
      <c r="D46" s="14">
        <v>491.1675925925926</v>
      </c>
      <c r="E46" s="14">
        <v>978.86518518518528</v>
      </c>
      <c r="F46" s="14">
        <v>1799.5886574074075</v>
      </c>
      <c r="G46" s="14">
        <v>944.5139120370369</v>
      </c>
      <c r="H46" s="14">
        <v>1104.8367361111111</v>
      </c>
      <c r="I46" s="14">
        <v>1672.4360185185185</v>
      </c>
      <c r="J46" s="14">
        <v>838.27486111111114</v>
      </c>
      <c r="K46" s="14">
        <v>191.23240740740741</v>
      </c>
      <c r="L46" s="14">
        <v>1435.4993749999999</v>
      </c>
      <c r="M46" s="14">
        <v>548.11631944444446</v>
      </c>
      <c r="N46" s="14">
        <v>1110.2374768518519</v>
      </c>
      <c r="O46" s="20">
        <v>11908.633657407408</v>
      </c>
    </row>
    <row r="47" spans="1:15" ht="26.25" thickBot="1" x14ac:dyDescent="0.25">
      <c r="A47" s="21" t="s">
        <v>633</v>
      </c>
      <c r="B47" s="12" t="s">
        <v>584</v>
      </c>
      <c r="C47" s="12" t="s">
        <v>585</v>
      </c>
      <c r="D47" s="12" t="s">
        <v>586</v>
      </c>
      <c r="E47" s="12" t="s">
        <v>587</v>
      </c>
      <c r="F47" s="12" t="s">
        <v>588</v>
      </c>
      <c r="G47" s="12" t="s">
        <v>589</v>
      </c>
      <c r="H47" s="12" t="s">
        <v>590</v>
      </c>
      <c r="I47" s="12" t="s">
        <v>591</v>
      </c>
      <c r="J47" s="12" t="s">
        <v>592</v>
      </c>
      <c r="K47" s="12" t="s">
        <v>593</v>
      </c>
      <c r="L47" s="12" t="s">
        <v>594</v>
      </c>
      <c r="M47" s="12" t="s">
        <v>595</v>
      </c>
      <c r="N47" s="12" t="s">
        <v>596</v>
      </c>
      <c r="O47" s="5" t="s">
        <v>597</v>
      </c>
    </row>
    <row r="48" spans="1:15" x14ac:dyDescent="0.2">
      <c r="A48" s="18" t="s">
        <v>634</v>
      </c>
      <c r="B48" s="48">
        <v>3027044.783203125</v>
      </c>
      <c r="C48" s="15">
        <v>40707277.419921875</v>
      </c>
      <c r="D48" s="15">
        <v>41506472.73828125</v>
      </c>
      <c r="E48" s="15">
        <v>40812928.810546875</v>
      </c>
      <c r="F48" s="15">
        <v>41205540.00390625</v>
      </c>
      <c r="G48" s="15">
        <v>51020660.822265625</v>
      </c>
      <c r="H48" s="15">
        <v>42569120.587890625</v>
      </c>
      <c r="I48" s="15">
        <v>38153082.103515625</v>
      </c>
      <c r="J48" s="15">
        <v>37346849.419921875</v>
      </c>
      <c r="K48" s="15">
        <v>8213060.55859375</v>
      </c>
      <c r="L48" s="15">
        <v>27966527.564453125</v>
      </c>
      <c r="M48" s="15">
        <v>26448295.466796875</v>
      </c>
      <c r="N48" s="15">
        <v>76471866.142578125</v>
      </c>
      <c r="O48" s="25">
        <v>475448726.421875</v>
      </c>
    </row>
    <row r="49" spans="1:15" x14ac:dyDescent="0.2">
      <c r="A49" s="18" t="s">
        <v>635</v>
      </c>
      <c r="B49" s="48">
        <v>1209.509765625</v>
      </c>
      <c r="C49" s="15">
        <v>1824.76171875</v>
      </c>
      <c r="D49" s="15">
        <v>5160.525390625</v>
      </c>
      <c r="E49" s="15">
        <v>3579.21875</v>
      </c>
      <c r="F49" s="15">
        <v>6238.697265625</v>
      </c>
      <c r="G49" s="15">
        <v>3340.52734375</v>
      </c>
      <c r="H49" s="15">
        <v>9881.71484375</v>
      </c>
      <c r="I49" s="15">
        <v>9709.564453125</v>
      </c>
      <c r="J49" s="15">
        <v>5432.49609375</v>
      </c>
      <c r="K49" s="15">
        <v>3039.70703125</v>
      </c>
      <c r="L49" s="15">
        <v>59377.359375</v>
      </c>
      <c r="M49" s="15">
        <v>1781.607421875</v>
      </c>
      <c r="N49" s="15">
        <v>9423.9921875</v>
      </c>
      <c r="O49" s="25">
        <v>119999.681640625</v>
      </c>
    </row>
    <row r="50" spans="1:15" ht="13.5" thickBot="1" x14ac:dyDescent="0.25">
      <c r="A50" s="19" t="s">
        <v>636</v>
      </c>
      <c r="B50" s="49">
        <v>3028254.29296875</v>
      </c>
      <c r="C50" s="49">
        <v>40709102.181640625</v>
      </c>
      <c r="D50" s="49">
        <v>41511633.263671875</v>
      </c>
      <c r="E50" s="49">
        <v>40816508.029296875</v>
      </c>
      <c r="F50" s="49">
        <v>41211778.701171875</v>
      </c>
      <c r="G50" s="49">
        <v>51024001.349609375</v>
      </c>
      <c r="H50" s="49">
        <v>42579002.302734375</v>
      </c>
      <c r="I50" s="49">
        <v>38162791.66796875</v>
      </c>
      <c r="J50" s="49">
        <v>37352281.916015625</v>
      </c>
      <c r="K50" s="49">
        <v>8216100.265625</v>
      </c>
      <c r="L50" s="49">
        <v>28025904.923828125</v>
      </c>
      <c r="M50" s="49">
        <v>26450077.07421875</v>
      </c>
      <c r="N50" s="49">
        <v>76481290.134765625</v>
      </c>
      <c r="O50" s="49">
        <v>475568726.10351563</v>
      </c>
    </row>
    <row r="51" spans="1:15" ht="26.25" thickBot="1" x14ac:dyDescent="0.25">
      <c r="A51" s="21" t="s">
        <v>637</v>
      </c>
      <c r="B51" s="12" t="s">
        <v>584</v>
      </c>
      <c r="C51" s="12" t="s">
        <v>585</v>
      </c>
      <c r="D51" s="12" t="s">
        <v>586</v>
      </c>
      <c r="E51" s="12" t="s">
        <v>587</v>
      </c>
      <c r="F51" s="12" t="s">
        <v>588</v>
      </c>
      <c r="G51" s="12" t="s">
        <v>589</v>
      </c>
      <c r="H51" s="12" t="s">
        <v>590</v>
      </c>
      <c r="I51" s="12" t="s">
        <v>591</v>
      </c>
      <c r="J51" s="12" t="s">
        <v>592</v>
      </c>
      <c r="K51" s="12" t="s">
        <v>593</v>
      </c>
      <c r="L51" s="12" t="s">
        <v>594</v>
      </c>
      <c r="M51" s="12" t="s">
        <v>595</v>
      </c>
      <c r="N51" s="12" t="s">
        <v>596</v>
      </c>
      <c r="O51" s="5" t="s">
        <v>597</v>
      </c>
    </row>
    <row r="52" spans="1:15" x14ac:dyDescent="0.2">
      <c r="A52" s="18" t="s">
        <v>638</v>
      </c>
      <c r="B52" s="48">
        <v>2054</v>
      </c>
      <c r="C52" s="15">
        <v>22458</v>
      </c>
      <c r="D52" s="15">
        <v>10188</v>
      </c>
      <c r="E52" s="15">
        <v>31566</v>
      </c>
      <c r="F52" s="15">
        <v>33506</v>
      </c>
      <c r="G52" s="15">
        <v>145036</v>
      </c>
      <c r="H52" s="15">
        <v>94866</v>
      </c>
      <c r="I52" s="15">
        <v>67316</v>
      </c>
      <c r="J52" s="15">
        <v>38164</v>
      </c>
      <c r="K52" s="15">
        <v>7316</v>
      </c>
      <c r="L52" s="15">
        <v>40292</v>
      </c>
      <c r="M52" s="15">
        <v>28502</v>
      </c>
      <c r="N52" s="15">
        <v>69778</v>
      </c>
      <c r="O52" s="25">
        <v>591042</v>
      </c>
    </row>
    <row r="53" spans="1:15" x14ac:dyDescent="0.2">
      <c r="A53" s="18" t="s">
        <v>639</v>
      </c>
      <c r="B53" s="48">
        <v>38</v>
      </c>
      <c r="C53" s="15">
        <v>232</v>
      </c>
      <c r="D53" s="15">
        <v>218</v>
      </c>
      <c r="E53" s="15">
        <v>232</v>
      </c>
      <c r="F53" s="15">
        <v>296</v>
      </c>
      <c r="G53" s="15">
        <v>286</v>
      </c>
      <c r="H53" s="15">
        <v>1176</v>
      </c>
      <c r="I53" s="15">
        <v>414</v>
      </c>
      <c r="J53" s="15">
        <v>214</v>
      </c>
      <c r="K53" s="15">
        <v>14</v>
      </c>
      <c r="L53" s="15">
        <v>588</v>
      </c>
      <c r="M53" s="15">
        <v>500</v>
      </c>
      <c r="N53" s="15">
        <v>422</v>
      </c>
      <c r="O53" s="25">
        <v>4630</v>
      </c>
    </row>
    <row r="54" spans="1:15" x14ac:dyDescent="0.2">
      <c r="A54" s="18" t="s">
        <v>640</v>
      </c>
      <c r="B54" s="48">
        <v>30</v>
      </c>
      <c r="C54" s="15">
        <v>128</v>
      </c>
      <c r="D54" s="15">
        <v>26</v>
      </c>
      <c r="E54" s="15">
        <v>240</v>
      </c>
      <c r="F54" s="15">
        <v>196</v>
      </c>
      <c r="G54" s="15">
        <v>18</v>
      </c>
      <c r="H54" s="15">
        <v>162</v>
      </c>
      <c r="I54" s="15">
        <v>278</v>
      </c>
      <c r="J54" s="15">
        <v>66</v>
      </c>
      <c r="K54" s="15">
        <v>52</v>
      </c>
      <c r="L54" s="15">
        <v>0</v>
      </c>
      <c r="M54" s="15">
        <v>290</v>
      </c>
      <c r="N54" s="15">
        <v>626</v>
      </c>
      <c r="O54" s="25">
        <v>2112</v>
      </c>
    </row>
    <row r="55" spans="1:15" x14ac:dyDescent="0.2">
      <c r="A55" s="18" t="s">
        <v>641</v>
      </c>
      <c r="B55" s="48">
        <v>84</v>
      </c>
      <c r="C55" s="15">
        <v>430</v>
      </c>
      <c r="D55" s="15">
        <v>370</v>
      </c>
      <c r="E55" s="15">
        <v>524</v>
      </c>
      <c r="F55" s="15">
        <v>1232</v>
      </c>
      <c r="G55" s="15">
        <v>562</v>
      </c>
      <c r="H55" s="15">
        <v>4612</v>
      </c>
      <c r="I55" s="15">
        <v>1820</v>
      </c>
      <c r="J55" s="15">
        <v>760</v>
      </c>
      <c r="K55" s="15">
        <v>68</v>
      </c>
      <c r="L55" s="15">
        <v>972</v>
      </c>
      <c r="M55" s="15">
        <v>1126</v>
      </c>
      <c r="N55" s="15">
        <v>918</v>
      </c>
      <c r="O55" s="25">
        <v>13478</v>
      </c>
    </row>
    <row r="56" spans="1:15" ht="13.5" thickBot="1" x14ac:dyDescent="0.25">
      <c r="A56" s="23" t="s">
        <v>642</v>
      </c>
      <c r="B56" s="50">
        <v>2206</v>
      </c>
      <c r="C56" s="50">
        <v>23248</v>
      </c>
      <c r="D56" s="50">
        <v>10802</v>
      </c>
      <c r="E56" s="50">
        <v>32562</v>
      </c>
      <c r="F56" s="50">
        <v>35230</v>
      </c>
      <c r="G56" s="50">
        <v>145902</v>
      </c>
      <c r="H56" s="50">
        <v>100816</v>
      </c>
      <c r="I56" s="50">
        <v>69828</v>
      </c>
      <c r="J56" s="50">
        <v>39204</v>
      </c>
      <c r="K56" s="50">
        <v>7450</v>
      </c>
      <c r="L56" s="50">
        <v>41852</v>
      </c>
      <c r="M56" s="50">
        <v>30418</v>
      </c>
      <c r="N56" s="50">
        <v>71744</v>
      </c>
      <c r="O56" s="22">
        <v>611262</v>
      </c>
    </row>
    <row r="57" spans="1:15" ht="15.75" customHeight="1" thickBot="1" x14ac:dyDescent="0.25">
      <c r="A57" s="39" t="s">
        <v>643</v>
      </c>
      <c r="B57" s="38"/>
      <c r="C57" s="38"/>
      <c r="D57" s="38"/>
      <c r="E57" s="38"/>
      <c r="F57" s="28"/>
      <c r="G57" s="28"/>
      <c r="H57" s="28"/>
      <c r="I57" s="28"/>
      <c r="J57" s="28"/>
      <c r="K57" s="28"/>
      <c r="L57" s="28"/>
      <c r="M57" s="28"/>
      <c r="N57" s="28"/>
      <c r="O57" s="29"/>
    </row>
    <row r="58" spans="1:15" ht="26.25" thickBot="1" x14ac:dyDescent="0.25">
      <c r="A58" s="16" t="s">
        <v>644</v>
      </c>
      <c r="B58" s="12" t="s">
        <v>584</v>
      </c>
      <c r="C58" s="17" t="s">
        <v>585</v>
      </c>
      <c r="D58" s="17" t="s">
        <v>586</v>
      </c>
      <c r="E58" s="17" t="s">
        <v>587</v>
      </c>
      <c r="F58" s="17" t="s">
        <v>588</v>
      </c>
      <c r="G58" s="17" t="s">
        <v>589</v>
      </c>
      <c r="H58" s="17" t="s">
        <v>590</v>
      </c>
      <c r="I58" s="17" t="s">
        <v>591</v>
      </c>
      <c r="J58" s="17" t="s">
        <v>592</v>
      </c>
      <c r="K58" s="17" t="s">
        <v>593</v>
      </c>
      <c r="L58" s="17" t="s">
        <v>594</v>
      </c>
      <c r="M58" s="17" t="s">
        <v>595</v>
      </c>
      <c r="N58" s="17" t="s">
        <v>596</v>
      </c>
      <c r="O58" s="5" t="s">
        <v>597</v>
      </c>
    </row>
    <row r="59" spans="1:15" x14ac:dyDescent="0.2">
      <c r="A59" s="30" t="s">
        <v>645</v>
      </c>
      <c r="B59" s="30"/>
      <c r="C59" s="13">
        <v>7.918055555555556E-2</v>
      </c>
      <c r="D59" s="13">
        <v>7.4791666666666659E-2</v>
      </c>
      <c r="E59" s="13">
        <v>2.5541666666666667E-2</v>
      </c>
      <c r="F59" s="13">
        <v>0</v>
      </c>
      <c r="G59" s="13">
        <v>7.1374999999999994E-2</v>
      </c>
      <c r="H59" s="13">
        <v>8.8513888888888878E-2</v>
      </c>
      <c r="I59" s="30"/>
      <c r="J59" s="13">
        <v>0.16618055555555555</v>
      </c>
      <c r="K59" s="30"/>
      <c r="L59" s="30"/>
      <c r="M59" s="13">
        <v>0.48876388888888889</v>
      </c>
      <c r="N59" s="13">
        <v>1.6347222222222221E-2</v>
      </c>
      <c r="O59" s="24">
        <v>1.0106944444444443</v>
      </c>
    </row>
    <row r="60" spans="1:15" x14ac:dyDescent="0.2">
      <c r="A60" s="30" t="s">
        <v>646</v>
      </c>
      <c r="B60" s="30"/>
      <c r="C60" s="13">
        <v>11.101569444444443</v>
      </c>
      <c r="D60" s="13">
        <v>2.2958333333333338E-2</v>
      </c>
      <c r="E60" s="13">
        <v>30.922222222222221</v>
      </c>
      <c r="F60" s="13">
        <v>6.3264305555555556</v>
      </c>
      <c r="G60" s="13">
        <v>1.2556805555555555</v>
      </c>
      <c r="H60" s="13">
        <v>16.185236111111109</v>
      </c>
      <c r="I60" s="30"/>
      <c r="J60" s="13">
        <v>10.406305555555555</v>
      </c>
      <c r="K60" s="30"/>
      <c r="L60" s="30"/>
      <c r="M60" s="13">
        <v>4.9749999999999996E-2</v>
      </c>
      <c r="N60" s="13">
        <v>2.0025694444444442</v>
      </c>
      <c r="O60" s="24">
        <v>78.272722222222214</v>
      </c>
    </row>
    <row r="61" spans="1:15" x14ac:dyDescent="0.2">
      <c r="A61" s="31" t="s">
        <v>647</v>
      </c>
      <c r="B61" s="31"/>
      <c r="C61" s="13">
        <v>5.2840277777777773</v>
      </c>
      <c r="D61" s="13">
        <v>6.9820833333333336</v>
      </c>
      <c r="E61" s="13">
        <v>67.837763888888887</v>
      </c>
      <c r="F61" s="13">
        <v>46.642958333333333</v>
      </c>
      <c r="G61" s="13">
        <v>9.1901944444444439</v>
      </c>
      <c r="H61" s="13">
        <v>5.3937499999999998</v>
      </c>
      <c r="I61" s="30"/>
      <c r="J61" s="13">
        <v>75.133166666666682</v>
      </c>
      <c r="K61" s="30"/>
      <c r="L61" s="30"/>
      <c r="M61" s="13">
        <v>9.4803611111111099</v>
      </c>
      <c r="N61" s="13">
        <v>12.560388888888889</v>
      </c>
      <c r="O61" s="24">
        <v>238.50469444444448</v>
      </c>
    </row>
    <row r="62" spans="1:15" x14ac:dyDescent="0.2">
      <c r="A62" s="31" t="s">
        <v>648</v>
      </c>
      <c r="B62" s="31"/>
      <c r="C62" s="13">
        <v>0.21341666666666667</v>
      </c>
      <c r="D62" s="13">
        <v>0.39579166666666671</v>
      </c>
      <c r="E62" s="13">
        <v>0.18215277777777775</v>
      </c>
      <c r="F62" s="13">
        <v>8.2055555555555548E-2</v>
      </c>
      <c r="G62" s="13">
        <v>0.96194444444444438</v>
      </c>
      <c r="H62" s="13">
        <v>6.2500000000000001E-4</v>
      </c>
      <c r="I62" s="30"/>
      <c r="J62" s="13">
        <v>2.9812222222222222</v>
      </c>
      <c r="K62" s="30"/>
      <c r="L62" s="30"/>
      <c r="M62" s="13">
        <v>1.7188749999999999</v>
      </c>
      <c r="N62" s="13">
        <v>0.55891666666666662</v>
      </c>
      <c r="O62" s="24">
        <v>7.0949999999999998</v>
      </c>
    </row>
    <row r="63" spans="1:15" x14ac:dyDescent="0.2">
      <c r="A63" s="32" t="s">
        <v>632</v>
      </c>
      <c r="B63" s="32"/>
      <c r="C63" s="14">
        <v>16.678194444444443</v>
      </c>
      <c r="D63" s="14">
        <v>7.475625</v>
      </c>
      <c r="E63" s="14">
        <v>98.967680555555546</v>
      </c>
      <c r="F63" s="14">
        <v>53.051444444444442</v>
      </c>
      <c r="G63" s="14">
        <v>11.479194444444444</v>
      </c>
      <c r="H63" s="14">
        <v>21.668125</v>
      </c>
      <c r="I63" s="14"/>
      <c r="J63" s="14">
        <v>88.686875000000029</v>
      </c>
      <c r="K63" s="14"/>
      <c r="L63" s="14"/>
      <c r="M63" s="14">
        <v>11.73775</v>
      </c>
      <c r="N63" s="14">
        <v>15.138222222222222</v>
      </c>
      <c r="O63" s="14">
        <v>324.88311111111113</v>
      </c>
    </row>
  </sheetData>
  <sheetProtection algorithmName="SHA-512" hashValue="7OHBpwg5NYX3WODamiY4Vizc/Y4XQUmmD8VdnGuW0dqE5Fq/7c8m3K2fTozoUlETkn8YvzeGkh5bPIMBcjlFAA==" saltValue="Tep22bHwBPauRSuImUVFxQ==" spinCount="100000" sheet="1" objects="1" scenarios="1" selectLockedCells="1" autoFilter="0"/>
  <pageMargins left="0.25" right="0.25" top="0.75" bottom="0.75" header="0.3" footer="0.3"/>
  <pageSetup paperSize="8" scale="90"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rogramma van Eisen" ma:contentTypeID="0x010100EA6DE49CBB39EE4286E6BE0487965CBB005E106B3C6386734C8B1F71E70CE8AF29" ma:contentTypeVersion="3" ma:contentTypeDescription="Create a new document." ma:contentTypeScope="" ma:versionID="e5fea0974ed866375a09102bce3230d4">
  <xsd:schema xmlns:xsd="http://www.w3.org/2001/XMLSchema" xmlns:xs="http://www.w3.org/2001/XMLSchema" xmlns:p="http://schemas.microsoft.com/office/2006/metadata/properties" xmlns:ns2="ab766f15-1a6d-42ae-97a2-8854072b29d3" xmlns:ns3="d86a7ae4-1c72-42bd-8946-e722183a4fbe" targetNamespace="http://schemas.microsoft.com/office/2006/metadata/properties" ma:root="true" ma:fieldsID="338db5dd1af024d98a05651ca7fcc1cd" ns2:_="" ns3:_="">
    <xsd:import namespace="ab766f15-1a6d-42ae-97a2-8854072b29d3"/>
    <xsd:import namespace="d86a7ae4-1c72-42bd-8946-e722183a4fb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TaxCatchAll" minOccurs="0"/>
                <xsd:element ref="ns2:TaxCatchAllLabel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6f15-1a6d-42ae-97a2-8854072b29d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1" nillable="true" ma:displayName="Taxonomy Catch All Column" ma:hidden="true" ma:list="{b470084e-a957-49fe-8f3a-4a70f999ca41}" ma:internalName="TaxCatchAll" ma:showField="CatchAllData" ma:web="7051dc1a-f183-4374-8942-1a1d0923e8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" nillable="true" ma:displayName="Taxonomy Catch All Column1" ma:hidden="true" ma:list="{b470084e-a957-49fe-8f3a-4a70f999ca41}" ma:internalName="TaxCatchAllLabel" ma:readOnly="true" ma:showField="CatchAllDataLabel" ma:web="7051dc1a-f183-4374-8942-1a1d0923e8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6a7ae4-1c72-42bd-8946-e722183a4fbe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3" nillable="true" ma:displayName="Image Tags_0" ma:hidden="true" ma:internalName="lcf76f155ced4ddcb4097134ff3c332f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b766f15-1a6d-42ae-97a2-8854072b29d3" xsi:nil="true"/>
    <_dlc_DocId xmlns="ab766f15-1a6d-42ae-97a2-8854072b29d3">Q555365TM5VR-860728658-676</_dlc_DocId>
    <_dlc_DocIdUrl xmlns="ab766f15-1a6d-42ae-97a2-8854072b29d3">
      <Url>https://bij12kantoor.sharepoint.com/sites/ProjectPT2023/_layouts/15/DocIdRedir.aspx?ID=Q555365TM5VR-860728658-676</Url>
      <Description>Q555365TM5VR-860728658-676</Description>
    </_dlc_DocIdUrl>
    <lcf76f155ced4ddcb4097134ff3c332f xmlns="d86a7ae4-1c72-42bd-8946-e722183a4fbe" xsi:nil="true"/>
  </documentManagement>
</p:properties>
</file>

<file path=customXml/item3.xml><?xml version="1.0" encoding="utf-8"?>
<?mso-contentType ?>
<SharedContentType xmlns="Microsoft.SharePoint.Taxonomy.ContentTypeSync" SourceId="7c800735-cf70-4eec-ae5a-4ed9571f3e3d" ContentTypeId="0x0101" PreviousValue="false" LastSyncTimeStamp="2020-09-14T07:42:21.847Z"/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5438B0-893E-4379-AA88-ACF759341319}"/>
</file>

<file path=customXml/itemProps2.xml><?xml version="1.0" encoding="utf-8"?>
<ds:datastoreItem xmlns:ds="http://schemas.openxmlformats.org/officeDocument/2006/customXml" ds:itemID="{C5F6DD9F-F414-474B-804A-B54DB9E6B8F9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d86a7ae4-1c72-42bd-8946-e722183a4fbe"/>
    <ds:schemaRef ds:uri="http://purl.org/dc/elements/1.1/"/>
    <ds:schemaRef ds:uri="ab766f15-1a6d-42ae-97a2-8854072b29d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7337777-2FBB-460C-8EAE-6A77FF893F5E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15BC9118-9FCB-4DD2-8DEE-DDF6A0BA4210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49854D6B-DCDE-4C7F-80F6-2246514710D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Prijzenblad PT2023 </vt:lpstr>
      <vt:lpstr>Tariefzones</vt:lpstr>
      <vt:lpstr>Prognosese per deelnemer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Henk Klaassen</dc:creator>
  <cp:keywords/>
  <dc:description/>
  <cp:lastModifiedBy>Eric van Doremalen</cp:lastModifiedBy>
  <cp:revision/>
  <dcterms:created xsi:type="dcterms:W3CDTF">2017-10-26T13:30:38Z</dcterms:created>
  <dcterms:modified xsi:type="dcterms:W3CDTF">2023-05-27T06:15:18Z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0x010100EA6DE49CBB39EE4286E6BE0487965CBB005E106B3C6386734C8B1F71E70CE8AF29</vt:lpwstr>
  </property>
  <property fmtid="{D5CDD505-2E9C-101B-9397-08002B2CF9AE}" pid="3" name="_dlc_DocIdItemGuid">
    <vt:lpwstr>fcf2d505-9ab6-48e0-b63a-cf298d9f135c</vt:lpwstr>
  </property>
  <property fmtid="{D5CDD505-2E9C-101B-9397-08002B2CF9AE}" pid="4" name="Type_x0020_document">
    <vt:lpwstr/>
  </property>
  <property fmtid="{D5CDD505-2E9C-101B-9397-08002B2CF9AE}" pid="5" name="kb1fed7297714dbb8c8a7b7f109c0ad0">
    <vt:lpwstr/>
  </property>
  <property fmtid="{D5CDD505-2E9C-101B-9397-08002B2CF9AE}" pid="6" name="MediaServiceImageTags">
    <vt:lpwstr/>
  </property>
  <property fmtid="{D5CDD505-2E9C-101B-9397-08002B2CF9AE}" pid="7" name="Type document">
    <vt:lpwstr/>
  </property>
</Properties>
</file>