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K:\IFO-Inkoop\2. Aanbestedingen\Lopende.aanbest\P22-142 Schoonmaak\4. aanbestedingsfase\Definitief voor publicatie\"/>
    </mc:Choice>
  </mc:AlternateContent>
  <xr:revisionPtr revIDLastSave="0" documentId="13_ncr:1_{A5FF286C-3D24-4233-A5CE-79CA1553E19C}" xr6:coauthVersionLast="47" xr6:coauthVersionMax="47" xr10:uidLastSave="{00000000-0000-0000-0000-000000000000}"/>
  <bookViews>
    <workbookView xWindow="-120" yWindow="-120" windowWidth="29040" windowHeight="15840" tabRatio="727" activeTab="5" xr2:uid="{00000000-000D-0000-FFFF-FFFF00000000}"/>
  </bookViews>
  <sheets>
    <sheet name="Inschrijfprijs" sheetId="8" r:id="rId1"/>
    <sheet name="A. en B. Inschrijfsom" sheetId="1" r:id="rId2"/>
    <sheet name="C. Specialistische Reiniging" sheetId="7" r:id="rId3"/>
    <sheet name="D. Calamiteitendienst" sheetId="2" r:id="rId4"/>
    <sheet name="Amsterdam" sheetId="9" r:id="rId5"/>
    <sheet name="Deventer" sheetId="10" r:id="rId6"/>
    <sheet name="Groningen" sheetId="11" r:id="rId7"/>
    <sheet name="Leeuwarden" sheetId="12" r:id="rId8"/>
    <sheet name="Schiedam" sheetId="13" r:id="rId9"/>
    <sheet name="Tilburg" sheetId="14" r:id="rId10"/>
  </sheets>
  <definedNames>
    <definedName name="_xlnm._FilterDatabase" localSheetId="4" hidden="1">Amsterdam!$2:$45</definedName>
    <definedName name="_xlnm._FilterDatabase" localSheetId="5" hidden="1">Deventer!$A$2:$F$29</definedName>
    <definedName name="_xlnm._FilterDatabase" localSheetId="6" hidden="1">Groningen!$A$3:$F$38</definedName>
    <definedName name="_xlnm._FilterDatabase" localSheetId="7" hidden="1">Leeuwarden!$A$3:$F$12</definedName>
    <definedName name="_xlnm._FilterDatabase" localSheetId="8" hidden="1">Schiedam!$A$3:$G$3</definedName>
    <definedName name="_xlnm._FilterDatabase" localSheetId="9" hidden="1">Tilburg!$A$3:$F$43</definedName>
    <definedName name="_xlnm.Print_Area" localSheetId="0">Inschrijfprijs!$A$1:$D$16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7" l="1"/>
  <c r="I9" i="7"/>
  <c r="J9" i="7"/>
  <c r="K9" i="7"/>
  <c r="L9" i="7"/>
  <c r="O9" i="7" s="1"/>
  <c r="A9" i="8"/>
  <c r="A8" i="8"/>
  <c r="A6" i="8"/>
  <c r="O28" i="7"/>
  <c r="O27" i="7"/>
  <c r="P28" i="7"/>
  <c r="F16" i="1" l="1"/>
  <c r="F15" i="1"/>
  <c r="F14" i="1"/>
  <c r="F13" i="1"/>
  <c r="F12" i="1"/>
  <c r="F11" i="1"/>
  <c r="G23" i="1"/>
  <c r="G22" i="1"/>
  <c r="G21" i="1"/>
  <c r="G24" i="1" s="1"/>
  <c r="K23" i="7"/>
  <c r="J23" i="7"/>
  <c r="I23" i="7"/>
  <c r="H23" i="7"/>
  <c r="K22" i="7"/>
  <c r="J22" i="7"/>
  <c r="I22" i="7"/>
  <c r="H22" i="7"/>
  <c r="L23" i="7"/>
  <c r="O23" i="7" s="1"/>
  <c r="K18" i="7"/>
  <c r="J18" i="7"/>
  <c r="I18" i="7"/>
  <c r="H18" i="7"/>
  <c r="L18" i="7" s="1"/>
  <c r="O18" i="7" s="1"/>
  <c r="K17" i="7"/>
  <c r="J17" i="7"/>
  <c r="I17" i="7"/>
  <c r="H17" i="7"/>
  <c r="L17" i="7" s="1"/>
  <c r="O17" i="7" s="1"/>
  <c r="K16" i="7"/>
  <c r="J16" i="7"/>
  <c r="I16" i="7"/>
  <c r="H16" i="7"/>
  <c r="L16" i="7" s="1"/>
  <c r="O16" i="7" s="1"/>
  <c r="P18" i="7" s="1"/>
  <c r="F44" i="14"/>
  <c r="F43" i="14"/>
  <c r="F42" i="14"/>
  <c r="F41" i="14"/>
  <c r="F40" i="14"/>
  <c r="F45" i="14" s="1"/>
  <c r="F36" i="14"/>
  <c r="F35" i="14"/>
  <c r="F34" i="14"/>
  <c r="F33" i="14"/>
  <c r="F32" i="14"/>
  <c r="F31" i="14"/>
  <c r="F30" i="14"/>
  <c r="F29" i="14"/>
  <c r="F28" i="14"/>
  <c r="F27" i="14"/>
  <c r="F26" i="14"/>
  <c r="F25" i="14"/>
  <c r="F37" i="14" s="1"/>
  <c r="F21" i="14"/>
  <c r="F20" i="14"/>
  <c r="F19" i="14"/>
  <c r="F18" i="14"/>
  <c r="F22" i="14" s="1"/>
  <c r="F14" i="14"/>
  <c r="F13" i="14"/>
  <c r="F12" i="14"/>
  <c r="F11" i="14"/>
  <c r="F15" i="14" s="1"/>
  <c r="F7" i="14"/>
  <c r="F6" i="14"/>
  <c r="F5" i="14"/>
  <c r="F4" i="14"/>
  <c r="F8" i="14" s="1"/>
  <c r="F47" i="14" s="1"/>
  <c r="F9" i="1" s="1"/>
  <c r="D45" i="14"/>
  <c r="D37" i="14"/>
  <c r="D22" i="14"/>
  <c r="D15" i="14"/>
  <c r="D8" i="14"/>
  <c r="D47" i="14" s="1"/>
  <c r="G43" i="13"/>
  <c r="G42" i="13"/>
  <c r="G41" i="13"/>
  <c r="G40" i="13"/>
  <c r="G39" i="13"/>
  <c r="G38" i="13"/>
  <c r="G37" i="13"/>
  <c r="G44" i="13" s="1"/>
  <c r="G33" i="13"/>
  <c r="G32" i="13"/>
  <c r="G31" i="13"/>
  <c r="G30" i="13"/>
  <c r="G29" i="13"/>
  <c r="G28" i="13"/>
  <c r="G27" i="13"/>
  <c r="G26" i="13"/>
  <c r="G34" i="13" s="1"/>
  <c r="G22" i="13"/>
  <c r="G21" i="13"/>
  <c r="G20" i="13"/>
  <c r="G19" i="13"/>
  <c r="G18" i="13"/>
  <c r="G17" i="13"/>
  <c r="G16" i="13"/>
  <c r="G23" i="13" s="1"/>
  <c r="G12" i="13"/>
  <c r="G11" i="13"/>
  <c r="G10" i="13"/>
  <c r="G9" i="13"/>
  <c r="G13" i="13" s="1"/>
  <c r="G5" i="13"/>
  <c r="G4" i="13"/>
  <c r="G6" i="13" s="1"/>
  <c r="G47" i="13" s="1"/>
  <c r="F8" i="1" s="1"/>
  <c r="E44" i="13"/>
  <c r="E34" i="13"/>
  <c r="E23" i="13"/>
  <c r="E13" i="13"/>
  <c r="E6" i="13"/>
  <c r="E47" i="13" s="1"/>
  <c r="F46" i="12"/>
  <c r="F45" i="12"/>
  <c r="F44" i="12"/>
  <c r="F47" i="12" s="1"/>
  <c r="F40" i="12"/>
  <c r="F39" i="12"/>
  <c r="F41" i="12" s="1"/>
  <c r="F32" i="12"/>
  <c r="F31" i="12"/>
  <c r="F30" i="12"/>
  <c r="F29" i="12"/>
  <c r="F33" i="12" s="1"/>
  <c r="F25" i="12"/>
  <c r="F24" i="12"/>
  <c r="F23" i="12"/>
  <c r="F22" i="12"/>
  <c r="F21" i="12"/>
  <c r="F26" i="12" s="1"/>
  <c r="F17" i="12"/>
  <c r="F16" i="12"/>
  <c r="F18" i="12" s="1"/>
  <c r="F11" i="12"/>
  <c r="F12" i="12" s="1"/>
  <c r="F7" i="12"/>
  <c r="F6" i="12"/>
  <c r="F5" i="12"/>
  <c r="F4" i="12"/>
  <c r="F8" i="12" s="1"/>
  <c r="F49" i="12" s="1"/>
  <c r="F7" i="1" s="1"/>
  <c r="D47" i="12"/>
  <c r="D41" i="12"/>
  <c r="D33" i="12"/>
  <c r="D26" i="12"/>
  <c r="D18" i="12"/>
  <c r="D12" i="12"/>
  <c r="D8" i="12"/>
  <c r="D49" i="12" s="1"/>
  <c r="F40" i="11"/>
  <c r="F38" i="11"/>
  <c r="F37" i="11"/>
  <c r="F36" i="11"/>
  <c r="F35" i="11"/>
  <c r="F34" i="11"/>
  <c r="F41" i="11" s="1"/>
  <c r="F30" i="11"/>
  <c r="F29" i="11"/>
  <c r="F28" i="11"/>
  <c r="F27" i="11"/>
  <c r="F26" i="11"/>
  <c r="F25" i="11"/>
  <c r="F24" i="11"/>
  <c r="F23" i="11"/>
  <c r="F22" i="11"/>
  <c r="F31" i="11" s="1"/>
  <c r="F18" i="11"/>
  <c r="F17" i="11"/>
  <c r="F16" i="11"/>
  <c r="F15" i="11"/>
  <c r="F19" i="11" s="1"/>
  <c r="F11" i="11"/>
  <c r="F10" i="11"/>
  <c r="F9" i="11"/>
  <c r="F8" i="11"/>
  <c r="F12" i="11" s="1"/>
  <c r="F4" i="11"/>
  <c r="F5" i="11" s="1"/>
  <c r="F44" i="11" s="1"/>
  <c r="F6" i="1" s="1"/>
  <c r="D41" i="11"/>
  <c r="D31" i="11"/>
  <c r="D19" i="11"/>
  <c r="D12" i="11"/>
  <c r="D5" i="11"/>
  <c r="D44" i="11" s="1"/>
  <c r="F36" i="10"/>
  <c r="F35" i="10"/>
  <c r="F34" i="10"/>
  <c r="F33" i="10"/>
  <c r="F37" i="10" s="1"/>
  <c r="F28" i="10"/>
  <c r="F27" i="10"/>
  <c r="F26" i="10"/>
  <c r="F25" i="10"/>
  <c r="F24" i="10"/>
  <c r="F23" i="10"/>
  <c r="F22" i="10"/>
  <c r="F21" i="10"/>
  <c r="F20" i="10"/>
  <c r="F29" i="10" s="1"/>
  <c r="F16" i="10"/>
  <c r="F15" i="10"/>
  <c r="F14" i="10"/>
  <c r="F13" i="10"/>
  <c r="F12" i="10"/>
  <c r="F11" i="10"/>
  <c r="F10" i="10"/>
  <c r="F17" i="10" s="1"/>
  <c r="F6" i="10"/>
  <c r="F5" i="10"/>
  <c r="F4" i="10"/>
  <c r="F7" i="10" s="1"/>
  <c r="F39" i="10" s="1"/>
  <c r="F5" i="1" s="1"/>
  <c r="D37" i="10"/>
  <c r="D29" i="10"/>
  <c r="D17" i="10"/>
  <c r="D7" i="10"/>
  <c r="D39" i="10" s="1"/>
  <c r="G35" i="9"/>
  <c r="G34" i="9"/>
  <c r="G33" i="9"/>
  <c r="G36" i="9" s="1"/>
  <c r="G29" i="9"/>
  <c r="G28" i="9"/>
  <c r="G27" i="9"/>
  <c r="G26" i="9"/>
  <c r="G25" i="9"/>
  <c r="G24" i="9"/>
  <c r="G23" i="9"/>
  <c r="G22" i="9"/>
  <c r="G21" i="9"/>
  <c r="G20" i="9"/>
  <c r="G19" i="9"/>
  <c r="G18" i="9"/>
  <c r="G17" i="9"/>
  <c r="G16" i="9"/>
  <c r="G15" i="9"/>
  <c r="G14" i="9"/>
  <c r="G30" i="9" s="1"/>
  <c r="G10" i="9"/>
  <c r="G9" i="9"/>
  <c r="G11" i="9" s="1"/>
  <c r="G5" i="9"/>
  <c r="G4" i="9"/>
  <c r="G3" i="9"/>
  <c r="G6" i="9" s="1"/>
  <c r="G38" i="9" s="1"/>
  <c r="F4" i="1" s="1"/>
  <c r="E11" i="9"/>
  <c r="E38" i="9" s="1"/>
  <c r="E1048573" i="13" l="1"/>
  <c r="L22" i="7"/>
  <c r="O22" i="7" s="1"/>
  <c r="P23" i="7" s="1"/>
  <c r="A7" i="8"/>
  <c r="B7" i="8"/>
  <c r="D7" i="8" s="1"/>
  <c r="G10" i="1" l="1"/>
  <c r="G3" i="1"/>
  <c r="G17" i="1" l="1"/>
  <c r="K12" i="7"/>
  <c r="J12" i="7"/>
  <c r="I12" i="7"/>
  <c r="H12" i="7"/>
  <c r="K11" i="7"/>
  <c r="J11" i="7"/>
  <c r="I11" i="7"/>
  <c r="H11" i="7"/>
  <c r="K10" i="7"/>
  <c r="J10" i="7"/>
  <c r="I10" i="7"/>
  <c r="H10" i="7"/>
  <c r="K8" i="7"/>
  <c r="J8" i="7"/>
  <c r="I8" i="7"/>
  <c r="H8" i="7"/>
  <c r="K7" i="7"/>
  <c r="J7" i="7"/>
  <c r="I7" i="7"/>
  <c r="H7" i="7"/>
  <c r="B6" i="8" l="1"/>
  <c r="D6" i="8" s="1"/>
  <c r="L7" i="7"/>
  <c r="O7" i="7" s="1"/>
  <c r="L10" i="7"/>
  <c r="O10" i="7" s="1"/>
  <c r="L8" i="7"/>
  <c r="O8" i="7" s="1"/>
  <c r="L11" i="7"/>
  <c r="O11" i="7" s="1"/>
  <c r="L12" i="7"/>
  <c r="O12" i="7" s="1"/>
  <c r="P12" i="7" l="1"/>
  <c r="P30" i="7" s="1"/>
  <c r="B8" i="8"/>
  <c r="D8" i="8" s="1"/>
  <c r="H9" i="2"/>
  <c r="H11" i="2" l="1"/>
  <c r="I11" i="2"/>
  <c r="J11" i="2"/>
  <c r="K11" i="2"/>
  <c r="H12" i="2"/>
  <c r="I12" i="2"/>
  <c r="J12" i="2"/>
  <c r="K12" i="2"/>
  <c r="L11" i="2" l="1"/>
  <c r="L12" i="2"/>
  <c r="K13" i="2"/>
  <c r="J13" i="2"/>
  <c r="I13" i="2"/>
  <c r="H13" i="2"/>
  <c r="K10" i="2"/>
  <c r="J10" i="2"/>
  <c r="I10" i="2"/>
  <c r="H10" i="2"/>
  <c r="K9" i="2"/>
  <c r="J9" i="2"/>
  <c r="I9" i="2"/>
  <c r="L10" i="2" l="1"/>
  <c r="L9" i="2"/>
  <c r="L13" i="2"/>
  <c r="L14" i="2" l="1"/>
  <c r="M18" i="2" s="1"/>
  <c r="B9" i="8"/>
  <c r="D9" i="8" s="1"/>
  <c r="D10" i="8" s="1"/>
</calcChain>
</file>

<file path=xl/sharedStrings.xml><?xml version="1.0" encoding="utf-8"?>
<sst xmlns="http://schemas.openxmlformats.org/spreadsheetml/2006/main" count="998" uniqueCount="270">
  <si>
    <t>Onderdeel</t>
  </si>
  <si>
    <t>Dienst</t>
  </si>
  <si>
    <t>1.</t>
  </si>
  <si>
    <t>All-in tarief reguliere schoonmaak per jaar</t>
  </si>
  <si>
    <t>2.</t>
  </si>
  <si>
    <t>All-in tarief glasbewassing per jaar</t>
  </si>
  <si>
    <t>3.</t>
  </si>
  <si>
    <t xml:space="preserve">Uurtarief dagkracht </t>
  </si>
  <si>
    <t>Uurtarief regulier schoonmaak (schoonmakers)</t>
  </si>
  <si>
    <t>Uurtarief regulier schoonmaak (voorman)</t>
  </si>
  <si>
    <t>Datum:</t>
  </si>
  <si>
    <t>Handtekening rechtsgeldig vertegenwoordiger:</t>
  </si>
  <si>
    <t>Naam:</t>
  </si>
  <si>
    <t>Functie:</t>
  </si>
  <si>
    <t>Organisatie:</t>
  </si>
  <si>
    <t xml:space="preserve">Subtotaal </t>
  </si>
  <si>
    <t>Eenheid</t>
  </si>
  <si>
    <t xml:space="preserve">m2 </t>
  </si>
  <si>
    <t>prijs per m2</t>
  </si>
  <si>
    <t>weging per m2 prijs</t>
  </si>
  <si>
    <t>0-10 m2</t>
  </si>
  <si>
    <t>11 - 50 m2</t>
  </si>
  <si>
    <t>51 - 100 m2</t>
  </si>
  <si>
    <t>101 - 250 m2</t>
  </si>
  <si>
    <t>Staatsbosbeheer</t>
  </si>
  <si>
    <t xml:space="preserve"> </t>
  </si>
  <si>
    <t>Reiniging (op afroep)</t>
  </si>
  <si>
    <t>Dieptereiniging</t>
  </si>
  <si>
    <t>Vuil verwijderen binnen 24 uur (tapijt)</t>
  </si>
  <si>
    <t>Vuil verwijderen binnen 24 uur (linoleum)</t>
  </si>
  <si>
    <t>Vuil verwijderen binnen 24 uur (steen)</t>
  </si>
  <si>
    <t>Vuil verwijderen binnen 24 uur glasbewassing (binnen)</t>
  </si>
  <si>
    <t>Vuil verwijderen binnen 24 uur glasbewassing (buiten)</t>
  </si>
  <si>
    <t xml:space="preserve">Sanitaire ruimtes </t>
  </si>
  <si>
    <t>Linoleumvloer sprayen en opblokken</t>
  </si>
  <si>
    <t>Linoleumvloer strippen en conserveren</t>
  </si>
  <si>
    <t>Schoonmaak locatie Amsterdam</t>
  </si>
  <si>
    <t>Schoonmaak locatie Deventer</t>
  </si>
  <si>
    <t>Schoonmaak locatie Groningen</t>
  </si>
  <si>
    <t>Schoonmaak locatie Leeuwarden</t>
  </si>
  <si>
    <t>Schoonmaak locatie Schiedam</t>
  </si>
  <si>
    <t>Schoonmaak locatie Tilburg</t>
  </si>
  <si>
    <t>Periode 1-10-2023 tot 1-10-2024</t>
  </si>
  <si>
    <t>Oppervlakte per locatie in m²</t>
  </si>
  <si>
    <t>Prijs per m²</t>
  </si>
  <si>
    <t>4.</t>
  </si>
  <si>
    <t>5.</t>
  </si>
  <si>
    <t>Gewogen totaalkosten in € per jaar</t>
  </si>
  <si>
    <t>A. INSCHRIJFSOM</t>
  </si>
  <si>
    <t>ONDERDEEL</t>
  </si>
  <si>
    <t>PRIJS</t>
  </si>
  <si>
    <t>FACTOR</t>
  </si>
  <si>
    <t>FICTIEVE INSCHRIJFPRIJS</t>
  </si>
  <si>
    <t>C. Totaalprijs Specialistische Reiniging</t>
  </si>
  <si>
    <t>TOTALE FICTIEVE INSCHRIJFPRIJS</t>
  </si>
  <si>
    <t>Wandelgangen</t>
  </si>
  <si>
    <t>Afdeling</t>
  </si>
  <si>
    <t>Ruimte</t>
  </si>
  <si>
    <t>Ruimtenummer</t>
  </si>
  <si>
    <t>Vloerafwerking</t>
  </si>
  <si>
    <t>m²</t>
  </si>
  <si>
    <t>2e verdieping</t>
  </si>
  <si>
    <t>Verkeersruimte</t>
  </si>
  <si>
    <t>2.18</t>
  </si>
  <si>
    <t>tapijt</t>
  </si>
  <si>
    <t>2.23</t>
  </si>
  <si>
    <t>Verkeersruimte/ontmoeten</t>
  </si>
  <si>
    <t>2.17</t>
  </si>
  <si>
    <t>Totaal</t>
  </si>
  <si>
    <t>Vergaderruimte</t>
  </si>
  <si>
    <t>Vergaderruimte Buitenplaats</t>
  </si>
  <si>
    <t>2.19a</t>
  </si>
  <si>
    <t>Vergaderruimte Waterland</t>
  </si>
  <si>
    <t>2.29</t>
  </si>
  <si>
    <t>Kantoor</t>
  </si>
  <si>
    <t>2.30</t>
  </si>
  <si>
    <t>Kantoor/vergaderen</t>
  </si>
  <si>
    <t>2.31</t>
  </si>
  <si>
    <t>2.32</t>
  </si>
  <si>
    <t>2.33</t>
  </si>
  <si>
    <t>2.34</t>
  </si>
  <si>
    <t>2.35</t>
  </si>
  <si>
    <t>2.36</t>
  </si>
  <si>
    <t>2.21</t>
  </si>
  <si>
    <t>2.22</t>
  </si>
  <si>
    <t>2.28</t>
  </si>
  <si>
    <t>2.27b</t>
  </si>
  <si>
    <t>2.27a</t>
  </si>
  <si>
    <t>2.26</t>
  </si>
  <si>
    <t>2.25</t>
  </si>
  <si>
    <t>Receptie</t>
  </si>
  <si>
    <t>2.24</t>
  </si>
  <si>
    <t>Aanlandplek</t>
  </si>
  <si>
    <t>Voorzieningen</t>
  </si>
  <si>
    <t>Repro</t>
  </si>
  <si>
    <t>2.19b</t>
  </si>
  <si>
    <t>lino</t>
  </si>
  <si>
    <t>Wachtruimte</t>
  </si>
  <si>
    <t>Pantry</t>
  </si>
  <si>
    <t>Voorzieningen niet meegenomen in schoonmaakcontract</t>
  </si>
  <si>
    <t>Serverruimte</t>
  </si>
  <si>
    <t>2.37</t>
  </si>
  <si>
    <t>Eind totaal</t>
  </si>
  <si>
    <t>Sanitair</t>
  </si>
  <si>
    <t>vloerafwerking</t>
  </si>
  <si>
    <t>Begane grond</t>
  </si>
  <si>
    <t>Toiletgroep dames</t>
  </si>
  <si>
    <t>tegel</t>
  </si>
  <si>
    <t>Toiletgroep heren</t>
  </si>
  <si>
    <t>Mivatoilet/douche</t>
  </si>
  <si>
    <t>Vergaderzaal Oostvaardersplassen</t>
  </si>
  <si>
    <t>Vergaderzaal Geldersepoort</t>
  </si>
  <si>
    <t>Weerribben</t>
  </si>
  <si>
    <t>Springendal</t>
  </si>
  <si>
    <t>Slangenburg</t>
  </si>
  <si>
    <t>Vergaderzaal Almeerderhout</t>
  </si>
  <si>
    <t>Vergaderzaal Speuldersbos</t>
  </si>
  <si>
    <t>Aanlandplekken</t>
  </si>
  <si>
    <t>epoxyvloer</t>
  </si>
  <si>
    <t>Flex</t>
  </si>
  <si>
    <t>Facilitair</t>
  </si>
  <si>
    <t>Concentratiewerkplek</t>
  </si>
  <si>
    <t>Kantoortuin</t>
  </si>
  <si>
    <t>Repro/post</t>
  </si>
  <si>
    <t>Kantine</t>
  </si>
  <si>
    <t>laminaat</t>
  </si>
  <si>
    <t>Locker</t>
  </si>
  <si>
    <t>5e verdieping</t>
  </si>
  <si>
    <t>Voorruimte toiletten</t>
  </si>
  <si>
    <t>Mivatoilet</t>
  </si>
  <si>
    <t>Vergaderzaal Duin</t>
  </si>
  <si>
    <t>Vergaderzaal Bos</t>
  </si>
  <si>
    <t>Vergaderzaal Park</t>
  </si>
  <si>
    <t>Vergaderzaal Water</t>
  </si>
  <si>
    <t>Werklounge</t>
  </si>
  <si>
    <t>Flexplekken</t>
  </si>
  <si>
    <t>Servicepunt</t>
  </si>
  <si>
    <t>Aanland treinzit</t>
  </si>
  <si>
    <t>Aanland vergadertafel</t>
  </si>
  <si>
    <t>Opslag plotter</t>
  </si>
  <si>
    <t>Copy</t>
  </si>
  <si>
    <t>Garderobe</t>
  </si>
  <si>
    <t>Docucentrum</t>
  </si>
  <si>
    <t>Lockers</t>
  </si>
  <si>
    <t>Hal</t>
  </si>
  <si>
    <t>gietvloer</t>
  </si>
  <si>
    <t>1e verdieping</t>
  </si>
  <si>
    <t>Trap</t>
  </si>
  <si>
    <t>hout</t>
  </si>
  <si>
    <t>Entree achter</t>
  </si>
  <si>
    <t>Entree</t>
  </si>
  <si>
    <t>Toiletgroep</t>
  </si>
  <si>
    <t>Vergaderzaal De State</t>
  </si>
  <si>
    <t>Vergaderzaal De Greide</t>
  </si>
  <si>
    <t>tapijt/steen</t>
  </si>
  <si>
    <t>Management</t>
  </si>
  <si>
    <t>Printer</t>
  </si>
  <si>
    <t>Kolf-/gebedsruimte</t>
  </si>
  <si>
    <t>Multifunctionele ruimte</t>
  </si>
  <si>
    <t>wandelgangen</t>
  </si>
  <si>
    <t>Gang</t>
  </si>
  <si>
    <t>1.12</t>
  </si>
  <si>
    <t>1.02</t>
  </si>
  <si>
    <t>1.04</t>
  </si>
  <si>
    <t>1.11</t>
  </si>
  <si>
    <t>3e verdieping</t>
  </si>
  <si>
    <t>3.01</t>
  </si>
  <si>
    <t>3.06</t>
  </si>
  <si>
    <t>1.03</t>
  </si>
  <si>
    <t>3.09</t>
  </si>
  <si>
    <t>3.10</t>
  </si>
  <si>
    <t>Spreekkamer</t>
  </si>
  <si>
    <t>3.05</t>
  </si>
  <si>
    <t>3.02</t>
  </si>
  <si>
    <t>3.03</t>
  </si>
  <si>
    <t>1.08</t>
  </si>
  <si>
    <t>3.11</t>
  </si>
  <si>
    <t>3.07</t>
  </si>
  <si>
    <t>1.07</t>
  </si>
  <si>
    <t>1.05</t>
  </si>
  <si>
    <t>Concentratieplekken</t>
  </si>
  <si>
    <t>1.10</t>
  </si>
  <si>
    <t>Opslag</t>
  </si>
  <si>
    <t>3.08</t>
  </si>
  <si>
    <t>3.04</t>
  </si>
  <si>
    <t>PVC</t>
  </si>
  <si>
    <t>Servicecorner/flexplekken</t>
  </si>
  <si>
    <t>Printerruimte</t>
  </si>
  <si>
    <t>1.06</t>
  </si>
  <si>
    <t>1.01</t>
  </si>
  <si>
    <t>Gang/printer</t>
  </si>
  <si>
    <t>4e verdieping</t>
  </si>
  <si>
    <t>epoxy</t>
  </si>
  <si>
    <t>Vergaderzaal Biesbosch</t>
  </si>
  <si>
    <t>Treinzit</t>
  </si>
  <si>
    <t>Vergaderzaal Mastbos</t>
  </si>
  <si>
    <t>Vergaderzaal Schouwen en Duivenland</t>
  </si>
  <si>
    <t>Werkplekken</t>
  </si>
  <si>
    <t>Flexplek</t>
  </si>
  <si>
    <t>Aanland wandbank</t>
  </si>
  <si>
    <t>Koffiecorner</t>
  </si>
  <si>
    <t>Garderobe/locker</t>
  </si>
  <si>
    <t>Bibliotheek</t>
  </si>
  <si>
    <t>Glaswas</t>
  </si>
  <si>
    <t>Binnenzijde enkelzijdig gemeten</t>
  </si>
  <si>
    <t>Binnenzijde separatie glas dubbelzijdig</t>
  </si>
  <si>
    <t>Buitenzijde glaswas alleen locatie Leeuwarden enkelzijdiggemeten</t>
  </si>
  <si>
    <t>Reiniging bureaustoelen op afroep</t>
  </si>
  <si>
    <t>Reiniging vergaderstoelen op afroep</t>
  </si>
  <si>
    <t>0-10</t>
  </si>
  <si>
    <t>stuk</t>
  </si>
  <si>
    <t>Stoelreiniging</t>
  </si>
  <si>
    <t>per afroep</t>
  </si>
  <si>
    <t>6.</t>
  </si>
  <si>
    <t>OPTIONEEL AF TE NEMEN DIENSTVERLENING</t>
  </si>
  <si>
    <t>wordt niet meegenomen in de inschrijfprijs. Aanbestedende dienst kan gebruik maken van deze optie maar is daartoe niet verplicht</t>
  </si>
  <si>
    <t>Koelkasten en magnetrons</t>
  </si>
  <si>
    <t>Schoonmaak binnenzijde koelkast – prijs per koelkast/per beurt</t>
  </si>
  <si>
    <t>Schoonmaak binnenzijde magentron – prijs per magnetron/per beurt</t>
  </si>
  <si>
    <t>Prijs</t>
  </si>
  <si>
    <t>Factor</t>
  </si>
  <si>
    <t>11-25</t>
  </si>
  <si>
    <t>26-50</t>
  </si>
  <si>
    <t>&gt; 50</t>
  </si>
  <si>
    <t>weging per stuksprijs</t>
  </si>
  <si>
    <t>A. INSCHRIJFSOM REGULIERE SCHOONMAAK</t>
  </si>
  <si>
    <t>AANTAL KEREN PER JAAR</t>
  </si>
  <si>
    <t>Hardwarereiniging per werkplekken (bestaande uit 1 x beeldscherm, 1 x thin client, 1 x muis, 1 x toetsenbord.</t>
  </si>
  <si>
    <t>m2</t>
  </si>
  <si>
    <t>aantal x p/jr</t>
  </si>
  <si>
    <t>Fictieve getallen</t>
  </si>
  <si>
    <t>Aantal</t>
  </si>
  <si>
    <t xml:space="preserve">Serverruimte </t>
  </si>
  <si>
    <t>begane grond</t>
  </si>
  <si>
    <t>DIV archief</t>
  </si>
  <si>
    <t>Plotterruimte</t>
  </si>
  <si>
    <t xml:space="preserve">Zolder </t>
  </si>
  <si>
    <t xml:space="preserve">serverruimte </t>
  </si>
  <si>
    <t xml:space="preserve">Lino </t>
  </si>
  <si>
    <t xml:space="preserve">Strizo- Epoxyvloeren </t>
  </si>
  <si>
    <t>natuermeidemienskip huurt dit per 1-10-2022 van Staatsbosbeheer</t>
  </si>
  <si>
    <t>Binnenzijde</t>
  </si>
  <si>
    <t>Separatieglas</t>
  </si>
  <si>
    <t xml:space="preserve">Buitenzijde </t>
  </si>
  <si>
    <t xml:space="preserve">Glaswas </t>
  </si>
  <si>
    <t>Ontmoetingskantoor Groningen</t>
  </si>
  <si>
    <t>Ontmoetingskantoor Amsterdam</t>
  </si>
  <si>
    <t>Ontmoetingskantoor Deventer</t>
  </si>
  <si>
    <t>Ontmoetingskantoor Leeuwarden</t>
  </si>
  <si>
    <t>Ontmoetingskantoor Schiedam</t>
  </si>
  <si>
    <t>Ontmoetingskantoor Tilburg</t>
  </si>
  <si>
    <t>B. INSCHRIJFSOM OP AFROEP AF TE NEMEN ARBEIDSKRACHT</t>
  </si>
  <si>
    <t>Omschrijving</t>
  </si>
  <si>
    <t>Prijs per uur</t>
  </si>
  <si>
    <t>C. TOTAALPRIJS SPECIALISTISCHE REINIGING</t>
  </si>
  <si>
    <t>D. CALAMITEITEN DIENST</t>
  </si>
  <si>
    <t>Tapijtreiniging A Bonnetmethode</t>
  </si>
  <si>
    <t xml:space="preserve">Tapijtreiniging B Koolzuurmethode </t>
  </si>
  <si>
    <t>Bijlage 2 Prijzenblad</t>
  </si>
  <si>
    <t>TOTAAL</t>
  </si>
  <si>
    <t>D. Totaalprijs Calamiteitendienst x 12</t>
  </si>
  <si>
    <r>
      <rPr>
        <b/>
        <sz val="10"/>
        <color rgb="FF000000"/>
        <rFont val="Agrofont"/>
        <family val="2"/>
      </rPr>
      <t>Europese openbare aanbesteding</t>
    </r>
    <r>
      <rPr>
        <b/>
        <sz val="16"/>
        <color rgb="FF000000"/>
        <rFont val="Agrofont"/>
        <family val="2"/>
      </rPr>
      <t xml:space="preserve"> 
Schoonmaakdienstverlening en glasbewassing ontmoetingskantoren </t>
    </r>
  </si>
  <si>
    <t>Kenmerk: P22-142</t>
  </si>
  <si>
    <r>
      <t xml:space="preserve">Inschrijver dient uitsluitend de </t>
    </r>
    <r>
      <rPr>
        <sz val="10"/>
        <color rgb="FF92D050"/>
        <rFont val="Agrofont"/>
        <family val="2"/>
      </rPr>
      <t>groene</t>
    </r>
    <r>
      <rPr>
        <sz val="10"/>
        <color theme="1"/>
        <rFont val="Agrofont"/>
        <family val="2"/>
      </rPr>
      <t xml:space="preserve"> cellen in te vullen van alle tabbladen! Dit tabblad vult zich automatisch met de gegevens van de andere tabbladen. Wanneer alle tabbladen zijn ingevuld, dan print de Inschrijver het tabblad "Inschrijfprijs" uit, ondertekent deze met handtekening en scant deze. Vervolgens wordt dit prijzenblad als pdf met het door u complete Excel-bestand geupload in de prijskluis van TenderNed!
Opgegeven prijzen en uurtarieven zijn all-in behoudens BTW, dus o.a. (doch niet uitsluitend) toeslagen conform cao, aanrijtijd, onkostenvergoeding voor medewerkers etc. Inschrijver kan gedurende de Overeenkomst uitsluitend de in dit inschrijfblad afgegeven tarieven in rekening brengen. 
De weging uurtarief dagkracht is gebaseerd op een raming, hier kunnen dan ook op geen enkele wijze rechten aan worden ontleend. </t>
    </r>
  </si>
  <si>
    <t>Vul in tabblad &lt;Amsterdam&gt;</t>
  </si>
  <si>
    <t>Vul in tabblad &lt;Deventer&gt;</t>
  </si>
  <si>
    <t>Vul in tabblad &lt;Groningen&gt;</t>
  </si>
  <si>
    <t>Vul in tabblad &lt;Leeuwarden&gt;</t>
  </si>
  <si>
    <t>Vul in tabblad &lt;Schiedam&gt;</t>
  </si>
  <si>
    <t>Vul in tabblad &lt;Tilburg&gt;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</si>
</sst>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_-&quot;€&quot;\ * #,##0.00_-;_-&quot;€&quot;\ * #,##0.00\-;_-&quot;€&quot;\ * &quot;-&quot;??_-;_-@_-"/>
  </numFmts>
  <fonts count="25" x14ac:knownFonts="1">
    <font>
      <sz val="10"/>
      <color theme="1"/>
      <name val="Agrofont"/>
      <family val="2"/>
    </font>
    <font>
      <sz val="10"/>
      <color theme="1"/>
      <name val="Agrofont"/>
      <family val="2"/>
    </font>
    <font>
      <sz val="10"/>
      <name val="Arial"/>
      <family val="2"/>
    </font>
    <font>
      <b/>
      <sz val="10"/>
      <color theme="0"/>
      <name val="Agrofont"/>
      <family val="2"/>
    </font>
    <font>
      <b/>
      <sz val="10"/>
      <color theme="1"/>
      <name val="Agrofont"/>
      <family val="2"/>
    </font>
    <font>
      <b/>
      <sz val="10"/>
      <name val="Agrofont"/>
      <family val="2"/>
    </font>
    <font>
      <sz val="10"/>
      <name val="Agrofont"/>
      <family val="2"/>
    </font>
    <font>
      <sz val="10"/>
      <color indexed="8"/>
      <name val="Agrofont"/>
      <family val="2"/>
    </font>
    <font>
      <b/>
      <i/>
      <sz val="10"/>
      <name val="Agrofont"/>
      <family val="2"/>
    </font>
    <font>
      <i/>
      <sz val="10"/>
      <name val="Agrofont"/>
      <family val="2"/>
    </font>
    <font>
      <i/>
      <sz val="10"/>
      <color theme="1"/>
      <name val="Agrofont"/>
      <family val="2"/>
    </font>
    <font>
      <sz val="12"/>
      <color theme="1"/>
      <name val="Agrofont"/>
      <family val="2"/>
    </font>
    <font>
      <sz val="10"/>
      <color rgb="FF000000"/>
      <name val="Agrofont"/>
      <family val="2"/>
    </font>
    <font>
      <b/>
      <sz val="10"/>
      <color rgb="FF000000"/>
      <name val="Agrofont"/>
      <family val="2"/>
    </font>
    <font>
      <sz val="10"/>
      <color rgb="FFFF0000"/>
      <name val="Agrofont"/>
      <family val="2"/>
    </font>
    <font>
      <b/>
      <sz val="10"/>
      <color theme="1"/>
      <name val="Arial"/>
      <family val="2"/>
    </font>
    <font>
      <b/>
      <sz val="10"/>
      <color theme="1"/>
      <name val="Calibri"/>
      <family val="2"/>
      <scheme val="minor"/>
    </font>
    <font>
      <b/>
      <sz val="16"/>
      <color theme="1"/>
      <name val="Agrofont"/>
      <family val="2"/>
    </font>
    <font>
      <b/>
      <sz val="16"/>
      <color theme="0"/>
      <name val="Agrofont"/>
      <family val="2"/>
    </font>
    <font>
      <b/>
      <sz val="16"/>
      <color indexed="8"/>
      <name val="Agrofont"/>
      <family val="2"/>
    </font>
    <font>
      <b/>
      <sz val="10"/>
      <color rgb="FFFF0000"/>
      <name val="Agrofont"/>
      <family val="2"/>
    </font>
    <font>
      <sz val="16"/>
      <color theme="1"/>
      <name val="Agrofont"/>
      <family val="2"/>
    </font>
    <font>
      <sz val="12"/>
      <color rgb="FF000000"/>
      <name val="Agrofont"/>
      <family val="2"/>
    </font>
    <font>
      <b/>
      <sz val="16"/>
      <color rgb="FF000000"/>
      <name val="Agrofont"/>
      <family val="2"/>
    </font>
    <font>
      <sz val="10"/>
      <color rgb="FF92D050"/>
      <name val="Agrofont"/>
      <family val="2"/>
    </font>
  </fonts>
  <fills count="17">
    <fill>
      <patternFill patternType="none"/>
    </fill>
    <fill>
      <patternFill patternType="gray125"/>
    </fill>
    <fill>
      <patternFill patternType="solid">
        <fgColor theme="6"/>
        <bgColor indexed="64"/>
      </patternFill>
    </fill>
    <fill>
      <patternFill patternType="solid">
        <fgColor theme="6" tint="0.79998168889431442"/>
        <bgColor indexed="64"/>
      </patternFill>
    </fill>
    <fill>
      <patternFill patternType="solid">
        <fgColor theme="0"/>
        <bgColor indexed="64"/>
      </patternFill>
    </fill>
    <fill>
      <patternFill patternType="solid">
        <fgColor rgb="FF92D050"/>
        <bgColor indexed="64"/>
      </patternFill>
    </fill>
    <fill>
      <patternFill patternType="solid">
        <fgColor rgb="FFE6E6E6"/>
        <bgColor indexed="64"/>
      </patternFill>
    </fill>
    <fill>
      <patternFill patternType="solid">
        <fgColor indexed="9"/>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C0000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0000"/>
        <bgColor indexed="64"/>
      </patternFill>
    </fill>
    <fill>
      <patternFill patternType="solid">
        <fgColor theme="0" tint="-0.24997711111789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5">
    <xf numFmtId="0" fontId="0"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5" fontId="1" fillId="0" borderId="0" applyFont="0" applyFill="0" applyBorder="0" applyAlignment="0" applyProtection="0"/>
  </cellStyleXfs>
  <cellXfs count="358">
    <xf numFmtId="0" fontId="0" fillId="0" borderId="0" xfId="0"/>
    <xf numFmtId="164" fontId="0" fillId="5" borderId="1" xfId="1" applyFont="1" applyFill="1" applyBorder="1" applyAlignment="1" applyProtection="1">
      <alignment horizontal="left" vertical="center"/>
      <protection locked="0"/>
    </xf>
    <xf numFmtId="0" fontId="0" fillId="4" borderId="0" xfId="0" applyFont="1" applyFill="1"/>
    <xf numFmtId="0" fontId="0" fillId="0" borderId="0" xfId="0" applyFont="1"/>
    <xf numFmtId="0" fontId="0" fillId="0" borderId="0" xfId="0" applyFont="1" applyBorder="1"/>
    <xf numFmtId="0" fontId="0" fillId="0" borderId="0" xfId="0"/>
    <xf numFmtId="0" fontId="4" fillId="0" borderId="0" xfId="0" applyFont="1"/>
    <xf numFmtId="0" fontId="0" fillId="0" borderId="0" xfId="0" applyBorder="1"/>
    <xf numFmtId="0" fontId="4" fillId="0" borderId="1" xfId="0" applyFont="1" applyBorder="1"/>
    <xf numFmtId="0" fontId="11" fillId="0" borderId="0" xfId="0" applyFont="1"/>
    <xf numFmtId="4" fontId="0" fillId="0" borderId="0" xfId="0" applyNumberFormat="1" applyFont="1"/>
    <xf numFmtId="0" fontId="0" fillId="0" borderId="1" xfId="0" applyFont="1" applyBorder="1"/>
    <xf numFmtId="0" fontId="0" fillId="4" borderId="1" xfId="0" applyFont="1" applyFill="1" applyBorder="1"/>
    <xf numFmtId="4" fontId="0" fillId="4" borderId="1" xfId="0" applyNumberFormat="1" applyFont="1" applyFill="1" applyBorder="1"/>
    <xf numFmtId="0" fontId="0" fillId="4" borderId="6" xfId="0" applyFont="1" applyFill="1" applyBorder="1"/>
    <xf numFmtId="4" fontId="0" fillId="4" borderId="6" xfId="0" applyNumberFormat="1" applyFont="1" applyFill="1" applyBorder="1"/>
    <xf numFmtId="4" fontId="11" fillId="0" borderId="0" xfId="0" applyNumberFormat="1" applyFont="1"/>
    <xf numFmtId="4" fontId="0" fillId="0" borderId="1" xfId="0" applyNumberFormat="1" applyFont="1" applyBorder="1"/>
    <xf numFmtId="4" fontId="0" fillId="0" borderId="6" xfId="0" applyNumberFormat="1" applyFont="1" applyBorder="1"/>
    <xf numFmtId="0" fontId="0" fillId="0" borderId="15" xfId="0" applyFont="1" applyBorder="1"/>
    <xf numFmtId="4" fontId="0" fillId="0" borderId="15" xfId="0" applyNumberFormat="1" applyFont="1" applyBorder="1"/>
    <xf numFmtId="166" fontId="7" fillId="4" borderId="0" xfId="1" applyNumberFormat="1" applyFont="1" applyFill="1" applyBorder="1" applyAlignment="1" applyProtection="1"/>
    <xf numFmtId="0" fontId="6" fillId="0" borderId="1" xfId="0" applyFont="1" applyFill="1" applyBorder="1"/>
    <xf numFmtId="4" fontId="6" fillId="0" borderId="6" xfId="0" applyNumberFormat="1" applyFont="1" applyFill="1" applyBorder="1"/>
    <xf numFmtId="0" fontId="0" fillId="0" borderId="0" xfId="0" applyFont="1" applyAlignment="1">
      <alignment horizontal="left"/>
    </xf>
    <xf numFmtId="2" fontId="0" fillId="0" borderId="0" xfId="0" applyNumberFormat="1" applyFont="1" applyAlignment="1">
      <alignment horizontal="center"/>
    </xf>
    <xf numFmtId="0" fontId="4" fillId="0" borderId="1" xfId="0" applyFont="1" applyBorder="1" applyAlignment="1">
      <alignment horizontal="left"/>
    </xf>
    <xf numFmtId="0" fontId="4" fillId="0" borderId="2" xfId="0" applyFont="1" applyBorder="1" applyAlignment="1">
      <alignment horizontal="left"/>
    </xf>
    <xf numFmtId="2" fontId="4" fillId="0" borderId="1" xfId="0" applyNumberFormat="1" applyFont="1" applyBorder="1" applyAlignment="1">
      <alignment horizontal="center"/>
    </xf>
    <xf numFmtId="0" fontId="4" fillId="0" borderId="1" xfId="0" applyFont="1" applyFill="1" applyBorder="1" applyAlignment="1">
      <alignment horizontal="left"/>
    </xf>
    <xf numFmtId="0" fontId="0" fillId="0" borderId="1" xfId="2" applyFont="1" applyBorder="1"/>
    <xf numFmtId="0" fontId="0" fillId="0" borderId="2" xfId="2" applyFont="1" applyBorder="1" applyAlignment="1">
      <alignment horizontal="left"/>
    </xf>
    <xf numFmtId="2" fontId="0" fillId="0" borderId="1" xfId="2" applyNumberFormat="1" applyFont="1" applyBorder="1" applyAlignment="1">
      <alignment horizontal="center"/>
    </xf>
    <xf numFmtId="164" fontId="0" fillId="0" borderId="1" xfId="0" applyNumberFormat="1" applyFont="1" applyBorder="1"/>
    <xf numFmtId="0" fontId="4" fillId="0" borderId="2" xfId="0" applyFont="1" applyBorder="1" applyAlignment="1">
      <alignment horizontal="right"/>
    </xf>
    <xf numFmtId="164" fontId="4" fillId="0" borderId="1" xfId="0" applyNumberFormat="1" applyFont="1" applyBorder="1"/>
    <xf numFmtId="2" fontId="0" fillId="0" borderId="12" xfId="0" applyNumberFormat="1" applyFont="1" applyBorder="1" applyAlignment="1">
      <alignment horizontal="center"/>
    </xf>
    <xf numFmtId="164" fontId="0" fillId="0" borderId="0" xfId="0" applyNumberFormat="1" applyFont="1"/>
    <xf numFmtId="164" fontId="4" fillId="0" borderId="1" xfId="0" applyNumberFormat="1" applyFont="1" applyFill="1" applyBorder="1" applyAlignment="1">
      <alignment horizontal="left"/>
    </xf>
    <xf numFmtId="0" fontId="6" fillId="4" borderId="1" xfId="2" applyFont="1" applyFill="1" applyBorder="1"/>
    <xf numFmtId="0" fontId="6" fillId="0" borderId="1" xfId="2" applyFont="1" applyBorder="1"/>
    <xf numFmtId="2" fontId="6" fillId="0" borderId="1" xfId="2" applyNumberFormat="1" applyFont="1" applyBorder="1" applyAlignment="1">
      <alignment horizontal="center"/>
    </xf>
    <xf numFmtId="0" fontId="0" fillId="0" borderId="1" xfId="2" applyFont="1" applyBorder="1" applyAlignment="1">
      <alignment horizontal="left"/>
    </xf>
    <xf numFmtId="2" fontId="4" fillId="0" borderId="3" xfId="0" applyNumberFormat="1" applyFont="1" applyBorder="1" applyAlignment="1">
      <alignment horizontal="center"/>
    </xf>
    <xf numFmtId="0" fontId="0" fillId="0" borderId="6" xfId="2" applyFont="1" applyBorder="1"/>
    <xf numFmtId="0" fontId="0" fillId="0" borderId="6" xfId="2" applyFont="1" applyBorder="1" applyAlignment="1">
      <alignment horizontal="left"/>
    </xf>
    <xf numFmtId="2" fontId="0" fillId="0" borderId="6" xfId="2" applyNumberFormat="1" applyFont="1" applyBorder="1" applyAlignment="1">
      <alignment horizontal="center"/>
    </xf>
    <xf numFmtId="0" fontId="0" fillId="0" borderId="13" xfId="2" applyFont="1" applyBorder="1"/>
    <xf numFmtId="0" fontId="4" fillId="0" borderId="2" xfId="2" applyFont="1" applyBorder="1" applyAlignment="1">
      <alignment horizontal="right"/>
    </xf>
    <xf numFmtId="2" fontId="4" fillId="0" borderId="3" xfId="2" applyNumberFormat="1" applyFont="1" applyBorder="1" applyAlignment="1">
      <alignment horizontal="center"/>
    </xf>
    <xf numFmtId="0" fontId="0" fillId="0" borderId="0" xfId="2" applyFont="1"/>
    <xf numFmtId="0" fontId="6" fillId="0" borderId="0" xfId="2" applyFont="1"/>
    <xf numFmtId="0" fontId="0" fillId="0" borderId="0" xfId="2" applyFont="1" applyAlignment="1">
      <alignment horizontal="left"/>
    </xf>
    <xf numFmtId="2" fontId="6" fillId="0" borderId="0" xfId="2" applyNumberFormat="1" applyFont="1" applyAlignment="1">
      <alignment horizontal="center"/>
    </xf>
    <xf numFmtId="0" fontId="14" fillId="0" borderId="14" xfId="2" applyFont="1" applyBorder="1"/>
    <xf numFmtId="0" fontId="0" fillId="0" borderId="14" xfId="2" applyFont="1" applyBorder="1" applyAlignment="1">
      <alignment horizontal="left"/>
    </xf>
    <xf numFmtId="2" fontId="0" fillId="0" borderId="14" xfId="2" applyNumberFormat="1" applyFont="1" applyBorder="1" applyAlignment="1">
      <alignment horizontal="center"/>
    </xf>
    <xf numFmtId="0" fontId="0" fillId="0" borderId="15" xfId="2" applyFont="1" applyBorder="1"/>
    <xf numFmtId="0" fontId="6" fillId="0" borderId="15" xfId="2" applyFont="1" applyBorder="1"/>
    <xf numFmtId="0" fontId="0" fillId="0" borderId="15" xfId="2" applyFont="1" applyBorder="1" applyAlignment="1">
      <alignment horizontal="left"/>
    </xf>
    <xf numFmtId="2" fontId="6" fillId="0" borderId="15" xfId="2" applyNumberFormat="1" applyFont="1" applyBorder="1" applyAlignment="1">
      <alignment horizontal="center"/>
    </xf>
    <xf numFmtId="0" fontId="4" fillId="4" borderId="1" xfId="0" applyFont="1" applyFill="1" applyBorder="1"/>
    <xf numFmtId="0" fontId="4" fillId="4" borderId="1" xfId="0" applyFont="1" applyFill="1" applyBorder="1" applyAlignment="1">
      <alignment horizontal="center"/>
    </xf>
    <xf numFmtId="4" fontId="4" fillId="4" borderId="1" xfId="0" applyNumberFormat="1" applyFont="1" applyFill="1" applyBorder="1" applyAlignment="1">
      <alignment horizontal="center"/>
    </xf>
    <xf numFmtId="0" fontId="4" fillId="4" borderId="7" xfId="0" applyFont="1" applyFill="1" applyBorder="1" applyAlignment="1">
      <alignment horizontal="right"/>
    </xf>
    <xf numFmtId="4" fontId="4" fillId="4" borderId="9" xfId="0" applyNumberFormat="1" applyFont="1" applyFill="1" applyBorder="1" applyAlignment="1">
      <alignment horizontal="right"/>
    </xf>
    <xf numFmtId="4" fontId="0" fillId="4" borderId="0" xfId="0" applyNumberFormat="1" applyFont="1" applyFill="1"/>
    <xf numFmtId="0" fontId="4" fillId="8" borderId="0" xfId="0" applyFont="1" applyFill="1"/>
    <xf numFmtId="4" fontId="4" fillId="8" borderId="0" xfId="0" applyNumberFormat="1" applyFont="1" applyFill="1"/>
    <xf numFmtId="164" fontId="4" fillId="8" borderId="0" xfId="0" applyNumberFormat="1" applyFont="1" applyFill="1"/>
    <xf numFmtId="0" fontId="4" fillId="0" borderId="1" xfId="0" applyFont="1" applyBorder="1" applyAlignment="1">
      <alignment horizontal="center"/>
    </xf>
    <xf numFmtId="4" fontId="4" fillId="0" borderId="1" xfId="0" applyNumberFormat="1" applyFont="1" applyBorder="1" applyAlignment="1">
      <alignment horizontal="center"/>
    </xf>
    <xf numFmtId="0" fontId="4" fillId="0" borderId="16" xfId="0" applyFont="1" applyBorder="1" applyAlignment="1">
      <alignment horizontal="right"/>
    </xf>
    <xf numFmtId="4" fontId="4" fillId="0" borderId="17" xfId="0" applyNumberFormat="1" applyFont="1" applyBorder="1" applyAlignment="1">
      <alignment horizontal="right"/>
    </xf>
    <xf numFmtId="4" fontId="4" fillId="0" borderId="17" xfId="0" applyNumberFormat="1" applyFont="1" applyBorder="1"/>
    <xf numFmtId="164" fontId="4" fillId="0" borderId="0" xfId="0" applyNumberFormat="1" applyFont="1"/>
    <xf numFmtId="0" fontId="4" fillId="12" borderId="0" xfId="0" applyFont="1" applyFill="1"/>
    <xf numFmtId="4" fontId="4" fillId="12" borderId="0" xfId="0" applyNumberFormat="1" applyFont="1" applyFill="1"/>
    <xf numFmtId="164" fontId="4" fillId="12" borderId="0" xfId="0" applyNumberFormat="1" applyFont="1" applyFill="1"/>
    <xf numFmtId="4" fontId="15" fillId="4" borderId="1" xfId="0" applyNumberFormat="1" applyFont="1" applyFill="1" applyBorder="1" applyAlignment="1">
      <alignment horizontal="center"/>
    </xf>
    <xf numFmtId="0" fontId="16" fillId="0" borderId="0" xfId="0" applyFont="1"/>
    <xf numFmtId="0" fontId="15" fillId="0" borderId="1" xfId="0" applyFont="1" applyBorder="1"/>
    <xf numFmtId="0" fontId="15" fillId="0" borderId="1" xfId="0" applyFont="1" applyBorder="1" applyAlignment="1">
      <alignment horizontal="center"/>
    </xf>
    <xf numFmtId="4" fontId="15" fillId="0" borderId="1" xfId="0" applyNumberFormat="1" applyFont="1" applyBorder="1" applyAlignment="1">
      <alignment horizontal="center"/>
    </xf>
    <xf numFmtId="0" fontId="16" fillId="4" borderId="16" xfId="0" applyFont="1" applyFill="1" applyBorder="1" applyAlignment="1">
      <alignment horizontal="right"/>
    </xf>
    <xf numFmtId="4" fontId="16" fillId="4" borderId="17" xfId="0" applyNumberFormat="1" applyFont="1" applyFill="1" applyBorder="1"/>
    <xf numFmtId="0" fontId="16" fillId="4" borderId="0" xfId="0" applyFont="1" applyFill="1"/>
    <xf numFmtId="0" fontId="15" fillId="4" borderId="1" xfId="0" applyFont="1" applyFill="1" applyBorder="1"/>
    <xf numFmtId="0" fontId="15" fillId="4" borderId="1" xfId="0" applyFont="1" applyFill="1" applyBorder="1" applyAlignment="1">
      <alignment horizontal="center"/>
    </xf>
    <xf numFmtId="0" fontId="0" fillId="4" borderId="18" xfId="0" applyFont="1" applyFill="1" applyBorder="1"/>
    <xf numFmtId="4" fontId="0" fillId="4" borderId="18" xfId="0" applyNumberFormat="1" applyFont="1" applyFill="1" applyBorder="1"/>
    <xf numFmtId="0" fontId="4" fillId="10" borderId="0" xfId="0" applyFont="1" applyFill="1"/>
    <xf numFmtId="4" fontId="4" fillId="10" borderId="0" xfId="0" applyNumberFormat="1" applyFont="1" applyFill="1"/>
    <xf numFmtId="164" fontId="4" fillId="10" borderId="0" xfId="0" applyNumberFormat="1" applyFont="1" applyFill="1"/>
    <xf numFmtId="164" fontId="0" fillId="0" borderId="0" xfId="0" applyNumberFormat="1" applyFont="1" applyFill="1" applyBorder="1"/>
    <xf numFmtId="164" fontId="0" fillId="0" borderId="0" xfId="0" applyNumberFormat="1" applyFont="1" applyBorder="1"/>
    <xf numFmtId="0" fontId="0" fillId="4" borderId="1" xfId="0" applyFont="1" applyFill="1" applyBorder="1" applyAlignment="1">
      <alignment horizontal="center"/>
    </xf>
    <xf numFmtId="4" fontId="4" fillId="4" borderId="9" xfId="0" applyNumberFormat="1" applyFont="1" applyFill="1" applyBorder="1"/>
    <xf numFmtId="0" fontId="0" fillId="0" borderId="18" xfId="0" applyFont="1" applyBorder="1"/>
    <xf numFmtId="0" fontId="0" fillId="4" borderId="18" xfId="0" applyFont="1" applyFill="1" applyBorder="1" applyAlignment="1">
      <alignment horizontal="center"/>
    </xf>
    <xf numFmtId="0" fontId="0" fillId="4" borderId="0" xfId="0" applyFont="1" applyFill="1" applyAlignment="1">
      <alignment horizontal="center"/>
    </xf>
    <xf numFmtId="0" fontId="4" fillId="13" borderId="0" xfId="0" applyFont="1" applyFill="1"/>
    <xf numFmtId="4" fontId="4" fillId="13" borderId="0" xfId="0" applyNumberFormat="1" applyFont="1" applyFill="1"/>
    <xf numFmtId="164" fontId="4" fillId="13" borderId="0" xfId="0" applyNumberFormat="1" applyFont="1" applyFill="1"/>
    <xf numFmtId="0" fontId="0" fillId="4" borderId="1" xfId="0" applyFont="1" applyFill="1" applyBorder="1" applyAlignment="1">
      <alignment horizontal="left"/>
    </xf>
    <xf numFmtId="2" fontId="0" fillId="4" borderId="1" xfId="0" applyNumberFormat="1" applyFont="1" applyFill="1" applyBorder="1" applyAlignment="1">
      <alignment horizontal="right"/>
    </xf>
    <xf numFmtId="2" fontId="0" fillId="4" borderId="1" xfId="0" applyNumberFormat="1" applyFont="1" applyFill="1" applyBorder="1"/>
    <xf numFmtId="2" fontId="0" fillId="4" borderId="6" xfId="0" applyNumberFormat="1" applyFont="1" applyFill="1" applyBorder="1"/>
    <xf numFmtId="0" fontId="4" fillId="4" borderId="16" xfId="0" applyFont="1" applyFill="1" applyBorder="1" applyAlignment="1">
      <alignment horizontal="right"/>
    </xf>
    <xf numFmtId="2" fontId="4" fillId="4" borderId="9" xfId="0" applyNumberFormat="1" applyFont="1" applyFill="1" applyBorder="1"/>
    <xf numFmtId="0" fontId="0" fillId="0" borderId="19" xfId="0" applyFont="1" applyBorder="1"/>
    <xf numFmtId="0" fontId="0" fillId="4" borderId="19" xfId="0" applyFont="1" applyFill="1" applyBorder="1"/>
    <xf numFmtId="2" fontId="0" fillId="4" borderId="19" xfId="0" applyNumberFormat="1" applyFont="1" applyFill="1" applyBorder="1"/>
    <xf numFmtId="0" fontId="0" fillId="4" borderId="15" xfId="0" applyFont="1" applyFill="1" applyBorder="1"/>
    <xf numFmtId="2" fontId="0" fillId="4" borderId="15" xfId="0" applyNumberFormat="1" applyFont="1" applyFill="1" applyBorder="1"/>
    <xf numFmtId="0" fontId="4" fillId="14" borderId="0" xfId="0" applyFont="1" applyFill="1"/>
    <xf numFmtId="2" fontId="4" fillId="14" borderId="0" xfId="0" applyNumberFormat="1" applyFont="1" applyFill="1"/>
    <xf numFmtId="164" fontId="4" fillId="14" borderId="0" xfId="0" applyNumberFormat="1" applyFont="1" applyFill="1"/>
    <xf numFmtId="0" fontId="4" fillId="0" borderId="0" xfId="0" applyFont="1" applyFill="1"/>
    <xf numFmtId="2" fontId="4" fillId="0" borderId="0" xfId="0" applyNumberFormat="1" applyFont="1" applyFill="1"/>
    <xf numFmtId="164" fontId="4" fillId="0" borderId="0" xfId="0" applyNumberFormat="1" applyFont="1" applyFill="1"/>
    <xf numFmtId="2" fontId="0" fillId="0" borderId="1" xfId="0" applyNumberFormat="1" applyFont="1" applyBorder="1"/>
    <xf numFmtId="0" fontId="0" fillId="0" borderId="1" xfId="0" applyFont="1" applyBorder="1" applyAlignment="1">
      <alignment horizontal="left"/>
    </xf>
    <xf numFmtId="2" fontId="0" fillId="0" borderId="1" xfId="0" applyNumberFormat="1" applyFont="1" applyBorder="1" applyAlignment="1">
      <alignment horizontal="right"/>
    </xf>
    <xf numFmtId="0" fontId="14" fillId="0" borderId="0" xfId="0" applyFont="1" applyFill="1"/>
    <xf numFmtId="4" fontId="14" fillId="0" borderId="0" xfId="0" applyNumberFormat="1" applyFont="1" applyFill="1"/>
    <xf numFmtId="0" fontId="0" fillId="0" borderId="0" xfId="0" applyFont="1" applyFill="1" applyBorder="1" applyAlignment="1" applyProtection="1"/>
    <xf numFmtId="0" fontId="4" fillId="15" borderId="0" xfId="0" applyFont="1" applyFill="1"/>
    <xf numFmtId="2" fontId="4" fillId="15" borderId="0" xfId="0" applyNumberFormat="1" applyFont="1" applyFill="1"/>
    <xf numFmtId="164" fontId="4" fillId="15" borderId="0" xfId="0" applyNumberFormat="1" applyFont="1" applyFill="1"/>
    <xf numFmtId="4" fontId="4" fillId="4" borderId="1" xfId="0" applyNumberFormat="1" applyFont="1" applyFill="1" applyBorder="1" applyAlignment="1">
      <alignment horizontal="right"/>
    </xf>
    <xf numFmtId="4" fontId="15" fillId="4" borderId="1" xfId="0" applyNumberFormat="1" applyFont="1" applyFill="1" applyBorder="1" applyAlignment="1">
      <alignment horizontal="right"/>
    </xf>
    <xf numFmtId="0" fontId="20" fillId="0" borderId="14" xfId="2" applyFont="1" applyBorder="1"/>
    <xf numFmtId="4" fontId="15" fillId="4" borderId="0" xfId="0" applyNumberFormat="1" applyFont="1" applyFill="1" applyBorder="1" applyAlignment="1">
      <alignment horizontal="center"/>
    </xf>
    <xf numFmtId="0" fontId="20" fillId="0" borderId="1" xfId="2" applyFont="1" applyBorder="1"/>
    <xf numFmtId="0" fontId="0" fillId="0" borderId="1" xfId="0" applyFont="1" applyBorder="1" applyAlignment="1">
      <alignment horizontal="center" vertical="center"/>
    </xf>
    <xf numFmtId="0" fontId="0" fillId="4" borderId="1" xfId="0" applyFont="1" applyFill="1" applyBorder="1" applyAlignment="1">
      <alignment horizontal="center" vertical="center"/>
    </xf>
    <xf numFmtId="0" fontId="0" fillId="0" borderId="1" xfId="0" applyFont="1" applyBorder="1" applyAlignment="1">
      <alignment horizontal="center"/>
    </xf>
    <xf numFmtId="0" fontId="0" fillId="4" borderId="1" xfId="0" applyFont="1" applyFill="1" applyBorder="1" applyAlignment="1">
      <alignment horizontal="left" vertical="center"/>
    </xf>
    <xf numFmtId="0" fontId="0" fillId="4" borderId="6" xfId="0" applyFont="1" applyFill="1" applyBorder="1" applyAlignment="1">
      <alignment horizontal="left" vertical="center"/>
    </xf>
    <xf numFmtId="0" fontId="0" fillId="4" borderId="6" xfId="0" applyFont="1" applyFill="1" applyBorder="1" applyAlignment="1">
      <alignment horizontal="left"/>
    </xf>
    <xf numFmtId="0" fontId="6" fillId="0" borderId="6" xfId="0" applyFont="1" applyFill="1" applyBorder="1" applyAlignment="1">
      <alignment horizontal="left"/>
    </xf>
    <xf numFmtId="0" fontId="0" fillId="0" borderId="6" xfId="0" applyFont="1" applyBorder="1" applyAlignment="1">
      <alignment horizontal="left"/>
    </xf>
    <xf numFmtId="0" fontId="0" fillId="0" borderId="15" xfId="0" applyFont="1" applyBorder="1" applyAlignment="1">
      <alignment horizontal="left"/>
    </xf>
    <xf numFmtId="0" fontId="0" fillId="4" borderId="19" xfId="0" applyFont="1" applyFill="1" applyBorder="1" applyAlignment="1">
      <alignment horizontal="left"/>
    </xf>
    <xf numFmtId="0" fontId="0" fillId="4" borderId="15" xfId="0" applyFont="1" applyFill="1" applyBorder="1" applyAlignment="1">
      <alignment horizontal="left"/>
    </xf>
    <xf numFmtId="0" fontId="4" fillId="0" borderId="30" xfId="0" applyFont="1" applyBorder="1" applyProtection="1"/>
    <xf numFmtId="0" fontId="0" fillId="0" borderId="31" xfId="0" applyBorder="1" applyAlignment="1" applyProtection="1">
      <alignment horizontal="left"/>
    </xf>
    <xf numFmtId="0" fontId="0" fillId="0" borderId="31" xfId="0" applyBorder="1" applyProtection="1"/>
    <xf numFmtId="0" fontId="0" fillId="0" borderId="32" xfId="0" applyBorder="1" applyAlignment="1" applyProtection="1">
      <alignment horizontal="center"/>
    </xf>
    <xf numFmtId="0" fontId="0" fillId="0" borderId="0" xfId="0" applyProtection="1"/>
    <xf numFmtId="0" fontId="0" fillId="3"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0" fillId="0" borderId="0" xfId="0" applyBorder="1" applyProtection="1"/>
    <xf numFmtId="0" fontId="0" fillId="0" borderId="23" xfId="0" applyBorder="1" applyProtection="1"/>
    <xf numFmtId="0" fontId="4" fillId="0" borderId="35" xfId="0" applyFont="1" applyBorder="1" applyProtection="1"/>
    <xf numFmtId="0" fontId="4" fillId="0" borderId="1" xfId="0" applyFont="1" applyBorder="1" applyProtection="1"/>
    <xf numFmtId="0" fontId="4" fillId="0" borderId="20" xfId="0" applyFont="1" applyBorder="1" applyProtection="1"/>
    <xf numFmtId="0" fontId="0" fillId="9" borderId="35" xfId="0" applyFill="1" applyBorder="1" applyProtection="1"/>
    <xf numFmtId="164" fontId="0" fillId="9" borderId="1" xfId="0" applyNumberFormat="1" applyFill="1" applyBorder="1" applyProtection="1"/>
    <xf numFmtId="0" fontId="0" fillId="9" borderId="1" xfId="0" applyFill="1" applyBorder="1" applyProtection="1"/>
    <xf numFmtId="164" fontId="0" fillId="9" borderId="20" xfId="0" applyNumberFormat="1" applyFill="1" applyBorder="1" applyProtection="1"/>
    <xf numFmtId="0" fontId="4" fillId="10" borderId="35" xfId="0" applyFont="1" applyFill="1" applyBorder="1" applyProtection="1"/>
    <xf numFmtId="0" fontId="4" fillId="10" borderId="1" xfId="0" applyFont="1" applyFill="1" applyBorder="1" applyProtection="1"/>
    <xf numFmtId="164" fontId="4" fillId="10" borderId="20" xfId="0" applyNumberFormat="1" applyFont="1" applyFill="1" applyBorder="1" applyProtection="1"/>
    <xf numFmtId="0" fontId="4" fillId="0" borderId="0" xfId="0" applyFont="1" applyProtection="1"/>
    <xf numFmtId="0" fontId="0" fillId="0" borderId="22" xfId="0" applyBorder="1" applyProtection="1"/>
    <xf numFmtId="0" fontId="5" fillId="6" borderId="35" xfId="2" applyFont="1" applyFill="1" applyBorder="1" applyAlignment="1" applyProtection="1">
      <alignment vertical="center" wrapText="1"/>
    </xf>
    <xf numFmtId="0" fontId="5" fillId="6" borderId="35" xfId="2" applyFont="1" applyFill="1" applyBorder="1" applyAlignment="1" applyProtection="1">
      <alignment vertical="top" wrapText="1"/>
    </xf>
    <xf numFmtId="0" fontId="21" fillId="0" borderId="0" xfId="0" applyFont="1" applyAlignment="1" applyProtection="1">
      <alignment horizontal="center" vertical="center"/>
    </xf>
    <xf numFmtId="0" fontId="22" fillId="0" borderId="0" xfId="0" applyFont="1" applyAlignment="1" applyProtection="1">
      <alignment vertical="center"/>
    </xf>
    <xf numFmtId="0" fontId="23" fillId="0" borderId="0" xfId="0" applyFont="1" applyAlignment="1" applyProtection="1">
      <alignment horizontal="center" vertical="center"/>
    </xf>
    <xf numFmtId="0" fontId="5" fillId="6" borderId="36" xfId="2" applyFont="1" applyFill="1" applyBorder="1" applyAlignment="1" applyProtection="1">
      <alignment vertical="center" wrapText="1"/>
    </xf>
    <xf numFmtId="0" fontId="0" fillId="0" borderId="0" xfId="0" applyFont="1" applyFill="1" applyBorder="1" applyAlignment="1" applyProtection="1">
      <alignment horizontal="center" vertical="center" wrapText="1"/>
    </xf>
    <xf numFmtId="0" fontId="0" fillId="0" borderId="0" xfId="0" applyFill="1" applyBorder="1" applyProtection="1"/>
    <xf numFmtId="0" fontId="3" fillId="2" borderId="27" xfId="0" applyFont="1" applyFill="1" applyBorder="1" applyAlignment="1" applyProtection="1">
      <alignment horizontal="center" vertical="center"/>
    </xf>
    <xf numFmtId="0" fontId="3" fillId="2" borderId="15" xfId="0" applyFont="1" applyFill="1" applyBorder="1" applyAlignment="1" applyProtection="1">
      <alignment horizontal="center" vertical="center"/>
    </xf>
    <xf numFmtId="0" fontId="3" fillId="2" borderId="15" xfId="0" applyFont="1" applyFill="1" applyBorder="1" applyAlignment="1" applyProtection="1">
      <alignment horizontal="center" vertical="center" wrapText="1"/>
    </xf>
    <xf numFmtId="0" fontId="0" fillId="9" borderId="21" xfId="0" applyFont="1" applyFill="1" applyBorder="1" applyAlignment="1" applyProtection="1">
      <alignment horizontal="center" vertical="center"/>
    </xf>
    <xf numFmtId="0" fontId="0" fillId="9" borderId="1" xfId="0" applyFont="1" applyFill="1" applyBorder="1" applyAlignment="1" applyProtection="1">
      <alignment horizontal="left" vertical="center"/>
    </xf>
    <xf numFmtId="0" fontId="0" fillId="9" borderId="1" xfId="0" applyFont="1" applyFill="1" applyBorder="1" applyAlignment="1" applyProtection="1">
      <alignment horizontal="center" vertical="center"/>
    </xf>
    <xf numFmtId="0" fontId="3" fillId="4" borderId="22" xfId="0" applyFont="1" applyFill="1" applyBorder="1" applyAlignment="1" applyProtection="1">
      <alignment horizontal="center" vertical="center"/>
    </xf>
    <xf numFmtId="0" fontId="6" fillId="0" borderId="1" xfId="0" applyFont="1" applyFill="1" applyBorder="1" applyAlignment="1" applyProtection="1">
      <alignment horizontal="left" vertical="center"/>
    </xf>
    <xf numFmtId="4" fontId="6" fillId="0" borderId="1" xfId="0" applyNumberFormat="1" applyFont="1" applyFill="1" applyBorder="1" applyAlignment="1" applyProtection="1">
      <alignment horizontal="center" vertical="center"/>
    </xf>
    <xf numFmtId="164" fontId="6" fillId="9" borderId="1" xfId="0" applyNumberFormat="1" applyFont="1" applyFill="1" applyBorder="1" applyAlignment="1" applyProtection="1">
      <alignment horizontal="left" vertical="center"/>
    </xf>
    <xf numFmtId="164" fontId="6" fillId="11" borderId="1" xfId="0" applyNumberFormat="1" applyFont="1" applyFill="1" applyBorder="1" applyAlignment="1" applyProtection="1">
      <alignment horizontal="center" vertical="center"/>
    </xf>
    <xf numFmtId="164" fontId="6" fillId="8" borderId="1" xfId="0" applyNumberFormat="1" applyFont="1" applyFill="1" applyBorder="1" applyAlignment="1" applyProtection="1">
      <alignment horizontal="center" vertical="center"/>
    </xf>
    <xf numFmtId="164" fontId="6" fillId="10" borderId="1" xfId="0" applyNumberFormat="1" applyFont="1" applyFill="1" applyBorder="1" applyAlignment="1" applyProtection="1">
      <alignment horizontal="center" vertical="center"/>
    </xf>
    <xf numFmtId="164" fontId="6" fillId="12" borderId="1" xfId="0" applyNumberFormat="1" applyFont="1" applyFill="1" applyBorder="1" applyAlignment="1" applyProtection="1">
      <alignment horizontal="center" vertical="center"/>
    </xf>
    <xf numFmtId="164" fontId="6" fillId="13" borderId="1" xfId="0" applyNumberFormat="1" applyFont="1" applyFill="1" applyBorder="1" applyAlignment="1" applyProtection="1">
      <alignment horizontal="center" vertical="center"/>
    </xf>
    <xf numFmtId="164" fontId="6" fillId="14" borderId="1" xfId="0" applyNumberFormat="1" applyFont="1" applyFill="1" applyBorder="1" applyAlignment="1" applyProtection="1">
      <alignment horizontal="center" vertical="center"/>
    </xf>
    <xf numFmtId="164" fontId="6" fillId="9" borderId="1" xfId="0" applyNumberFormat="1" applyFont="1" applyFill="1" applyBorder="1" applyProtection="1"/>
    <xf numFmtId="0" fontId="6" fillId="0" borderId="1" xfId="0" applyFont="1" applyFill="1" applyBorder="1" applyAlignment="1" applyProtection="1">
      <alignment horizontal="center" vertical="center"/>
    </xf>
    <xf numFmtId="164" fontId="6" fillId="4" borderId="1" xfId="0" applyNumberFormat="1" applyFont="1" applyFill="1" applyBorder="1" applyAlignment="1" applyProtection="1">
      <alignment horizontal="center" vertical="center"/>
    </xf>
    <xf numFmtId="0" fontId="4" fillId="0" borderId="0" xfId="0" applyFont="1" applyFill="1" applyBorder="1" applyProtection="1"/>
    <xf numFmtId="0" fontId="0" fillId="0" borderId="0" xfId="0" applyFont="1" applyFill="1" applyBorder="1" applyProtection="1"/>
    <xf numFmtId="0" fontId="3" fillId="2" borderId="4" xfId="0" applyFont="1" applyFill="1" applyBorder="1" applyAlignment="1" applyProtection="1">
      <alignment vertical="center" wrapText="1"/>
    </xf>
    <xf numFmtId="0" fontId="3" fillId="2" borderId="4" xfId="0" applyFont="1" applyFill="1" applyBorder="1" applyAlignment="1" applyProtection="1">
      <alignment horizontal="center" vertical="center" wrapText="1"/>
    </xf>
    <xf numFmtId="164" fontId="0" fillId="0" borderId="0" xfId="0" applyNumberFormat="1" applyProtection="1"/>
    <xf numFmtId="0" fontId="3" fillId="4" borderId="0" xfId="0" applyFont="1" applyFill="1" applyBorder="1" applyAlignment="1" applyProtection="1">
      <alignment horizontal="left" vertical="center"/>
    </xf>
    <xf numFmtId="0" fontId="0" fillId="4" borderId="0" xfId="0" applyFill="1" applyProtection="1"/>
    <xf numFmtId="0" fontId="5" fillId="0" borderId="0" xfId="2" applyFont="1" applyFill="1" applyBorder="1" applyAlignment="1" applyProtection="1">
      <alignment vertical="center" wrapText="1"/>
    </xf>
    <xf numFmtId="0" fontId="5" fillId="0" borderId="0" xfId="2" applyFont="1" applyBorder="1" applyAlignment="1" applyProtection="1">
      <alignment horizontal="center" vertical="center" wrapText="1"/>
    </xf>
    <xf numFmtId="0" fontId="5" fillId="0" borderId="0" xfId="2" applyFont="1" applyFill="1" applyBorder="1" applyAlignment="1" applyProtection="1">
      <alignment vertical="top" wrapText="1"/>
    </xf>
    <xf numFmtId="0" fontId="3" fillId="2" borderId="7" xfId="0" applyFont="1" applyFill="1" applyBorder="1" applyAlignment="1" applyProtection="1">
      <alignment vertical="center"/>
    </xf>
    <xf numFmtId="0" fontId="3" fillId="2" borderId="8" xfId="0" applyFont="1" applyFill="1" applyBorder="1" applyAlignment="1" applyProtection="1">
      <alignment vertical="center"/>
    </xf>
    <xf numFmtId="0" fontId="3" fillId="2" borderId="9" xfId="0" applyFont="1" applyFill="1" applyBorder="1" applyAlignment="1" applyProtection="1">
      <alignment vertical="center"/>
    </xf>
    <xf numFmtId="0" fontId="6" fillId="0" borderId="0" xfId="0" applyFont="1" applyProtection="1"/>
    <xf numFmtId="0" fontId="6" fillId="0" borderId="0" xfId="0" applyFont="1" applyAlignment="1" applyProtection="1">
      <alignment horizontal="left"/>
    </xf>
    <xf numFmtId="0" fontId="0" fillId="0" borderId="1" xfId="0" applyBorder="1" applyProtection="1"/>
    <xf numFmtId="0" fontId="0" fillId="0" borderId="4" xfId="0" applyBorder="1" applyProtection="1"/>
    <xf numFmtId="0" fontId="0" fillId="0" borderId="3" xfId="0" applyBorder="1" applyProtection="1"/>
    <xf numFmtId="0" fontId="5" fillId="0" borderId="6"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6" xfId="0" applyFont="1" applyBorder="1" applyAlignment="1" applyProtection="1">
      <alignment vertical="center" wrapText="1"/>
    </xf>
    <xf numFmtId="0" fontId="6" fillId="0" borderId="1" xfId="0" applyFont="1" applyFill="1" applyBorder="1" applyAlignment="1" applyProtection="1">
      <alignment horizontal="left" wrapText="1"/>
    </xf>
    <xf numFmtId="0" fontId="6" fillId="7" borderId="2" xfId="0" applyFont="1" applyFill="1" applyBorder="1" applyAlignment="1" applyProtection="1">
      <alignment horizontal="center" wrapText="1"/>
    </xf>
    <xf numFmtId="166" fontId="7" fillId="0" borderId="1" xfId="1" applyNumberFormat="1" applyFont="1" applyFill="1" applyBorder="1" applyAlignment="1" applyProtection="1"/>
    <xf numFmtId="4" fontId="0" fillId="4" borderId="1" xfId="0" applyNumberFormat="1" applyFill="1" applyBorder="1" applyProtection="1"/>
    <xf numFmtId="164" fontId="0" fillId="0" borderId="1" xfId="0" applyNumberFormat="1" applyBorder="1" applyProtection="1"/>
    <xf numFmtId="4" fontId="0" fillId="0" borderId="0" xfId="0" applyNumberFormat="1" applyProtection="1"/>
    <xf numFmtId="4" fontId="0" fillId="0" borderId="1" xfId="0" applyNumberFormat="1" applyBorder="1" applyProtection="1"/>
    <xf numFmtId="4" fontId="4" fillId="0" borderId="0" xfId="1" applyNumberFormat="1" applyFont="1" applyFill="1" applyBorder="1" applyAlignment="1" applyProtection="1"/>
    <xf numFmtId="0" fontId="12" fillId="4" borderId="1" xfId="0" applyFont="1" applyFill="1" applyBorder="1" applyAlignment="1" applyProtection="1">
      <alignment vertical="center" wrapText="1"/>
    </xf>
    <xf numFmtId="0" fontId="6" fillId="7" borderId="0" xfId="0" applyFont="1" applyFill="1" applyProtection="1"/>
    <xf numFmtId="0" fontId="6" fillId="7" borderId="0" xfId="0" applyFont="1" applyFill="1" applyAlignment="1" applyProtection="1">
      <alignment horizontal="left" vertical="top" wrapText="1"/>
    </xf>
    <xf numFmtId="0" fontId="5" fillId="0" borderId="0" xfId="0" applyFont="1" applyAlignment="1" applyProtection="1">
      <alignment horizontal="center" vertical="center"/>
    </xf>
    <xf numFmtId="0" fontId="5" fillId="0" borderId="0" xfId="0" applyFont="1" applyAlignment="1" applyProtection="1">
      <alignment horizontal="center"/>
    </xf>
    <xf numFmtId="0" fontId="4" fillId="0" borderId="0" xfId="0" applyFont="1" applyBorder="1" applyProtection="1"/>
    <xf numFmtId="164" fontId="4" fillId="0" borderId="0" xfId="1" applyFont="1" applyFill="1" applyBorder="1" applyAlignment="1" applyProtection="1"/>
    <xf numFmtId="0" fontId="4" fillId="0" borderId="15" xfId="0" applyFont="1" applyBorder="1" applyAlignment="1" applyProtection="1">
      <alignment horizontal="center" vertical="center"/>
    </xf>
    <xf numFmtId="1" fontId="4" fillId="0" borderId="15" xfId="0" quotePrefix="1" applyNumberFormat="1" applyFont="1" applyBorder="1" applyAlignment="1" applyProtection="1">
      <alignment horizontal="center" vertical="center"/>
    </xf>
    <xf numFmtId="0" fontId="4" fillId="0" borderId="15" xfId="0" quotePrefix="1" applyFont="1" applyBorder="1" applyAlignment="1" applyProtection="1">
      <alignment horizontal="center" vertical="center"/>
    </xf>
    <xf numFmtId="0" fontId="12" fillId="0" borderId="1" xfId="0" applyFont="1" applyBorder="1" applyAlignment="1" applyProtection="1">
      <alignment vertical="center"/>
    </xf>
    <xf numFmtId="0" fontId="1" fillId="0" borderId="1" xfId="1" applyNumberFormat="1" applyFont="1" applyFill="1" applyBorder="1" applyAlignment="1" applyProtection="1"/>
    <xf numFmtId="0" fontId="5" fillId="0" borderId="0" xfId="0" applyFont="1" applyFill="1" applyBorder="1" applyAlignment="1" applyProtection="1">
      <alignment vertical="center"/>
    </xf>
    <xf numFmtId="0" fontId="0" fillId="0" borderId="0" xfId="0" applyFill="1" applyProtection="1"/>
    <xf numFmtId="1" fontId="4" fillId="0" borderId="0" xfId="0" quotePrefix="1"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5" fillId="4" borderId="0" xfId="0" applyFont="1" applyFill="1" applyBorder="1" applyAlignment="1" applyProtection="1">
      <alignment vertical="center"/>
    </xf>
    <xf numFmtId="0" fontId="6" fillId="0" borderId="1" xfId="0" applyFont="1" applyBorder="1" applyAlignment="1" applyProtection="1">
      <alignment horizontal="left" vertical="center"/>
    </xf>
    <xf numFmtId="164" fontId="1" fillId="0" borderId="0" xfId="1" applyFont="1" applyFill="1" applyBorder="1" applyAlignment="1" applyProtection="1"/>
    <xf numFmtId="0" fontId="12" fillId="0" borderId="0" xfId="0" applyFont="1" applyBorder="1" applyAlignment="1" applyProtection="1">
      <alignment vertical="center"/>
    </xf>
    <xf numFmtId="166" fontId="0" fillId="0" borderId="0" xfId="0" applyNumberFormat="1" applyProtection="1"/>
    <xf numFmtId="166" fontId="6" fillId="0" borderId="0" xfId="0" applyNumberFormat="1" applyFont="1" applyBorder="1" applyAlignment="1" applyProtection="1">
      <alignment vertical="center" wrapText="1"/>
    </xf>
    <xf numFmtId="166" fontId="6" fillId="0" borderId="0" xfId="0" applyNumberFormat="1" applyFont="1" applyBorder="1" applyAlignment="1" applyProtection="1">
      <alignment horizontal="center" vertical="center" wrapText="1"/>
    </xf>
    <xf numFmtId="166" fontId="6" fillId="0" borderId="0" xfId="0" applyNumberFormat="1" applyFont="1" applyAlignment="1" applyProtection="1">
      <alignment horizontal="center" vertical="center" wrapText="1"/>
    </xf>
    <xf numFmtId="164" fontId="0" fillId="16" borderId="1" xfId="0" applyNumberFormat="1" applyFill="1" applyBorder="1" applyProtection="1"/>
    <xf numFmtId="0" fontId="5" fillId="0" borderId="0" xfId="2" applyFont="1" applyFill="1" applyBorder="1" applyAlignment="1" applyProtection="1">
      <alignment vertical="center"/>
    </xf>
    <xf numFmtId="0" fontId="6" fillId="0" borderId="0" xfId="0" applyFont="1" applyBorder="1" applyProtection="1"/>
    <xf numFmtId="0" fontId="0" fillId="0" borderId="0" xfId="0" applyFont="1" applyBorder="1" applyProtection="1"/>
    <xf numFmtId="0" fontId="0" fillId="0" borderId="0" xfId="0" applyFont="1" applyProtection="1"/>
    <xf numFmtId="0" fontId="6" fillId="0" borderId="0" xfId="0" applyFont="1" applyFill="1" applyBorder="1" applyAlignment="1" applyProtection="1">
      <alignment horizontal="left"/>
    </xf>
    <xf numFmtId="0" fontId="6" fillId="0" borderId="0" xfId="0" applyFont="1" applyBorder="1" applyAlignment="1" applyProtection="1"/>
    <xf numFmtId="0" fontId="0" fillId="0" borderId="0" xfId="0" applyFont="1" applyBorder="1" applyAlignment="1" applyProtection="1"/>
    <xf numFmtId="0" fontId="5" fillId="0" borderId="1" xfId="0" applyFont="1" applyFill="1" applyBorder="1" applyAlignment="1" applyProtection="1">
      <alignment horizontal="center" vertical="center" wrapText="1"/>
    </xf>
    <xf numFmtId="0" fontId="5" fillId="0" borderId="6" xfId="0" applyFont="1" applyFill="1" applyBorder="1" applyAlignment="1" applyProtection="1">
      <alignment vertical="center" wrapText="1"/>
    </xf>
    <xf numFmtId="0" fontId="6" fillId="7" borderId="1" xfId="0" applyFont="1" applyFill="1" applyBorder="1" applyAlignment="1" applyProtection="1">
      <alignment horizontal="center" wrapText="1"/>
    </xf>
    <xf numFmtId="0" fontId="4" fillId="0" borderId="0" xfId="0" applyFont="1" applyBorder="1" applyAlignment="1" applyProtection="1"/>
    <xf numFmtId="166" fontId="4" fillId="0" borderId="1" xfId="0" applyNumberFormat="1" applyFont="1" applyBorder="1" applyAlignment="1" applyProtection="1"/>
    <xf numFmtId="164" fontId="0" fillId="0" borderId="0" xfId="0" applyNumberFormat="1" applyFont="1" applyBorder="1" applyAlignment="1" applyProtection="1"/>
    <xf numFmtId="0" fontId="8" fillId="0" borderId="0" xfId="0" applyFont="1" applyFill="1" applyBorder="1" applyAlignment="1" applyProtection="1">
      <alignment horizontal="center"/>
    </xf>
    <xf numFmtId="0" fontId="9" fillId="0" borderId="0" xfId="0" applyFont="1" applyFill="1" applyBorder="1" applyAlignment="1" applyProtection="1"/>
    <xf numFmtId="0" fontId="10" fillId="0" borderId="0" xfId="0" applyFont="1" applyFill="1" applyBorder="1" applyAlignment="1" applyProtection="1"/>
    <xf numFmtId="0" fontId="6" fillId="7" borderId="0" xfId="0" applyFont="1" applyFill="1" applyBorder="1" applyProtection="1"/>
    <xf numFmtId="0" fontId="6" fillId="7"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center"/>
    </xf>
    <xf numFmtId="164" fontId="4" fillId="16" borderId="5" xfId="1" applyFont="1" applyFill="1" applyBorder="1" applyAlignment="1" applyProtection="1"/>
    <xf numFmtId="0" fontId="6" fillId="0" borderId="0" xfId="0" applyFont="1" applyFill="1" applyBorder="1" applyAlignment="1" applyProtection="1"/>
    <xf numFmtId="166" fontId="7" fillId="0" borderId="0" xfId="1" applyNumberFormat="1" applyFont="1" applyFill="1" applyBorder="1" applyAlignment="1" applyProtection="1"/>
    <xf numFmtId="0" fontId="3" fillId="2" borderId="28" xfId="0" applyFont="1" applyFill="1" applyBorder="1" applyAlignment="1" applyProtection="1">
      <alignment horizontal="center" vertical="center" wrapText="1"/>
    </xf>
    <xf numFmtId="164" fontId="4" fillId="9" borderId="20" xfId="1" applyFont="1" applyFill="1" applyBorder="1" applyAlignment="1" applyProtection="1">
      <alignment horizontal="left" vertical="center"/>
    </xf>
    <xf numFmtId="0" fontId="3" fillId="4" borderId="23" xfId="0" applyFont="1" applyFill="1" applyBorder="1" applyAlignment="1" applyProtection="1">
      <alignment horizontal="center" vertical="center" wrapText="1"/>
    </xf>
    <xf numFmtId="164" fontId="4" fillId="9" borderId="10" xfId="1" applyFont="1" applyFill="1" applyBorder="1" applyAlignment="1" applyProtection="1">
      <alignment horizontal="left" vertical="center"/>
    </xf>
    <xf numFmtId="164" fontId="3" fillId="2" borderId="26" xfId="0" applyNumberFormat="1" applyFont="1" applyFill="1" applyBorder="1" applyAlignment="1" applyProtection="1">
      <alignment horizontal="center" vertical="center"/>
    </xf>
    <xf numFmtId="0" fontId="0" fillId="4" borderId="22" xfId="0" applyFont="1" applyFill="1" applyBorder="1" applyProtection="1"/>
    <xf numFmtId="0" fontId="0" fillId="4" borderId="0" xfId="0" applyFont="1" applyFill="1" applyBorder="1" applyProtection="1"/>
    <xf numFmtId="0" fontId="0" fillId="4" borderId="23" xfId="0" applyFont="1" applyFill="1" applyBorder="1" applyProtection="1"/>
    <xf numFmtId="0" fontId="3" fillId="2" borderId="10" xfId="0" applyFont="1" applyFill="1" applyBorder="1" applyAlignment="1" applyProtection="1">
      <alignment vertical="center" wrapText="1"/>
    </xf>
    <xf numFmtId="0" fontId="6" fillId="4" borderId="35" xfId="0" applyFont="1" applyFill="1" applyBorder="1" applyAlignment="1" applyProtection="1">
      <alignment horizontal="center" vertical="center"/>
    </xf>
    <xf numFmtId="10" fontId="0" fillId="4" borderId="0" xfId="0" applyNumberFormat="1" applyFont="1" applyFill="1" applyBorder="1" applyAlignment="1" applyProtection="1">
      <alignment horizontal="center"/>
    </xf>
    <xf numFmtId="164" fontId="0" fillId="0" borderId="23" xfId="0" applyNumberFormat="1" applyBorder="1" applyProtection="1"/>
    <xf numFmtId="10" fontId="0" fillId="0" borderId="0" xfId="0" applyNumberFormat="1" applyFont="1" applyBorder="1" applyAlignment="1" applyProtection="1">
      <alignment horizontal="center"/>
    </xf>
    <xf numFmtId="164" fontId="3" fillId="2" borderId="20" xfId="0" applyNumberFormat="1" applyFont="1" applyFill="1" applyBorder="1" applyAlignment="1" applyProtection="1">
      <alignment horizontal="center" vertical="center"/>
    </xf>
    <xf numFmtId="0" fontId="3" fillId="4" borderId="22" xfId="0" applyFont="1" applyFill="1" applyBorder="1" applyAlignment="1" applyProtection="1">
      <alignment horizontal="left" vertical="center"/>
    </xf>
    <xf numFmtId="164" fontId="3" fillId="4" borderId="23" xfId="0" applyNumberFormat="1" applyFont="1" applyFill="1" applyBorder="1" applyAlignment="1" applyProtection="1">
      <alignment horizontal="center" vertical="center"/>
    </xf>
    <xf numFmtId="0" fontId="3" fillId="2" borderId="21" xfId="0" applyFont="1" applyFill="1" applyBorder="1" applyAlignment="1" applyProtection="1">
      <alignment vertical="center" wrapText="1"/>
    </xf>
    <xf numFmtId="0" fontId="6" fillId="4" borderId="36" xfId="0" applyFont="1" applyFill="1" applyBorder="1" applyAlignment="1" applyProtection="1">
      <alignment horizontal="center" vertical="center"/>
    </xf>
    <xf numFmtId="164" fontId="6" fillId="5" borderId="1" xfId="0" applyNumberFormat="1" applyFont="1" applyFill="1" applyBorder="1" applyAlignment="1" applyProtection="1">
      <alignment horizontal="left" vertical="center"/>
      <protection locked="0"/>
    </xf>
    <xf numFmtId="164" fontId="0" fillId="5" borderId="1" xfId="0" applyNumberFormat="1" applyFill="1" applyBorder="1" applyProtection="1">
      <protection locked="0"/>
    </xf>
    <xf numFmtId="164" fontId="0" fillId="5" borderId="19" xfId="1" applyFont="1" applyFill="1" applyBorder="1" applyAlignment="1" applyProtection="1">
      <alignment horizontal="left" vertical="center"/>
      <protection locked="0"/>
    </xf>
    <xf numFmtId="164" fontId="1" fillId="5" borderId="1" xfId="1" applyFont="1" applyFill="1" applyBorder="1" applyAlignment="1" applyProtection="1">
      <protection locked="0"/>
    </xf>
    <xf numFmtId="0" fontId="5" fillId="0" borderId="1" xfId="0" applyFont="1" applyFill="1" applyBorder="1" applyAlignment="1" applyProtection="1">
      <alignment horizontal="left" wrapText="1"/>
    </xf>
    <xf numFmtId="164" fontId="4" fillId="5" borderId="1" xfId="1" applyFont="1" applyFill="1" applyBorder="1" applyAlignment="1" applyProtection="1">
      <protection locked="0"/>
    </xf>
    <xf numFmtId="164" fontId="0" fillId="5" borderId="1" xfId="0" applyNumberFormat="1" applyFont="1" applyFill="1" applyBorder="1" applyProtection="1">
      <protection locked="0"/>
    </xf>
    <xf numFmtId="0" fontId="0" fillId="5" borderId="19" xfId="0" applyFill="1" applyBorder="1" applyAlignment="1" applyProtection="1">
      <alignment horizontal="left"/>
      <protection locked="0"/>
    </xf>
    <xf numFmtId="0" fontId="0" fillId="5" borderId="26" xfId="0" applyFill="1" applyBorder="1" applyAlignment="1" applyProtection="1">
      <alignment horizontal="left"/>
      <protection locked="0"/>
    </xf>
    <xf numFmtId="0" fontId="0" fillId="3" borderId="21" xfId="0" applyFont="1" applyFill="1" applyBorder="1" applyAlignment="1" applyProtection="1">
      <alignment horizontal="left" vertical="center" wrapText="1"/>
    </xf>
    <xf numFmtId="0" fontId="0" fillId="3" borderId="4" xfId="0" applyFont="1" applyFill="1" applyBorder="1" applyAlignment="1" applyProtection="1">
      <alignment horizontal="left" vertical="center" wrapText="1"/>
    </xf>
    <xf numFmtId="0" fontId="0" fillId="3" borderId="10" xfId="0" applyFont="1" applyFill="1" applyBorder="1" applyAlignment="1" applyProtection="1">
      <alignment horizontal="left" vertical="center" wrapText="1"/>
    </xf>
    <xf numFmtId="0" fontId="23" fillId="0" borderId="33" xfId="0" applyFont="1" applyBorder="1" applyAlignment="1" applyProtection="1">
      <alignment horizontal="center" vertical="center" wrapText="1"/>
    </xf>
    <xf numFmtId="0" fontId="23" fillId="0" borderId="14" xfId="0" applyFont="1" applyBorder="1" applyAlignment="1" applyProtection="1">
      <alignment horizontal="center" vertical="center" wrapText="1"/>
    </xf>
    <xf numFmtId="0" fontId="23" fillId="0" borderId="34" xfId="0" applyFont="1" applyBorder="1" applyAlignment="1" applyProtection="1">
      <alignment horizontal="center" vertical="center" wrapText="1"/>
    </xf>
    <xf numFmtId="14" fontId="0" fillId="5" borderId="1" xfId="0" applyNumberFormat="1" applyFill="1" applyBorder="1" applyAlignment="1" applyProtection="1">
      <alignment horizontal="left"/>
      <protection locked="0"/>
    </xf>
    <xf numFmtId="0" fontId="0" fillId="5" borderId="1" xfId="0" applyFill="1" applyBorder="1" applyAlignment="1" applyProtection="1">
      <alignment horizontal="left"/>
      <protection locked="0"/>
    </xf>
    <xf numFmtId="0" fontId="0" fillId="5" borderId="20" xfId="0" applyFill="1" applyBorder="1" applyAlignment="1" applyProtection="1">
      <alignment horizontal="left"/>
      <protection locked="0"/>
    </xf>
    <xf numFmtId="0" fontId="3" fillId="2" borderId="7"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0" fontId="6" fillId="4" borderId="29" xfId="0" applyFont="1" applyFill="1" applyBorder="1" applyAlignment="1" applyProtection="1">
      <alignment horizontal="left" vertical="center" wrapText="1"/>
    </xf>
    <xf numFmtId="0" fontId="6" fillId="4" borderId="11" xfId="0" applyFont="1" applyFill="1" applyBorder="1" applyAlignment="1" applyProtection="1">
      <alignment horizontal="left" vertical="center" wrapText="1"/>
    </xf>
    <xf numFmtId="0" fontId="6" fillId="4" borderId="25" xfId="0" applyFont="1" applyFill="1" applyBorder="1" applyAlignment="1" applyProtection="1">
      <alignment horizontal="left" vertical="center" wrapText="1"/>
    </xf>
    <xf numFmtId="0" fontId="0" fillId="4" borderId="19" xfId="0" applyFont="1" applyFill="1" applyBorder="1" applyAlignment="1" applyProtection="1">
      <alignment horizontal="center" wrapText="1"/>
    </xf>
    <xf numFmtId="0" fontId="0" fillId="4" borderId="26" xfId="0" applyFont="1" applyFill="1" applyBorder="1" applyAlignment="1" applyProtection="1">
      <alignment horizontal="center" wrapText="1"/>
    </xf>
    <xf numFmtId="0" fontId="6" fillId="4" borderId="2" xfId="0" applyFont="1" applyFill="1" applyBorder="1" applyAlignment="1" applyProtection="1">
      <alignment horizontal="left" vertical="center"/>
    </xf>
    <xf numFmtId="0" fontId="6" fillId="4" borderId="4" xfId="0" applyFont="1" applyFill="1" applyBorder="1" applyAlignment="1" applyProtection="1">
      <alignment horizontal="left" vertical="center"/>
    </xf>
    <xf numFmtId="0" fontId="6" fillId="4" borderId="3" xfId="0" applyFont="1" applyFill="1" applyBorder="1" applyAlignment="1" applyProtection="1">
      <alignment horizontal="left" vertical="center"/>
    </xf>
    <xf numFmtId="0" fontId="3" fillId="2" borderId="24" xfId="0" applyFont="1" applyFill="1" applyBorder="1" applyAlignment="1" applyProtection="1">
      <alignment horizontal="left" vertical="center"/>
    </xf>
    <xf numFmtId="0" fontId="3" fillId="2" borderId="11" xfId="0" applyFont="1" applyFill="1" applyBorder="1" applyAlignment="1" applyProtection="1">
      <alignment horizontal="left" vertical="center"/>
    </xf>
    <xf numFmtId="0" fontId="3" fillId="2" borderId="25" xfId="0" applyFont="1" applyFill="1" applyBorder="1" applyAlignment="1" applyProtection="1">
      <alignment horizontal="left" vertical="center"/>
    </xf>
    <xf numFmtId="0" fontId="3" fillId="2" borderId="21" xfId="0" applyFont="1" applyFill="1" applyBorder="1" applyAlignment="1" applyProtection="1">
      <alignment horizontal="left" vertical="center"/>
    </xf>
    <xf numFmtId="0" fontId="3" fillId="2" borderId="4" xfId="0" applyFont="1" applyFill="1" applyBorder="1" applyAlignment="1" applyProtection="1">
      <alignment horizontal="left" vertical="center"/>
    </xf>
    <xf numFmtId="0" fontId="3" fillId="2" borderId="3" xfId="0" applyFont="1" applyFill="1" applyBorder="1" applyAlignment="1" applyProtection="1">
      <alignment horizontal="left" vertical="center"/>
    </xf>
    <xf numFmtId="0" fontId="0" fillId="0" borderId="0" xfId="0" applyFill="1" applyBorder="1" applyAlignment="1" applyProtection="1">
      <alignment horizontal="center"/>
    </xf>
    <xf numFmtId="0" fontId="5" fillId="0" borderId="0" xfId="2" applyFont="1" applyFill="1" applyBorder="1" applyAlignment="1" applyProtection="1">
      <alignment horizontal="center" vertical="center" wrapText="1"/>
    </xf>
    <xf numFmtId="0" fontId="5" fillId="0" borderId="0" xfId="2" applyFont="1" applyFill="1" applyBorder="1" applyAlignment="1" applyProtection="1">
      <alignment horizontal="center" vertical="top" wrapText="1"/>
    </xf>
    <xf numFmtId="0" fontId="5" fillId="0" borderId="2"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6" fillId="0" borderId="0" xfId="0" applyFont="1" applyAlignment="1" applyProtection="1">
      <alignment horizontal="center"/>
    </xf>
    <xf numFmtId="0" fontId="5" fillId="0" borderId="0" xfId="0" applyFont="1" applyAlignment="1" applyProtection="1">
      <alignment horizontal="center" vertical="center" wrapText="1"/>
    </xf>
    <xf numFmtId="0" fontId="5" fillId="0" borderId="1" xfId="0" applyFont="1" applyBorder="1" applyAlignment="1" applyProtection="1">
      <alignment horizontal="left" vertical="center" wrapText="1"/>
    </xf>
    <xf numFmtId="0" fontId="5" fillId="0" borderId="1" xfId="0" applyFont="1" applyBorder="1" applyAlignment="1" applyProtection="1">
      <alignment horizontal="center" vertical="center" wrapText="1"/>
    </xf>
    <xf numFmtId="0" fontId="13" fillId="4" borderId="1" xfId="0" applyFont="1" applyFill="1" applyBorder="1" applyAlignment="1" applyProtection="1">
      <alignment horizontal="left" vertical="center" wrapText="1"/>
    </xf>
    <xf numFmtId="0" fontId="4" fillId="0" borderId="2" xfId="0" applyFont="1" applyBorder="1" applyAlignment="1" applyProtection="1">
      <alignment horizontal="center" vertical="center"/>
    </xf>
    <xf numFmtId="0" fontId="4" fillId="0" borderId="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3" xfId="0" applyFont="1" applyBorder="1" applyAlignment="1" applyProtection="1">
      <alignment horizontal="center" vertical="center"/>
    </xf>
    <xf numFmtId="0" fontId="4" fillId="16" borderId="1" xfId="0" applyFont="1" applyFill="1" applyBorder="1" applyAlignment="1" applyProtection="1">
      <alignment horizontal="center"/>
    </xf>
    <xf numFmtId="0" fontId="5" fillId="0" borderId="0" xfId="0" applyFont="1" applyAlignment="1" applyProtection="1">
      <alignment horizontal="left"/>
    </xf>
    <xf numFmtId="0" fontId="5" fillId="0" borderId="2"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0" xfId="0" applyFont="1" applyFill="1" applyBorder="1" applyAlignment="1" applyProtection="1">
      <alignment horizontal="center"/>
    </xf>
    <xf numFmtId="0" fontId="5" fillId="0" borderId="1" xfId="0" applyFont="1" applyFill="1" applyBorder="1" applyAlignment="1" applyProtection="1">
      <alignment horizontal="center" vertical="center" wrapText="1"/>
    </xf>
    <xf numFmtId="0" fontId="4" fillId="16" borderId="7" xfId="0" applyFont="1" applyFill="1" applyBorder="1" applyAlignment="1" applyProtection="1">
      <alignment horizontal="center"/>
    </xf>
    <xf numFmtId="0" fontId="4" fillId="16" borderId="8" xfId="0" applyFont="1" applyFill="1" applyBorder="1" applyAlignment="1" applyProtection="1">
      <alignment horizontal="center"/>
    </xf>
    <xf numFmtId="0" fontId="4" fillId="16" borderId="9" xfId="0" applyFont="1" applyFill="1" applyBorder="1" applyAlignment="1" applyProtection="1">
      <alignment horizontal="center"/>
    </xf>
    <xf numFmtId="0" fontId="5" fillId="0" borderId="0" xfId="0" applyFont="1" applyFill="1" applyBorder="1" applyAlignment="1" applyProtection="1">
      <alignment horizontal="center" vertical="center" wrapText="1"/>
    </xf>
    <xf numFmtId="0" fontId="18" fillId="15" borderId="14" xfId="0" applyFont="1" applyFill="1" applyBorder="1" applyAlignment="1">
      <alignment horizontal="center"/>
    </xf>
    <xf numFmtId="0" fontId="19" fillId="8" borderId="0" xfId="0" applyFont="1" applyFill="1" applyAlignment="1">
      <alignment horizontal="center"/>
    </xf>
    <xf numFmtId="0" fontId="19" fillId="10" borderId="0" xfId="0" applyFont="1" applyFill="1" applyAlignment="1">
      <alignment horizontal="center"/>
    </xf>
    <xf numFmtId="0" fontId="19" fillId="12" borderId="0" xfId="0" applyFont="1" applyFill="1" applyAlignment="1">
      <alignment horizontal="center"/>
    </xf>
    <xf numFmtId="0" fontId="19" fillId="13" borderId="0" xfId="0" applyFont="1" applyFill="1" applyAlignment="1">
      <alignment horizontal="center"/>
    </xf>
    <xf numFmtId="0" fontId="17" fillId="14" borderId="0" xfId="0" applyFont="1" applyFill="1" applyAlignment="1">
      <alignment horizontal="center"/>
    </xf>
  </cellXfs>
  <cellStyles count="5">
    <cellStyle name="Komma 2" xfId="4" xr:uid="{1336AE95-462F-4F4C-9143-E19C81CF2542}"/>
    <cellStyle name="Standaard" xfId="0" builtinId="0"/>
    <cellStyle name="Standaard 2" xfId="2" xr:uid="{00000000-0005-0000-0000-000001000000}"/>
    <cellStyle name="Valuta" xfId="1" builtinId="4"/>
    <cellStyle name="Valuta 2" xfId="3" xr:uid="{ABBA2BF7-EF5F-4709-990B-7898B05782DA}"/>
  </cellStyles>
  <dxfs count="8">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1130300</xdr:colOff>
      <xdr:row>1</xdr:row>
      <xdr:rowOff>611798</xdr:rowOff>
    </xdr:to>
    <xdr:pic>
      <xdr:nvPicPr>
        <xdr:cNvPr id="3" name="Afbeelding 2">
          <a:extLst>
            <a:ext uri="{FF2B5EF4-FFF2-40B4-BE49-F238E27FC236}">
              <a16:creationId xmlns:a16="http://schemas.microsoft.com/office/drawing/2014/main" id="{CF0099B7-66E9-4471-B55D-ADF41F982B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50827" y="0"/>
          <a:ext cx="1130300" cy="90487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1A2AF-3FAB-4907-BC49-BF74B742ECF2}">
  <dimension ref="A1:I16"/>
  <sheetViews>
    <sheetView showGridLines="0" zoomScaleNormal="100" workbookViewId="0">
      <selection activeCell="B12" sqref="B12:D12"/>
    </sheetView>
  </sheetViews>
  <sheetFormatPr defaultRowHeight="12.75" x14ac:dyDescent="0.2"/>
  <cols>
    <col min="1" max="1" width="55.28515625" style="150" customWidth="1"/>
    <col min="2" max="2" width="12.85546875" style="150" bestFit="1" customWidth="1"/>
    <col min="3" max="3" width="9.140625" style="150"/>
    <col min="4" max="4" width="23" style="150" bestFit="1" customWidth="1"/>
    <col min="5" max="16384" width="9.140625" style="150"/>
  </cols>
  <sheetData>
    <row r="1" spans="1:9" ht="23.25" customHeight="1" x14ac:dyDescent="0.2">
      <c r="A1" s="146" t="s">
        <v>258</v>
      </c>
      <c r="B1" s="147" t="s">
        <v>262</v>
      </c>
      <c r="C1" s="148"/>
      <c r="D1" s="149"/>
    </row>
    <row r="2" spans="1:9" ht="124.5" customHeight="1" x14ac:dyDescent="0.2">
      <c r="A2" s="301" t="s">
        <v>261</v>
      </c>
      <c r="B2" s="302"/>
      <c r="C2" s="302"/>
      <c r="D2" s="303"/>
    </row>
    <row r="3" spans="1:9" ht="147.75" customHeight="1" x14ac:dyDescent="0.2">
      <c r="A3" s="298" t="s">
        <v>263</v>
      </c>
      <c r="B3" s="299"/>
      <c r="C3" s="299"/>
      <c r="D3" s="300"/>
      <c r="E3" s="151"/>
      <c r="F3" s="151"/>
      <c r="G3" s="151"/>
    </row>
    <row r="4" spans="1:9" ht="20.25" x14ac:dyDescent="0.2">
      <c r="A4" s="152"/>
      <c r="B4" s="153"/>
      <c r="C4" s="153"/>
      <c r="D4" s="154"/>
    </row>
    <row r="5" spans="1:9" x14ac:dyDescent="0.2">
      <c r="A5" s="155" t="s">
        <v>49</v>
      </c>
      <c r="B5" s="156" t="s">
        <v>50</v>
      </c>
      <c r="C5" s="156" t="s">
        <v>51</v>
      </c>
      <c r="D5" s="157" t="s">
        <v>52</v>
      </c>
    </row>
    <row r="6" spans="1:9" x14ac:dyDescent="0.2">
      <c r="A6" s="158" t="str">
        <f>'A. en B. Inschrijfsom'!A1</f>
        <v>A. INSCHRIJFSOM REGULIERE SCHOONMAAK</v>
      </c>
      <c r="B6" s="159">
        <f>'A. en B. Inschrijfsom'!G17</f>
        <v>0</v>
      </c>
      <c r="C6" s="160">
        <v>1</v>
      </c>
      <c r="D6" s="161">
        <f>B6*C6</f>
        <v>0</v>
      </c>
    </row>
    <row r="7" spans="1:9" x14ac:dyDescent="0.2">
      <c r="A7" s="158" t="str">
        <f>'A. en B. Inschrijfsom'!A24</f>
        <v>B. INSCHRIJFSOM OP AFROEP AF TE NEMEN ARBEIDSKRACHT</v>
      </c>
      <c r="B7" s="159">
        <f>'A. en B. Inschrijfsom'!G24</f>
        <v>0</v>
      </c>
      <c r="C7" s="160">
        <v>100</v>
      </c>
      <c r="D7" s="161">
        <f>B7*C7</f>
        <v>0</v>
      </c>
    </row>
    <row r="8" spans="1:9" x14ac:dyDescent="0.2">
      <c r="A8" s="158" t="str">
        <f>'C. Specialistische Reiniging'!A1</f>
        <v>C. TOTAALPRIJS SPECIALISTISCHE REINIGING</v>
      </c>
      <c r="B8" s="159">
        <f>'C. Specialistische Reiniging'!P30</f>
        <v>0</v>
      </c>
      <c r="C8" s="160">
        <v>1</v>
      </c>
      <c r="D8" s="161">
        <f>B8*C8</f>
        <v>0</v>
      </c>
    </row>
    <row r="9" spans="1:9" x14ac:dyDescent="0.2">
      <c r="A9" s="158" t="str">
        <f>'D. Calamiteitendienst'!A1</f>
        <v>D. CALAMITEITEN DIENST</v>
      </c>
      <c r="B9" s="159">
        <f>'D. Calamiteitendienst'!M18</f>
        <v>0</v>
      </c>
      <c r="C9" s="160">
        <v>10</v>
      </c>
      <c r="D9" s="161">
        <f>B9*C9</f>
        <v>0</v>
      </c>
    </row>
    <row r="10" spans="1:9" s="165" customFormat="1" x14ac:dyDescent="0.2">
      <c r="A10" s="162" t="s">
        <v>54</v>
      </c>
      <c r="B10" s="163"/>
      <c r="C10" s="163"/>
      <c r="D10" s="164">
        <f>SUM(D6:D9)</f>
        <v>0</v>
      </c>
    </row>
    <row r="11" spans="1:9" x14ac:dyDescent="0.2">
      <c r="A11" s="166"/>
      <c r="B11" s="153"/>
      <c r="C11" s="153"/>
      <c r="D11" s="154"/>
    </row>
    <row r="12" spans="1:9" x14ac:dyDescent="0.2">
      <c r="A12" s="167" t="s">
        <v>10</v>
      </c>
      <c r="B12" s="304"/>
      <c r="C12" s="305"/>
      <c r="D12" s="306"/>
    </row>
    <row r="13" spans="1:9" ht="90" customHeight="1" x14ac:dyDescent="0.2">
      <c r="A13" s="168" t="s">
        <v>11</v>
      </c>
      <c r="B13" s="305"/>
      <c r="C13" s="305"/>
      <c r="D13" s="306"/>
      <c r="I13" s="169"/>
    </row>
    <row r="14" spans="1:9" ht="15.75" x14ac:dyDescent="0.2">
      <c r="A14" s="167" t="s">
        <v>12</v>
      </c>
      <c r="B14" s="305"/>
      <c r="C14" s="305"/>
      <c r="D14" s="306"/>
      <c r="I14" s="170"/>
    </row>
    <row r="15" spans="1:9" ht="20.25" x14ac:dyDescent="0.2">
      <c r="A15" s="167" t="s">
        <v>13</v>
      </c>
      <c r="B15" s="305"/>
      <c r="C15" s="305"/>
      <c r="D15" s="306"/>
      <c r="I15" s="171"/>
    </row>
    <row r="16" spans="1:9" ht="13.5" thickBot="1" x14ac:dyDescent="0.25">
      <c r="A16" s="172" t="s">
        <v>14</v>
      </c>
      <c r="B16" s="296"/>
      <c r="C16" s="296"/>
      <c r="D16" s="297"/>
    </row>
  </sheetData>
  <sheetProtection algorithmName="SHA-512" hashValue="M1Jbgk4g3H0/DM/8uQeIpG/zUoVZ6CWojpGAHCNFuLEfkyK+p+VC8Uq+xgYgnGwD4SfTYS4AvCTXqo9qhWs9bg==" saltValue="0T0h76dUTd6Hz7i1RB4cEg==" spinCount="100000" sheet="1" objects="1" scenarios="1" selectLockedCells="1"/>
  <mergeCells count="7">
    <mergeCell ref="B16:D16"/>
    <mergeCell ref="A3:D3"/>
    <mergeCell ref="A2:D2"/>
    <mergeCell ref="B12:D12"/>
    <mergeCell ref="B13:D13"/>
    <mergeCell ref="B14:D14"/>
    <mergeCell ref="B15:D15"/>
  </mergeCells>
  <pageMargins left="0.7" right="0.7" top="0.75" bottom="0.75" header="0.3" footer="0.3"/>
  <pageSetup paperSize="9" scale="9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1DD7C-4DA6-4215-B61C-6D45028E0FC7}">
  <sheetPr>
    <tabColor theme="3" tint="0.59999389629810485"/>
  </sheetPr>
  <dimension ref="A1:G59"/>
  <sheetViews>
    <sheetView showGridLines="0" zoomScaleNormal="100" workbookViewId="0">
      <selection activeCell="E4" sqref="E4"/>
    </sheetView>
  </sheetViews>
  <sheetFormatPr defaultRowHeight="15.75" x14ac:dyDescent="0.25"/>
  <cols>
    <col min="1" max="1" width="18.7109375" style="9" bestFit="1" customWidth="1"/>
    <col min="2" max="2" width="35.85546875" style="9" bestFit="1" customWidth="1"/>
    <col min="3" max="3" width="18.140625" style="9" bestFit="1" customWidth="1"/>
    <col min="4" max="4" width="8.28515625" style="9" bestFit="1" customWidth="1"/>
    <col min="5" max="5" width="13.7109375" style="9" bestFit="1" customWidth="1"/>
    <col min="6" max="6" width="15.42578125" style="9" bestFit="1" customWidth="1"/>
    <col min="7" max="16384" width="9.140625" style="9"/>
  </cols>
  <sheetData>
    <row r="1" spans="1:7" ht="20.25" x14ac:dyDescent="0.3">
      <c r="A1" s="357" t="s">
        <v>250</v>
      </c>
      <c r="B1" s="357"/>
      <c r="C1" s="357"/>
      <c r="D1" s="357"/>
      <c r="E1" s="357"/>
      <c r="F1" s="357"/>
      <c r="G1" s="357"/>
    </row>
    <row r="2" spans="1:7" s="3" customFormat="1" ht="12.75" x14ac:dyDescent="0.2">
      <c r="A2" s="6" t="s">
        <v>55</v>
      </c>
      <c r="B2" s="2"/>
      <c r="C2" s="2"/>
      <c r="D2" s="2"/>
    </row>
    <row r="3" spans="1:7" s="3" customFormat="1" ht="12.75" x14ac:dyDescent="0.2">
      <c r="A3" s="8" t="s">
        <v>56</v>
      </c>
      <c r="B3" s="61" t="s">
        <v>57</v>
      </c>
      <c r="C3" s="62" t="s">
        <v>104</v>
      </c>
      <c r="D3" s="62" t="s">
        <v>60</v>
      </c>
      <c r="E3" s="29" t="s">
        <v>44</v>
      </c>
      <c r="F3" s="29" t="s">
        <v>68</v>
      </c>
    </row>
    <row r="4" spans="1:7" s="3" customFormat="1" ht="12.75" x14ac:dyDescent="0.2">
      <c r="A4" s="11" t="s">
        <v>105</v>
      </c>
      <c r="B4" s="12" t="s">
        <v>190</v>
      </c>
      <c r="C4" s="104" t="s">
        <v>64</v>
      </c>
      <c r="D4" s="106">
        <v>19</v>
      </c>
      <c r="E4" s="295"/>
      <c r="F4" s="33">
        <f t="shared" ref="F4:F7" si="0">D4*E4</f>
        <v>0</v>
      </c>
    </row>
    <row r="5" spans="1:7" s="3" customFormat="1" ht="12.75" x14ac:dyDescent="0.2">
      <c r="A5" s="11" t="s">
        <v>105</v>
      </c>
      <c r="B5" s="12" t="s">
        <v>62</v>
      </c>
      <c r="C5" s="104" t="s">
        <v>64</v>
      </c>
      <c r="D5" s="106">
        <v>25.6</v>
      </c>
      <c r="E5" s="295"/>
      <c r="F5" s="33">
        <f t="shared" si="0"/>
        <v>0</v>
      </c>
    </row>
    <row r="6" spans="1:7" s="3" customFormat="1" ht="12.75" x14ac:dyDescent="0.2">
      <c r="A6" s="11" t="s">
        <v>191</v>
      </c>
      <c r="B6" s="12" t="s">
        <v>62</v>
      </c>
      <c r="C6" s="104" t="s">
        <v>64</v>
      </c>
      <c r="D6" s="106">
        <v>91.7</v>
      </c>
      <c r="E6" s="295"/>
      <c r="F6" s="33">
        <f t="shared" si="0"/>
        <v>0</v>
      </c>
    </row>
    <row r="7" spans="1:7" s="3" customFormat="1" ht="13.5" thickBot="1" x14ac:dyDescent="0.25">
      <c r="A7" s="11" t="s">
        <v>191</v>
      </c>
      <c r="B7" s="89" t="s">
        <v>144</v>
      </c>
      <c r="C7" s="140" t="s">
        <v>192</v>
      </c>
      <c r="D7" s="107">
        <v>42.1</v>
      </c>
      <c r="E7" s="295"/>
      <c r="F7" s="33">
        <f t="shared" si="0"/>
        <v>0</v>
      </c>
    </row>
    <row r="8" spans="1:7" s="3" customFormat="1" ht="14.25" thickTop="1" thickBot="1" x14ac:dyDescent="0.25">
      <c r="B8" s="2"/>
      <c r="C8" s="108" t="s">
        <v>68</v>
      </c>
      <c r="D8" s="109">
        <f>SUM(D4:D7)</f>
        <v>178.4</v>
      </c>
      <c r="F8" s="35">
        <f>SUM(F4:F7)</f>
        <v>0</v>
      </c>
    </row>
    <row r="9" spans="1:7" s="3" customFormat="1" ht="12.75" x14ac:dyDescent="0.2">
      <c r="A9" s="6" t="s">
        <v>103</v>
      </c>
      <c r="B9" s="2"/>
      <c r="C9" s="2"/>
      <c r="D9" s="2"/>
    </row>
    <row r="10" spans="1:7" s="3" customFormat="1" ht="12.75" x14ac:dyDescent="0.2">
      <c r="A10" s="8" t="s">
        <v>56</v>
      </c>
      <c r="B10" s="61" t="s">
        <v>57</v>
      </c>
      <c r="C10" s="62" t="s">
        <v>104</v>
      </c>
      <c r="D10" s="62" t="s">
        <v>60</v>
      </c>
      <c r="E10" s="29" t="s">
        <v>44</v>
      </c>
      <c r="F10" s="29" t="s">
        <v>68</v>
      </c>
    </row>
    <row r="11" spans="1:7" s="3" customFormat="1" ht="12.75" x14ac:dyDescent="0.2">
      <c r="A11" s="11" t="s">
        <v>105</v>
      </c>
      <c r="B11" s="12" t="s">
        <v>106</v>
      </c>
      <c r="C11" s="104" t="s">
        <v>107</v>
      </c>
      <c r="D11" s="106">
        <v>7.7</v>
      </c>
      <c r="E11" s="295"/>
      <c r="F11" s="33">
        <f t="shared" ref="F11:F14" si="1">D11*E11</f>
        <v>0</v>
      </c>
    </row>
    <row r="12" spans="1:7" s="3" customFormat="1" ht="13.5" thickBot="1" x14ac:dyDescent="0.25">
      <c r="A12" s="110" t="s">
        <v>105</v>
      </c>
      <c r="B12" s="111" t="s">
        <v>108</v>
      </c>
      <c r="C12" s="144" t="s">
        <v>107</v>
      </c>
      <c r="D12" s="112">
        <v>5.0999999999999996</v>
      </c>
      <c r="E12" s="295"/>
      <c r="F12" s="33">
        <f t="shared" si="1"/>
        <v>0</v>
      </c>
    </row>
    <row r="13" spans="1:7" s="3" customFormat="1" ht="12.75" x14ac:dyDescent="0.2">
      <c r="A13" s="19" t="s">
        <v>191</v>
      </c>
      <c r="B13" s="113" t="s">
        <v>106</v>
      </c>
      <c r="C13" s="145" t="s">
        <v>107</v>
      </c>
      <c r="D13" s="114">
        <v>7.6</v>
      </c>
      <c r="E13" s="295"/>
      <c r="F13" s="33">
        <f t="shared" si="1"/>
        <v>0</v>
      </c>
    </row>
    <row r="14" spans="1:7" s="3" customFormat="1" ht="13.5" thickBot="1" x14ac:dyDescent="0.25">
      <c r="A14" s="11" t="s">
        <v>191</v>
      </c>
      <c r="B14" s="12" t="s">
        <v>108</v>
      </c>
      <c r="C14" s="140" t="s">
        <v>107</v>
      </c>
      <c r="D14" s="107">
        <v>7.6</v>
      </c>
      <c r="E14" s="295"/>
      <c r="F14" s="33">
        <f t="shared" si="1"/>
        <v>0</v>
      </c>
    </row>
    <row r="15" spans="1:7" s="3" customFormat="1" ht="13.5" thickBot="1" x14ac:dyDescent="0.25">
      <c r="B15" s="2"/>
      <c r="C15" s="108" t="s">
        <v>68</v>
      </c>
      <c r="D15" s="109">
        <f>SUM(D11:D14)</f>
        <v>28</v>
      </c>
      <c r="F15" s="35">
        <f>SUM(F11:F14)</f>
        <v>0</v>
      </c>
    </row>
    <row r="16" spans="1:7" s="3" customFormat="1" ht="12.75" x14ac:dyDescent="0.2">
      <c r="A16" s="6" t="s">
        <v>69</v>
      </c>
      <c r="B16" s="2"/>
      <c r="C16" s="2"/>
      <c r="D16" s="2"/>
    </row>
    <row r="17" spans="1:6" s="3" customFormat="1" ht="12.75" x14ac:dyDescent="0.2">
      <c r="A17" s="8" t="s">
        <v>56</v>
      </c>
      <c r="B17" s="61" t="s">
        <v>57</v>
      </c>
      <c r="C17" s="62" t="s">
        <v>104</v>
      </c>
      <c r="D17" s="62" t="s">
        <v>60</v>
      </c>
      <c r="E17" s="29" t="s">
        <v>44</v>
      </c>
      <c r="F17" s="29" t="s">
        <v>68</v>
      </c>
    </row>
    <row r="18" spans="1:6" s="3" customFormat="1" ht="12.75" x14ac:dyDescent="0.2">
      <c r="A18" s="11" t="s">
        <v>105</v>
      </c>
      <c r="B18" s="12" t="s">
        <v>193</v>
      </c>
      <c r="C18" s="104" t="s">
        <v>64</v>
      </c>
      <c r="D18" s="106">
        <v>37.799999999999997</v>
      </c>
      <c r="E18" s="295"/>
      <c r="F18" s="33">
        <f t="shared" ref="F18:F21" si="2">D18*E18</f>
        <v>0</v>
      </c>
    </row>
    <row r="19" spans="1:6" s="3" customFormat="1" ht="12.75" x14ac:dyDescent="0.2">
      <c r="A19" s="11" t="s">
        <v>191</v>
      </c>
      <c r="B19" s="12" t="s">
        <v>194</v>
      </c>
      <c r="C19" s="104" t="s">
        <v>64</v>
      </c>
      <c r="D19" s="106">
        <v>5</v>
      </c>
      <c r="E19" s="295"/>
      <c r="F19" s="33">
        <f t="shared" si="2"/>
        <v>0</v>
      </c>
    </row>
    <row r="20" spans="1:6" s="3" customFormat="1" ht="12.75" x14ac:dyDescent="0.2">
      <c r="A20" s="11" t="s">
        <v>191</v>
      </c>
      <c r="B20" s="12" t="s">
        <v>195</v>
      </c>
      <c r="C20" s="104" t="s">
        <v>64</v>
      </c>
      <c r="D20" s="106">
        <v>10</v>
      </c>
      <c r="E20" s="295"/>
      <c r="F20" s="33">
        <f t="shared" si="2"/>
        <v>0</v>
      </c>
    </row>
    <row r="21" spans="1:6" s="3" customFormat="1" ht="13.5" thickBot="1" x14ac:dyDescent="0.25">
      <c r="A21" s="11" t="s">
        <v>191</v>
      </c>
      <c r="B21" s="12" t="s">
        <v>196</v>
      </c>
      <c r="C21" s="140" t="s">
        <v>64</v>
      </c>
      <c r="D21" s="107">
        <v>19.5</v>
      </c>
      <c r="E21" s="295"/>
      <c r="F21" s="33">
        <f t="shared" si="2"/>
        <v>0</v>
      </c>
    </row>
    <row r="22" spans="1:6" s="3" customFormat="1" ht="13.5" thickBot="1" x14ac:dyDescent="0.25">
      <c r="B22" s="2"/>
      <c r="C22" s="108" t="s">
        <v>68</v>
      </c>
      <c r="D22" s="109">
        <f>SUM(D18:D21)</f>
        <v>72.3</v>
      </c>
      <c r="F22" s="35">
        <f>SUM(F18:F21)</f>
        <v>0</v>
      </c>
    </row>
    <row r="23" spans="1:6" s="3" customFormat="1" ht="12.75" x14ac:dyDescent="0.2">
      <c r="A23" s="6" t="s">
        <v>197</v>
      </c>
      <c r="B23" s="2"/>
      <c r="C23" s="2"/>
      <c r="D23" s="2"/>
    </row>
    <row r="24" spans="1:6" s="3" customFormat="1" ht="12.75" x14ac:dyDescent="0.2">
      <c r="A24" s="8" t="s">
        <v>56</v>
      </c>
      <c r="B24" s="61" t="s">
        <v>57</v>
      </c>
      <c r="C24" s="62" t="s">
        <v>104</v>
      </c>
      <c r="D24" s="62" t="s">
        <v>60</v>
      </c>
      <c r="E24" s="29" t="s">
        <v>44</v>
      </c>
      <c r="F24" s="29" t="s">
        <v>68</v>
      </c>
    </row>
    <row r="25" spans="1:6" s="3" customFormat="1" ht="12.75" x14ac:dyDescent="0.2">
      <c r="A25" s="11" t="s">
        <v>105</v>
      </c>
      <c r="B25" s="12" t="s">
        <v>74</v>
      </c>
      <c r="C25" s="104" t="s">
        <v>64</v>
      </c>
      <c r="D25" s="106">
        <v>49.1</v>
      </c>
      <c r="E25" s="295"/>
      <c r="F25" s="33">
        <f t="shared" ref="F25:F36" si="3">D25*E25</f>
        <v>0</v>
      </c>
    </row>
    <row r="26" spans="1:6" s="3" customFormat="1" ht="12.75" x14ac:dyDescent="0.2">
      <c r="A26" s="11" t="s">
        <v>105</v>
      </c>
      <c r="B26" s="12" t="s">
        <v>74</v>
      </c>
      <c r="C26" s="104" t="s">
        <v>64</v>
      </c>
      <c r="D26" s="106">
        <v>40.299999999999997</v>
      </c>
      <c r="E26" s="295"/>
      <c r="F26" s="33">
        <f t="shared" si="3"/>
        <v>0</v>
      </c>
    </row>
    <row r="27" spans="1:6" s="3" customFormat="1" ht="12.75" x14ac:dyDescent="0.2">
      <c r="A27" s="11" t="s">
        <v>191</v>
      </c>
      <c r="B27" s="12" t="s">
        <v>74</v>
      </c>
      <c r="C27" s="104" t="s">
        <v>64</v>
      </c>
      <c r="D27" s="106">
        <v>45.4</v>
      </c>
      <c r="E27" s="295"/>
      <c r="F27" s="33">
        <f t="shared" si="3"/>
        <v>0</v>
      </c>
    </row>
    <row r="28" spans="1:6" s="3" customFormat="1" ht="12.75" x14ac:dyDescent="0.2">
      <c r="A28" s="11" t="s">
        <v>191</v>
      </c>
      <c r="B28" s="12" t="s">
        <v>121</v>
      </c>
      <c r="C28" s="104" t="s">
        <v>64</v>
      </c>
      <c r="D28" s="106">
        <v>6.7</v>
      </c>
      <c r="E28" s="295"/>
      <c r="F28" s="33">
        <f t="shared" si="3"/>
        <v>0</v>
      </c>
    </row>
    <row r="29" spans="1:6" s="3" customFormat="1" ht="12.75" x14ac:dyDescent="0.2">
      <c r="A29" s="11" t="s">
        <v>191</v>
      </c>
      <c r="B29" s="12" t="s">
        <v>121</v>
      </c>
      <c r="C29" s="104" t="s">
        <v>64</v>
      </c>
      <c r="D29" s="106">
        <v>6.7</v>
      </c>
      <c r="E29" s="295"/>
      <c r="F29" s="33">
        <f t="shared" si="3"/>
        <v>0</v>
      </c>
    </row>
    <row r="30" spans="1:6" s="3" customFormat="1" ht="12.75" x14ac:dyDescent="0.2">
      <c r="A30" s="11" t="s">
        <v>191</v>
      </c>
      <c r="B30" s="12" t="s">
        <v>122</v>
      </c>
      <c r="C30" s="104" t="s">
        <v>64</v>
      </c>
      <c r="D30" s="106">
        <v>104.2</v>
      </c>
      <c r="E30" s="295"/>
      <c r="F30" s="33">
        <f t="shared" si="3"/>
        <v>0</v>
      </c>
    </row>
    <row r="31" spans="1:6" s="3" customFormat="1" ht="12.75" x14ac:dyDescent="0.2">
      <c r="A31" s="11" t="s">
        <v>191</v>
      </c>
      <c r="B31" s="12" t="s">
        <v>121</v>
      </c>
      <c r="C31" s="104" t="s">
        <v>64</v>
      </c>
      <c r="D31" s="106">
        <v>6.7</v>
      </c>
      <c r="E31" s="295"/>
      <c r="F31" s="33">
        <f t="shared" si="3"/>
        <v>0</v>
      </c>
    </row>
    <row r="32" spans="1:6" s="3" customFormat="1" ht="12.75" x14ac:dyDescent="0.2">
      <c r="A32" s="11" t="s">
        <v>191</v>
      </c>
      <c r="B32" s="12" t="s">
        <v>121</v>
      </c>
      <c r="C32" s="104" t="s">
        <v>64</v>
      </c>
      <c r="D32" s="106">
        <v>6.7</v>
      </c>
      <c r="E32" s="295"/>
      <c r="F32" s="33">
        <f t="shared" si="3"/>
        <v>0</v>
      </c>
    </row>
    <row r="33" spans="1:6" s="3" customFormat="1" ht="12.75" x14ac:dyDescent="0.2">
      <c r="A33" s="11" t="s">
        <v>191</v>
      </c>
      <c r="B33" s="12" t="s">
        <v>198</v>
      </c>
      <c r="C33" s="104" t="s">
        <v>64</v>
      </c>
      <c r="D33" s="106">
        <v>32.9</v>
      </c>
      <c r="E33" s="295"/>
      <c r="F33" s="33">
        <f t="shared" si="3"/>
        <v>0</v>
      </c>
    </row>
    <row r="34" spans="1:6" s="3" customFormat="1" ht="12.75" x14ac:dyDescent="0.2">
      <c r="A34" s="11" t="s">
        <v>191</v>
      </c>
      <c r="B34" s="12" t="s">
        <v>199</v>
      </c>
      <c r="C34" s="104" t="s">
        <v>64</v>
      </c>
      <c r="D34" s="106">
        <v>13.2</v>
      </c>
      <c r="E34" s="295"/>
      <c r="F34" s="33">
        <f t="shared" si="3"/>
        <v>0</v>
      </c>
    </row>
    <row r="35" spans="1:6" s="3" customFormat="1" ht="12.75" x14ac:dyDescent="0.2">
      <c r="A35" s="11" t="s">
        <v>191</v>
      </c>
      <c r="B35" s="12" t="s">
        <v>120</v>
      </c>
      <c r="C35" s="104" t="s">
        <v>192</v>
      </c>
      <c r="D35" s="106">
        <v>22.6</v>
      </c>
      <c r="E35" s="295"/>
      <c r="F35" s="33">
        <f t="shared" si="3"/>
        <v>0</v>
      </c>
    </row>
    <row r="36" spans="1:6" s="3" customFormat="1" ht="13.5" thickBot="1" x14ac:dyDescent="0.25">
      <c r="A36" s="11" t="s">
        <v>191</v>
      </c>
      <c r="B36" s="12" t="s">
        <v>198</v>
      </c>
      <c r="C36" s="140" t="s">
        <v>192</v>
      </c>
      <c r="D36" s="107">
        <v>20.6</v>
      </c>
      <c r="E36" s="295"/>
      <c r="F36" s="33">
        <f t="shared" si="3"/>
        <v>0</v>
      </c>
    </row>
    <row r="37" spans="1:6" s="3" customFormat="1" ht="13.5" thickBot="1" x14ac:dyDescent="0.25">
      <c r="B37" s="2"/>
      <c r="C37" s="108" t="s">
        <v>68</v>
      </c>
      <c r="D37" s="109">
        <f>SUM(D25:D36)</f>
        <v>355.09999999999997</v>
      </c>
      <c r="F37" s="35">
        <f>SUM(F25:F36)</f>
        <v>0</v>
      </c>
    </row>
    <row r="38" spans="1:6" s="3" customFormat="1" ht="12.75" x14ac:dyDescent="0.2">
      <c r="A38" s="6" t="s">
        <v>93</v>
      </c>
      <c r="B38" s="2"/>
      <c r="C38" s="2"/>
      <c r="D38" s="2"/>
    </row>
    <row r="39" spans="1:6" s="3" customFormat="1" ht="12.75" x14ac:dyDescent="0.2">
      <c r="A39" s="8" t="s">
        <v>56</v>
      </c>
      <c r="B39" s="61" t="s">
        <v>57</v>
      </c>
      <c r="C39" s="62" t="s">
        <v>104</v>
      </c>
      <c r="D39" s="62" t="s">
        <v>60</v>
      </c>
      <c r="E39" s="29" t="s">
        <v>44</v>
      </c>
      <c r="F39" s="29" t="s">
        <v>68</v>
      </c>
    </row>
    <row r="40" spans="1:6" s="3" customFormat="1" ht="12.75" x14ac:dyDescent="0.2">
      <c r="A40" s="11" t="s">
        <v>191</v>
      </c>
      <c r="B40" s="12" t="s">
        <v>98</v>
      </c>
      <c r="C40" s="104" t="s">
        <v>192</v>
      </c>
      <c r="D40" s="106">
        <v>9.6999999999999993</v>
      </c>
      <c r="E40" s="295"/>
      <c r="F40" s="33">
        <f t="shared" ref="F40:F43" si="4">D40*E40</f>
        <v>0</v>
      </c>
    </row>
    <row r="41" spans="1:6" s="3" customFormat="1" ht="12.75" x14ac:dyDescent="0.2">
      <c r="A41" s="11" t="s">
        <v>191</v>
      </c>
      <c r="B41" s="12" t="s">
        <v>200</v>
      </c>
      <c r="C41" s="104" t="s">
        <v>125</v>
      </c>
      <c r="D41" s="106">
        <v>18.2</v>
      </c>
      <c r="E41" s="295"/>
      <c r="F41" s="33">
        <f t="shared" si="4"/>
        <v>0</v>
      </c>
    </row>
    <row r="42" spans="1:6" s="3" customFormat="1" ht="12.75" x14ac:dyDescent="0.2">
      <c r="A42" s="11" t="s">
        <v>191</v>
      </c>
      <c r="B42" s="12" t="s">
        <v>123</v>
      </c>
      <c r="C42" s="104" t="s">
        <v>64</v>
      </c>
      <c r="D42" s="106">
        <v>12.5</v>
      </c>
      <c r="E42" s="295"/>
      <c r="F42" s="33">
        <f t="shared" si="4"/>
        <v>0</v>
      </c>
    </row>
    <row r="43" spans="1:6" s="3" customFormat="1" ht="12.75" x14ac:dyDescent="0.2">
      <c r="A43" s="11" t="s">
        <v>191</v>
      </c>
      <c r="B43" s="12" t="s">
        <v>201</v>
      </c>
      <c r="C43" s="104" t="s">
        <v>64</v>
      </c>
      <c r="D43" s="106">
        <v>7</v>
      </c>
      <c r="E43" s="295"/>
      <c r="F43" s="33">
        <f t="shared" si="4"/>
        <v>0</v>
      </c>
    </row>
    <row r="44" spans="1:6" s="3" customFormat="1" ht="13.5" thickBot="1" x14ac:dyDescent="0.25">
      <c r="A44" s="11" t="s">
        <v>191</v>
      </c>
      <c r="B44" s="12" t="s">
        <v>202</v>
      </c>
      <c r="C44" s="140" t="s">
        <v>64</v>
      </c>
      <c r="D44" s="107">
        <v>6.3</v>
      </c>
      <c r="E44" s="295"/>
      <c r="F44" s="33">
        <f t="shared" ref="F44" si="5">D44*E44</f>
        <v>0</v>
      </c>
    </row>
    <row r="45" spans="1:6" s="3" customFormat="1" ht="13.5" thickBot="1" x14ac:dyDescent="0.25">
      <c r="B45" s="2"/>
      <c r="C45" s="108" t="s">
        <v>68</v>
      </c>
      <c r="D45" s="109">
        <f>SUM(D40:D44)</f>
        <v>53.699999999999996</v>
      </c>
      <c r="F45" s="35">
        <f>SUM(F40:F44)</f>
        <v>0</v>
      </c>
    </row>
    <row r="46" spans="1:6" s="3" customFormat="1" ht="12.75" x14ac:dyDescent="0.2"/>
    <row r="47" spans="1:6" s="3" customFormat="1" ht="12.75" x14ac:dyDescent="0.2">
      <c r="C47" s="115" t="s">
        <v>102</v>
      </c>
      <c r="D47" s="116">
        <f>D8+D15+D22+D37+D45</f>
        <v>687.5</v>
      </c>
      <c r="E47" s="115" t="s">
        <v>60</v>
      </c>
      <c r="F47" s="117">
        <f>F8+F15+F22+F37+F45</f>
        <v>0</v>
      </c>
    </row>
    <row r="48" spans="1:6" s="3" customFormat="1" ht="12.75" x14ac:dyDescent="0.2">
      <c r="C48" s="118"/>
      <c r="D48" s="119"/>
      <c r="E48" s="118"/>
      <c r="F48" s="120"/>
    </row>
    <row r="49" spans="1:4" s="3" customFormat="1" ht="12.75" x14ac:dyDescent="0.2">
      <c r="A49" s="8" t="s">
        <v>244</v>
      </c>
      <c r="B49" s="131" t="s">
        <v>60</v>
      </c>
    </row>
    <row r="50" spans="1:4" s="3" customFormat="1" ht="12.75" x14ac:dyDescent="0.2">
      <c r="A50" s="11" t="s">
        <v>241</v>
      </c>
      <c r="B50" s="121">
        <v>232</v>
      </c>
    </row>
    <row r="51" spans="1:4" s="3" customFormat="1" ht="12.75" x14ac:dyDescent="0.2">
      <c r="A51" s="11" t="s">
        <v>242</v>
      </c>
      <c r="B51" s="121">
        <v>353</v>
      </c>
    </row>
    <row r="52" spans="1:4" s="3" customFormat="1" ht="12.75" x14ac:dyDescent="0.2"/>
    <row r="53" spans="1:4" s="3" customFormat="1" ht="12.75" x14ac:dyDescent="0.2">
      <c r="A53" s="134" t="s">
        <v>99</v>
      </c>
      <c r="B53" s="8"/>
      <c r="C53" s="135"/>
      <c r="D53" s="131" t="s">
        <v>60</v>
      </c>
    </row>
    <row r="54" spans="1:4" s="3" customFormat="1" ht="12.75" x14ac:dyDescent="0.2">
      <c r="A54" s="122" t="s">
        <v>191</v>
      </c>
      <c r="B54" s="104" t="s">
        <v>235</v>
      </c>
      <c r="C54" s="136" t="s">
        <v>96</v>
      </c>
      <c r="D54" s="105">
        <v>8.6</v>
      </c>
    </row>
    <row r="55" spans="1:4" s="3" customFormat="1" ht="12.75" x14ac:dyDescent="0.2">
      <c r="A55" s="122" t="s">
        <v>191</v>
      </c>
      <c r="B55" s="122" t="s">
        <v>232</v>
      </c>
      <c r="C55" s="135" t="s">
        <v>96</v>
      </c>
      <c r="D55" s="123">
        <v>8.6</v>
      </c>
    </row>
    <row r="56" spans="1:4" s="3" customFormat="1" ht="12.75" x14ac:dyDescent="0.2">
      <c r="A56" s="11" t="s">
        <v>233</v>
      </c>
      <c r="B56" s="122" t="s">
        <v>234</v>
      </c>
      <c r="C56" s="135" t="s">
        <v>96</v>
      </c>
      <c r="D56" s="121">
        <v>17.100000000000001</v>
      </c>
    </row>
    <row r="57" spans="1:4" s="3" customFormat="1" ht="12.75" x14ac:dyDescent="0.2">
      <c r="A57" s="11" t="s">
        <v>233</v>
      </c>
      <c r="B57" s="122" t="s">
        <v>232</v>
      </c>
      <c r="C57" s="135" t="s">
        <v>96</v>
      </c>
      <c r="D57" s="121">
        <v>8.4</v>
      </c>
    </row>
    <row r="58" spans="1:4" s="3" customFormat="1" ht="12.75" x14ac:dyDescent="0.2"/>
    <row r="59" spans="1:4" s="3" customFormat="1" x14ac:dyDescent="0.25">
      <c r="A59" s="9"/>
      <c r="B59" s="9"/>
      <c r="C59" s="9"/>
      <c r="D59" s="9"/>
    </row>
  </sheetData>
  <sheetProtection algorithmName="SHA-512" hashValue="Vq3bgUsrCoogbStA4B1WTqi4QRODJw9p4ue5aKoTDs4FjNWpdxaVdzmE2UDaYXt063W7JDLlYxdhze6UHjSXWg==" saltValue="D8h8UpDMCbFhPwhiT8XKmg==" spinCount="100000" sheet="1" objects="1" scenarios="1" selectLockedCells="1"/>
  <mergeCells count="1">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showGridLines="0" zoomScaleNormal="100" workbookViewId="0">
      <selection activeCell="E11" sqref="E11"/>
    </sheetView>
  </sheetViews>
  <sheetFormatPr defaultRowHeight="12.75" x14ac:dyDescent="0.2"/>
  <cols>
    <col min="1" max="1" width="19.140625" style="150" customWidth="1"/>
    <col min="2" max="2" width="38.140625" style="150" bestFit="1" customWidth="1"/>
    <col min="3" max="3" width="28" style="150" customWidth="1"/>
    <col min="4" max="4" width="17.28515625" style="150" customWidth="1"/>
    <col min="5" max="5" width="11.140625" style="150" customWidth="1"/>
    <col min="6" max="6" width="19.42578125" style="150" bestFit="1" customWidth="1"/>
    <col min="7" max="7" width="18.42578125" style="150" customWidth="1"/>
    <col min="8" max="8" width="25.7109375" style="174" customWidth="1"/>
    <col min="9" max="16384" width="9.140625" style="150"/>
  </cols>
  <sheetData>
    <row r="1" spans="1:8" ht="13.5" thickBot="1" x14ac:dyDescent="0.25">
      <c r="A1" s="307" t="s">
        <v>225</v>
      </c>
      <c r="B1" s="308"/>
      <c r="C1" s="308"/>
      <c r="D1" s="308"/>
      <c r="E1" s="308"/>
      <c r="F1" s="308"/>
      <c r="G1" s="309"/>
      <c r="H1" s="173"/>
    </row>
    <row r="2" spans="1:8" ht="39" customHeight="1" x14ac:dyDescent="0.2">
      <c r="A2" s="175" t="s">
        <v>0</v>
      </c>
      <c r="B2" s="176" t="s">
        <v>1</v>
      </c>
      <c r="C2" s="176"/>
      <c r="D2" s="177" t="s">
        <v>43</v>
      </c>
      <c r="E2" s="176" t="s">
        <v>44</v>
      </c>
      <c r="F2" s="177" t="s">
        <v>42</v>
      </c>
      <c r="G2" s="271" t="s">
        <v>47</v>
      </c>
    </row>
    <row r="3" spans="1:8" x14ac:dyDescent="0.2">
      <c r="A3" s="178" t="s">
        <v>2</v>
      </c>
      <c r="B3" s="179" t="s">
        <v>3</v>
      </c>
      <c r="C3" s="179"/>
      <c r="D3" s="179"/>
      <c r="E3" s="179"/>
      <c r="F3" s="180"/>
      <c r="G3" s="272">
        <f>SUM(F4:F9)</f>
        <v>0</v>
      </c>
    </row>
    <row r="4" spans="1:8" x14ac:dyDescent="0.2">
      <c r="A4" s="181"/>
      <c r="B4" s="182" t="s">
        <v>36</v>
      </c>
      <c r="C4" s="182" t="s">
        <v>264</v>
      </c>
      <c r="D4" s="183">
        <v>693.75</v>
      </c>
      <c r="E4" s="184"/>
      <c r="F4" s="185">
        <f>Amsterdam!G38</f>
        <v>0</v>
      </c>
      <c r="G4" s="273"/>
    </row>
    <row r="5" spans="1:8" x14ac:dyDescent="0.2">
      <c r="A5" s="181"/>
      <c r="B5" s="182" t="s">
        <v>37</v>
      </c>
      <c r="C5" s="182" t="s">
        <v>265</v>
      </c>
      <c r="D5" s="183">
        <v>913.8</v>
      </c>
      <c r="E5" s="184"/>
      <c r="F5" s="186">
        <f>Deventer!F39</f>
        <v>0</v>
      </c>
      <c r="G5" s="273"/>
    </row>
    <row r="6" spans="1:8" x14ac:dyDescent="0.2">
      <c r="A6" s="181"/>
      <c r="B6" s="182" t="s">
        <v>38</v>
      </c>
      <c r="C6" s="182" t="s">
        <v>266</v>
      </c>
      <c r="D6" s="183">
        <v>643.79999999999995</v>
      </c>
      <c r="E6" s="184"/>
      <c r="F6" s="187">
        <f>Groningen!F44</f>
        <v>0</v>
      </c>
      <c r="G6" s="273"/>
    </row>
    <row r="7" spans="1:8" x14ac:dyDescent="0.2">
      <c r="A7" s="181"/>
      <c r="B7" s="182" t="s">
        <v>39</v>
      </c>
      <c r="C7" s="182" t="s">
        <v>267</v>
      </c>
      <c r="D7" s="183">
        <v>742.9</v>
      </c>
      <c r="E7" s="184"/>
      <c r="F7" s="188">
        <f>Leeuwarden!F49</f>
        <v>0</v>
      </c>
      <c r="G7" s="273"/>
    </row>
    <row r="8" spans="1:8" x14ac:dyDescent="0.2">
      <c r="A8" s="181"/>
      <c r="B8" s="182" t="s">
        <v>40</v>
      </c>
      <c r="C8" s="182" t="s">
        <v>268</v>
      </c>
      <c r="D8" s="183">
        <v>895.8</v>
      </c>
      <c r="E8" s="184"/>
      <c r="F8" s="189">
        <f>Schiedam!G47</f>
        <v>0</v>
      </c>
      <c r="G8" s="273"/>
    </row>
    <row r="9" spans="1:8" x14ac:dyDescent="0.2">
      <c r="A9" s="181"/>
      <c r="B9" s="182" t="s">
        <v>41</v>
      </c>
      <c r="C9" s="182" t="s">
        <v>269</v>
      </c>
      <c r="D9" s="183">
        <v>687.5</v>
      </c>
      <c r="E9" s="184"/>
      <c r="F9" s="190">
        <f>Tilburg!F47</f>
        <v>0</v>
      </c>
      <c r="G9" s="273"/>
    </row>
    <row r="10" spans="1:8" x14ac:dyDescent="0.2">
      <c r="A10" s="178" t="s">
        <v>4</v>
      </c>
      <c r="B10" s="179" t="s">
        <v>5</v>
      </c>
      <c r="C10" s="179" t="s">
        <v>226</v>
      </c>
      <c r="D10" s="180"/>
      <c r="E10" s="179"/>
      <c r="F10" s="191"/>
      <c r="G10" s="274">
        <f>SUM(F11:F16)</f>
        <v>0</v>
      </c>
    </row>
    <row r="11" spans="1:8" x14ac:dyDescent="0.2">
      <c r="A11" s="181"/>
      <c r="B11" s="182" t="s">
        <v>36</v>
      </c>
      <c r="C11" s="192">
        <v>3</v>
      </c>
      <c r="D11" s="183">
        <v>417</v>
      </c>
      <c r="E11" s="289"/>
      <c r="F11" s="193">
        <f>C11*D11*E11</f>
        <v>0</v>
      </c>
      <c r="G11" s="273"/>
    </row>
    <row r="12" spans="1:8" x14ac:dyDescent="0.2">
      <c r="A12" s="181"/>
      <c r="B12" s="182" t="s">
        <v>37</v>
      </c>
      <c r="C12" s="192">
        <v>3</v>
      </c>
      <c r="D12" s="183">
        <v>453.1</v>
      </c>
      <c r="E12" s="289"/>
      <c r="F12" s="193">
        <f t="shared" ref="F12:F16" si="0">C12*D12*E12</f>
        <v>0</v>
      </c>
      <c r="G12" s="273"/>
    </row>
    <row r="13" spans="1:8" x14ac:dyDescent="0.2">
      <c r="A13" s="181"/>
      <c r="B13" s="182" t="s">
        <v>38</v>
      </c>
      <c r="C13" s="192">
        <v>3</v>
      </c>
      <c r="D13" s="183">
        <v>165</v>
      </c>
      <c r="E13" s="289"/>
      <c r="F13" s="193">
        <f t="shared" si="0"/>
        <v>0</v>
      </c>
      <c r="G13" s="273"/>
    </row>
    <row r="14" spans="1:8" x14ac:dyDescent="0.2">
      <c r="A14" s="181"/>
      <c r="B14" s="182" t="s">
        <v>39</v>
      </c>
      <c r="C14" s="192">
        <v>3</v>
      </c>
      <c r="D14" s="183">
        <v>455</v>
      </c>
      <c r="E14" s="289"/>
      <c r="F14" s="193">
        <f t="shared" si="0"/>
        <v>0</v>
      </c>
      <c r="G14" s="273"/>
    </row>
    <row r="15" spans="1:8" x14ac:dyDescent="0.2">
      <c r="A15" s="181"/>
      <c r="B15" s="182" t="s">
        <v>40</v>
      </c>
      <c r="C15" s="192">
        <v>3</v>
      </c>
      <c r="D15" s="183">
        <v>489.6</v>
      </c>
      <c r="E15" s="289"/>
      <c r="F15" s="193">
        <f t="shared" si="0"/>
        <v>0</v>
      </c>
      <c r="G15" s="273"/>
    </row>
    <row r="16" spans="1:8" x14ac:dyDescent="0.2">
      <c r="A16" s="181"/>
      <c r="B16" s="182" t="s">
        <v>41</v>
      </c>
      <c r="C16" s="192">
        <v>3</v>
      </c>
      <c r="D16" s="183">
        <v>585</v>
      </c>
      <c r="E16" s="289"/>
      <c r="F16" s="193">
        <f t="shared" si="0"/>
        <v>0</v>
      </c>
      <c r="G16" s="273"/>
    </row>
    <row r="17" spans="1:8" s="165" customFormat="1" ht="13.5" thickBot="1" x14ac:dyDescent="0.25">
      <c r="A17" s="318" t="s">
        <v>48</v>
      </c>
      <c r="B17" s="319"/>
      <c r="C17" s="319"/>
      <c r="D17" s="319"/>
      <c r="E17" s="319"/>
      <c r="F17" s="320"/>
      <c r="G17" s="275">
        <f>G3+G10</f>
        <v>0</v>
      </c>
      <c r="H17" s="194"/>
    </row>
    <row r="18" spans="1:8" ht="13.5" thickBot="1" x14ac:dyDescent="0.25">
      <c r="A18" s="276"/>
      <c r="B18" s="277"/>
      <c r="C18" s="277"/>
      <c r="D18" s="277"/>
      <c r="E18" s="277"/>
      <c r="F18" s="277"/>
      <c r="G18" s="278"/>
      <c r="H18" s="195"/>
    </row>
    <row r="19" spans="1:8" ht="13.5" thickBot="1" x14ac:dyDescent="0.25">
      <c r="A19" s="307" t="s">
        <v>251</v>
      </c>
      <c r="B19" s="308"/>
      <c r="C19" s="308"/>
      <c r="D19" s="308"/>
      <c r="E19" s="308"/>
      <c r="F19" s="308"/>
      <c r="G19" s="309"/>
      <c r="H19" s="195"/>
    </row>
    <row r="20" spans="1:8" ht="25.5" x14ac:dyDescent="0.2">
      <c r="A20" s="175" t="s">
        <v>0</v>
      </c>
      <c r="B20" s="196" t="s">
        <v>252</v>
      </c>
      <c r="C20" s="196"/>
      <c r="D20" s="196"/>
      <c r="E20" s="197" t="s">
        <v>253</v>
      </c>
      <c r="F20" s="197" t="s">
        <v>220</v>
      </c>
      <c r="G20" s="279"/>
      <c r="H20" s="195"/>
    </row>
    <row r="21" spans="1:8" x14ac:dyDescent="0.2">
      <c r="A21" s="280" t="s">
        <v>6</v>
      </c>
      <c r="B21" s="315" t="s">
        <v>8</v>
      </c>
      <c r="C21" s="316"/>
      <c r="D21" s="317"/>
      <c r="E21" s="1"/>
      <c r="F21" s="281">
        <v>0.15</v>
      </c>
      <c r="G21" s="282">
        <f>E21*F21</f>
        <v>0</v>
      </c>
    </row>
    <row r="22" spans="1:8" x14ac:dyDescent="0.2">
      <c r="A22" s="280" t="s">
        <v>45</v>
      </c>
      <c r="B22" s="315" t="s">
        <v>9</v>
      </c>
      <c r="C22" s="316"/>
      <c r="D22" s="317"/>
      <c r="E22" s="1"/>
      <c r="F22" s="281">
        <v>0.05</v>
      </c>
      <c r="G22" s="282">
        <f>E22*F22</f>
        <v>0</v>
      </c>
    </row>
    <row r="23" spans="1:8" x14ac:dyDescent="0.2">
      <c r="A23" s="280" t="s">
        <v>46</v>
      </c>
      <c r="B23" s="315" t="s">
        <v>7</v>
      </c>
      <c r="C23" s="316"/>
      <c r="D23" s="317"/>
      <c r="E23" s="290"/>
      <c r="F23" s="283">
        <v>0.8</v>
      </c>
      <c r="G23" s="282">
        <f>E23*F23</f>
        <v>0</v>
      </c>
    </row>
    <row r="24" spans="1:8" ht="13.5" customHeight="1" x14ac:dyDescent="0.2">
      <c r="A24" s="321" t="s">
        <v>251</v>
      </c>
      <c r="B24" s="322"/>
      <c r="C24" s="322"/>
      <c r="D24" s="322"/>
      <c r="E24" s="322"/>
      <c r="F24" s="323"/>
      <c r="G24" s="284">
        <f>SUM(G21:G23)</f>
        <v>0</v>
      </c>
      <c r="H24" s="195"/>
    </row>
    <row r="25" spans="1:8" s="200" customFormat="1" ht="13.5" customHeight="1" thickBot="1" x14ac:dyDescent="0.25">
      <c r="A25" s="285"/>
      <c r="B25" s="199"/>
      <c r="C25" s="199"/>
      <c r="D25" s="199"/>
      <c r="E25" s="199"/>
      <c r="F25" s="199"/>
      <c r="G25" s="286"/>
      <c r="H25" s="195"/>
    </row>
    <row r="26" spans="1:8" ht="13.5" thickBot="1" x14ac:dyDescent="0.25">
      <c r="A26" s="307" t="s">
        <v>214</v>
      </c>
      <c r="B26" s="308"/>
      <c r="C26" s="308"/>
      <c r="D26" s="308"/>
      <c r="E26" s="308"/>
      <c r="F26" s="308"/>
      <c r="G26" s="309"/>
      <c r="H26" s="195"/>
    </row>
    <row r="27" spans="1:8" s="200" customFormat="1" ht="25.5" x14ac:dyDescent="0.2">
      <c r="A27" s="287" t="s">
        <v>0</v>
      </c>
      <c r="B27" s="196" t="s">
        <v>252</v>
      </c>
      <c r="C27" s="196"/>
      <c r="D27" s="196"/>
      <c r="E27" s="197" t="s">
        <v>253</v>
      </c>
      <c r="F27" s="196"/>
      <c r="G27" s="279"/>
      <c r="H27" s="195"/>
    </row>
    <row r="28" spans="1:8" s="200" customFormat="1" ht="62.25" customHeight="1" thickBot="1" x14ac:dyDescent="0.25">
      <c r="A28" s="288" t="s">
        <v>213</v>
      </c>
      <c r="B28" s="310" t="s">
        <v>227</v>
      </c>
      <c r="C28" s="311"/>
      <c r="D28" s="312"/>
      <c r="E28" s="291"/>
      <c r="F28" s="313" t="s">
        <v>215</v>
      </c>
      <c r="G28" s="314"/>
      <c r="H28" s="195"/>
    </row>
    <row r="30" spans="1:8" x14ac:dyDescent="0.2">
      <c r="C30" s="174"/>
      <c r="D30" s="201"/>
      <c r="E30" s="202"/>
      <c r="F30" s="202"/>
    </row>
    <row r="31" spans="1:8" ht="86.25" customHeight="1" x14ac:dyDescent="0.2">
      <c r="C31" s="201"/>
      <c r="D31" s="203"/>
      <c r="E31" s="202"/>
      <c r="F31" s="202"/>
    </row>
    <row r="32" spans="1:8" x14ac:dyDescent="0.2">
      <c r="C32" s="203"/>
      <c r="D32" s="201"/>
      <c r="E32" s="202"/>
      <c r="F32" s="202"/>
    </row>
    <row r="33" spans="3:6" x14ac:dyDescent="0.2">
      <c r="C33" s="201"/>
      <c r="D33" s="201"/>
      <c r="E33" s="202"/>
      <c r="F33" s="202"/>
    </row>
    <row r="34" spans="3:6" x14ac:dyDescent="0.2">
      <c r="C34" s="201"/>
      <c r="D34" s="201"/>
      <c r="E34" s="202"/>
      <c r="F34" s="153"/>
    </row>
  </sheetData>
  <sheetProtection algorithmName="SHA-512" hashValue="EJqlmTvNA0oc1R+9Wo8qeeS3RNP5Twg9AGmbUInUD7qgSW8SygqS1P1zs2eHp3euvubYtX67mDQR9OfMmt3L9g==" saltValue="k+/UGimxJAq3a2i7gwIEdw==" spinCount="100000" sheet="1" objects="1" scenarios="1" selectLockedCells="1"/>
  <mergeCells count="10">
    <mergeCell ref="A1:G1"/>
    <mergeCell ref="B28:D28"/>
    <mergeCell ref="F28:G28"/>
    <mergeCell ref="B23:D23"/>
    <mergeCell ref="A17:F17"/>
    <mergeCell ref="A24:F24"/>
    <mergeCell ref="A19:G19"/>
    <mergeCell ref="A26:G26"/>
    <mergeCell ref="B21:D21"/>
    <mergeCell ref="B22:D22"/>
  </mergeCells>
  <pageMargins left="0.7" right="0.7" top="0.75" bottom="0.75" header="0.3" footer="0.3"/>
  <pageSetup paperSize="9" scale="90" orientation="landscape" r:id="rId1"/>
  <ignoredErrors>
    <ignoredError sqref="G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93967-784B-4B90-84F8-D939BA229FDA}">
  <dimension ref="A1:P38"/>
  <sheetViews>
    <sheetView showGridLines="0" zoomScaleNormal="100" workbookViewId="0">
      <selection activeCell="C7" sqref="C7"/>
    </sheetView>
  </sheetViews>
  <sheetFormatPr defaultRowHeight="12.75" x14ac:dyDescent="0.2"/>
  <cols>
    <col min="1" max="1" width="62" style="150" bestFit="1" customWidth="1"/>
    <col min="2" max="2" width="9.140625" style="150"/>
    <col min="3" max="3" width="8.28515625" style="150" bestFit="1" customWidth="1"/>
    <col min="4" max="12" width="9.140625" style="150"/>
    <col min="13" max="13" width="8.28515625" style="150" bestFit="1" customWidth="1"/>
    <col min="14" max="14" width="11.42578125" style="150" bestFit="1" customWidth="1"/>
    <col min="15" max="15" width="11.28515625" style="150" bestFit="1" customWidth="1"/>
    <col min="16" max="16" width="11.85546875" style="150" bestFit="1" customWidth="1"/>
    <col min="17" max="16384" width="9.140625" style="150"/>
  </cols>
  <sheetData>
    <row r="1" spans="1:16" ht="13.5" thickBot="1" x14ac:dyDescent="0.25">
      <c r="A1" s="204" t="s">
        <v>254</v>
      </c>
      <c r="B1" s="205"/>
      <c r="C1" s="205"/>
      <c r="D1" s="205"/>
      <c r="E1" s="205"/>
      <c r="F1" s="205"/>
      <c r="G1" s="206"/>
    </row>
    <row r="2" spans="1:16" x14ac:dyDescent="0.2">
      <c r="A2" s="342" t="s">
        <v>24</v>
      </c>
      <c r="B2" s="342"/>
      <c r="C2" s="342"/>
      <c r="D2" s="342"/>
      <c r="E2" s="342"/>
      <c r="F2" s="342"/>
      <c r="G2" s="207"/>
    </row>
    <row r="3" spans="1:16" x14ac:dyDescent="0.2">
      <c r="A3" s="332" t="s">
        <v>26</v>
      </c>
      <c r="B3" s="208"/>
      <c r="C3" s="208"/>
      <c r="D3" s="208"/>
      <c r="E3" s="208"/>
      <c r="F3" s="208"/>
      <c r="G3" s="207"/>
    </row>
    <row r="4" spans="1:16" x14ac:dyDescent="0.2">
      <c r="A4" s="332"/>
      <c r="B4" s="208"/>
      <c r="C4" s="208"/>
      <c r="D4" s="208"/>
      <c r="E4" s="208"/>
      <c r="F4" s="208"/>
      <c r="G4" s="207"/>
    </row>
    <row r="5" spans="1:16" x14ac:dyDescent="0.2">
      <c r="A5" s="332" t="s">
        <v>27</v>
      </c>
      <c r="B5" s="333" t="s">
        <v>16</v>
      </c>
      <c r="C5" s="333" t="s">
        <v>18</v>
      </c>
      <c r="D5" s="333"/>
      <c r="E5" s="333"/>
      <c r="F5" s="333"/>
      <c r="G5" s="331"/>
      <c r="H5" s="327" t="s">
        <v>19</v>
      </c>
      <c r="I5" s="328"/>
      <c r="J5" s="328"/>
      <c r="K5" s="328"/>
      <c r="L5" s="329"/>
      <c r="M5" s="209" t="s">
        <v>228</v>
      </c>
      <c r="N5" s="210" t="s">
        <v>229</v>
      </c>
      <c r="O5" s="211" t="s">
        <v>68</v>
      </c>
    </row>
    <row r="6" spans="1:16" ht="25.5" x14ac:dyDescent="0.2">
      <c r="A6" s="332"/>
      <c r="B6" s="333"/>
      <c r="C6" s="212" t="s">
        <v>20</v>
      </c>
      <c r="D6" s="212" t="s">
        <v>21</v>
      </c>
      <c r="E6" s="212" t="s">
        <v>22</v>
      </c>
      <c r="F6" s="212" t="s">
        <v>23</v>
      </c>
      <c r="G6" s="331"/>
      <c r="H6" s="213" t="s">
        <v>20</v>
      </c>
      <c r="I6" s="213" t="s">
        <v>21</v>
      </c>
      <c r="J6" s="213" t="s">
        <v>22</v>
      </c>
      <c r="K6" s="213" t="s">
        <v>23</v>
      </c>
      <c r="L6" s="214" t="s">
        <v>15</v>
      </c>
    </row>
    <row r="7" spans="1:16" x14ac:dyDescent="0.2">
      <c r="A7" s="215" t="s">
        <v>33</v>
      </c>
      <c r="B7" s="216" t="s">
        <v>17</v>
      </c>
      <c r="C7" s="292"/>
      <c r="D7" s="292"/>
      <c r="E7" s="292"/>
      <c r="F7" s="292"/>
      <c r="G7" s="207"/>
      <c r="H7" s="217">
        <f t="shared" ref="H7:H12" si="0">C7*0.26</f>
        <v>0</v>
      </c>
      <c r="I7" s="217">
        <f>D7*0.41</f>
        <v>0</v>
      </c>
      <c r="J7" s="217">
        <f>E7*0.2</f>
        <v>0</v>
      </c>
      <c r="K7" s="217">
        <f>F7*0.13</f>
        <v>0</v>
      </c>
      <c r="L7" s="217">
        <f>SUM(H7:K7)</f>
        <v>0</v>
      </c>
      <c r="M7" s="218">
        <v>94.8</v>
      </c>
      <c r="N7" s="209">
        <v>1</v>
      </c>
      <c r="O7" s="219">
        <f>L7*M7*N7</f>
        <v>0</v>
      </c>
    </row>
    <row r="8" spans="1:16" x14ac:dyDescent="0.2">
      <c r="A8" s="215" t="s">
        <v>256</v>
      </c>
      <c r="B8" s="216" t="s">
        <v>17</v>
      </c>
      <c r="C8" s="292"/>
      <c r="D8" s="292"/>
      <c r="E8" s="292"/>
      <c r="F8" s="292"/>
      <c r="G8" s="207"/>
      <c r="H8" s="217">
        <f t="shared" si="0"/>
        <v>0</v>
      </c>
      <c r="I8" s="217">
        <f>D8*0.41</f>
        <v>0</v>
      </c>
      <c r="J8" s="217">
        <f>E8*0.2</f>
        <v>0</v>
      </c>
      <c r="K8" s="217">
        <f>F8*0.13</f>
        <v>0</v>
      </c>
      <c r="L8" s="217">
        <f>SUM(H8:K8)</f>
        <v>0</v>
      </c>
      <c r="M8" s="218">
        <v>3500</v>
      </c>
      <c r="N8" s="209">
        <v>1</v>
      </c>
      <c r="O8" s="219">
        <f t="shared" ref="O8:O12" si="1">L8*M8*N8</f>
        <v>0</v>
      </c>
    </row>
    <row r="9" spans="1:16" x14ac:dyDescent="0.2">
      <c r="A9" s="215" t="s">
        <v>257</v>
      </c>
      <c r="B9" s="216" t="s">
        <v>17</v>
      </c>
      <c r="C9" s="292"/>
      <c r="D9" s="292"/>
      <c r="E9" s="292"/>
      <c r="F9" s="292"/>
      <c r="G9" s="207"/>
      <c r="H9" s="217">
        <f t="shared" ref="H9" si="2">C9*0.26</f>
        <v>0</v>
      </c>
      <c r="I9" s="217">
        <f>D9*0.41</f>
        <v>0</v>
      </c>
      <c r="J9" s="217">
        <f>E9*0.2</f>
        <v>0</v>
      </c>
      <c r="K9" s="217">
        <f>F9*0.13</f>
        <v>0</v>
      </c>
      <c r="L9" s="217">
        <f>SUM(H9:K9)</f>
        <v>0</v>
      </c>
      <c r="M9" s="218">
        <v>3500</v>
      </c>
      <c r="N9" s="209">
        <v>1</v>
      </c>
      <c r="O9" s="219">
        <f t="shared" si="1"/>
        <v>0</v>
      </c>
    </row>
    <row r="10" spans="1:16" x14ac:dyDescent="0.2">
      <c r="A10" s="215" t="s">
        <v>239</v>
      </c>
      <c r="B10" s="216" t="s">
        <v>17</v>
      </c>
      <c r="C10" s="292"/>
      <c r="D10" s="292"/>
      <c r="E10" s="292"/>
      <c r="F10" s="292"/>
      <c r="G10" s="207"/>
      <c r="H10" s="217">
        <f t="shared" si="0"/>
        <v>0</v>
      </c>
      <c r="I10" s="217">
        <f t="shared" ref="I10:I12" si="3">D10*0.41</f>
        <v>0</v>
      </c>
      <c r="J10" s="217">
        <f t="shared" ref="J10:J12" si="4">E10*0.2</f>
        <v>0</v>
      </c>
      <c r="K10" s="217">
        <f t="shared" ref="K10:K12" si="5">F10*0.13</f>
        <v>0</v>
      </c>
      <c r="L10" s="217">
        <f t="shared" ref="L10:L12" si="6">SUM(H10:K10)</f>
        <v>0</v>
      </c>
      <c r="M10" s="218">
        <v>407.2</v>
      </c>
      <c r="N10" s="209">
        <v>1</v>
      </c>
      <c r="O10" s="219">
        <f t="shared" si="1"/>
        <v>0</v>
      </c>
    </row>
    <row r="11" spans="1:16" x14ac:dyDescent="0.2">
      <c r="A11" s="215" t="s">
        <v>34</v>
      </c>
      <c r="B11" s="216" t="s">
        <v>17</v>
      </c>
      <c r="C11" s="292"/>
      <c r="D11" s="292"/>
      <c r="E11" s="292"/>
      <c r="F11" s="292"/>
      <c r="G11" s="207"/>
      <c r="H11" s="217">
        <f t="shared" si="0"/>
        <v>0</v>
      </c>
      <c r="I11" s="217">
        <f t="shared" si="3"/>
        <v>0</v>
      </c>
      <c r="J11" s="217">
        <f t="shared" si="4"/>
        <v>0</v>
      </c>
      <c r="K11" s="217">
        <f t="shared" si="5"/>
        <v>0</v>
      </c>
      <c r="L11" s="217">
        <f t="shared" si="6"/>
        <v>0</v>
      </c>
      <c r="M11" s="218">
        <v>89</v>
      </c>
      <c r="N11" s="209">
        <v>11</v>
      </c>
      <c r="O11" s="219">
        <f t="shared" si="1"/>
        <v>0</v>
      </c>
    </row>
    <row r="12" spans="1:16" x14ac:dyDescent="0.2">
      <c r="A12" s="215" t="s">
        <v>35</v>
      </c>
      <c r="B12" s="216" t="s">
        <v>17</v>
      </c>
      <c r="C12" s="292"/>
      <c r="D12" s="292"/>
      <c r="E12" s="292"/>
      <c r="F12" s="292"/>
      <c r="G12" s="207"/>
      <c r="H12" s="217">
        <f t="shared" si="0"/>
        <v>0</v>
      </c>
      <c r="I12" s="217">
        <f t="shared" si="3"/>
        <v>0</v>
      </c>
      <c r="J12" s="217">
        <f t="shared" si="4"/>
        <v>0</v>
      </c>
      <c r="K12" s="217">
        <f t="shared" si="5"/>
        <v>0</v>
      </c>
      <c r="L12" s="217">
        <f t="shared" si="6"/>
        <v>0</v>
      </c>
      <c r="M12" s="218">
        <v>89</v>
      </c>
      <c r="N12" s="209">
        <v>1</v>
      </c>
      <c r="O12" s="219">
        <f t="shared" si="1"/>
        <v>0</v>
      </c>
      <c r="P12" s="198">
        <f>SUM(O7:O12)</f>
        <v>0</v>
      </c>
    </row>
    <row r="13" spans="1:16" x14ac:dyDescent="0.2">
      <c r="A13" s="330"/>
      <c r="B13" s="330"/>
      <c r="C13" s="330"/>
      <c r="D13" s="330"/>
      <c r="E13" s="330"/>
      <c r="F13" s="330"/>
      <c r="G13" s="207"/>
      <c r="M13" s="220"/>
    </row>
    <row r="14" spans="1:16" x14ac:dyDescent="0.2">
      <c r="A14" s="332" t="s">
        <v>244</v>
      </c>
      <c r="B14" s="333" t="s">
        <v>16</v>
      </c>
      <c r="C14" s="333" t="s">
        <v>18</v>
      </c>
      <c r="D14" s="333"/>
      <c r="E14" s="333"/>
      <c r="F14" s="333"/>
      <c r="G14" s="207"/>
      <c r="H14" s="327" t="s">
        <v>19</v>
      </c>
      <c r="I14" s="328"/>
      <c r="J14" s="328"/>
      <c r="K14" s="328"/>
      <c r="L14" s="329"/>
      <c r="M14" s="221" t="s">
        <v>228</v>
      </c>
      <c r="N14" s="210" t="s">
        <v>229</v>
      </c>
      <c r="O14" s="211" t="s">
        <v>68</v>
      </c>
    </row>
    <row r="15" spans="1:16" ht="25.5" x14ac:dyDescent="0.2">
      <c r="A15" s="332"/>
      <c r="B15" s="333"/>
      <c r="C15" s="212" t="s">
        <v>20</v>
      </c>
      <c r="D15" s="212" t="s">
        <v>21</v>
      </c>
      <c r="E15" s="212" t="s">
        <v>22</v>
      </c>
      <c r="F15" s="212" t="s">
        <v>23</v>
      </c>
      <c r="G15" s="207"/>
      <c r="H15" s="213" t="s">
        <v>20</v>
      </c>
      <c r="I15" s="213" t="s">
        <v>21</v>
      </c>
      <c r="J15" s="213" t="s">
        <v>22</v>
      </c>
      <c r="K15" s="213" t="s">
        <v>23</v>
      </c>
      <c r="L15" s="214" t="s">
        <v>15</v>
      </c>
      <c r="M15" s="222"/>
    </row>
    <row r="16" spans="1:16" x14ac:dyDescent="0.2">
      <c r="A16" s="223" t="s">
        <v>204</v>
      </c>
      <c r="B16" s="216" t="s">
        <v>17</v>
      </c>
      <c r="C16" s="292"/>
      <c r="D16" s="292"/>
      <c r="E16" s="292"/>
      <c r="F16" s="292"/>
      <c r="G16" s="207"/>
      <c r="H16" s="217">
        <f t="shared" ref="H16:H18" si="7">C16*0.26</f>
        <v>0</v>
      </c>
      <c r="I16" s="217">
        <f>D16*0.41</f>
        <v>0</v>
      </c>
      <c r="J16" s="217">
        <f>E16*0.2</f>
        <v>0</v>
      </c>
      <c r="K16" s="217">
        <f>F16*0.13</f>
        <v>0</v>
      </c>
      <c r="L16" s="217">
        <f>SUM(H16:K16)</f>
        <v>0</v>
      </c>
      <c r="M16" s="218">
        <v>1173.68</v>
      </c>
      <c r="N16" s="209">
        <v>3</v>
      </c>
      <c r="O16" s="219">
        <f>L16*M16*N16</f>
        <v>0</v>
      </c>
    </row>
    <row r="17" spans="1:16" x14ac:dyDescent="0.2">
      <c r="A17" s="223" t="s">
        <v>205</v>
      </c>
      <c r="B17" s="216" t="s">
        <v>17</v>
      </c>
      <c r="C17" s="292"/>
      <c r="D17" s="292"/>
      <c r="E17" s="292"/>
      <c r="F17" s="292"/>
      <c r="G17" s="207"/>
      <c r="H17" s="217">
        <f t="shared" si="7"/>
        <v>0</v>
      </c>
      <c r="I17" s="217">
        <f>D17*0.41</f>
        <v>0</v>
      </c>
      <c r="J17" s="217">
        <f>E17*0.2</f>
        <v>0</v>
      </c>
      <c r="K17" s="217">
        <f>F17*0.13</f>
        <v>0</v>
      </c>
      <c r="L17" s="217">
        <f>SUM(H17:K17)</f>
        <v>0</v>
      </c>
      <c r="M17" s="218">
        <v>1276.3</v>
      </c>
      <c r="N17" s="209">
        <v>3</v>
      </c>
      <c r="O17" s="219">
        <f t="shared" ref="O17:O18" si="8">L17*M17*N17</f>
        <v>0</v>
      </c>
    </row>
    <row r="18" spans="1:16" x14ac:dyDescent="0.2">
      <c r="A18" s="223" t="s">
        <v>206</v>
      </c>
      <c r="B18" s="216" t="s">
        <v>17</v>
      </c>
      <c r="C18" s="292"/>
      <c r="D18" s="292"/>
      <c r="E18" s="292"/>
      <c r="F18" s="292"/>
      <c r="G18" s="207"/>
      <c r="H18" s="217">
        <f t="shared" si="7"/>
        <v>0</v>
      </c>
      <c r="I18" s="217">
        <f t="shared" ref="I18" si="9">D18*0.41</f>
        <v>0</v>
      </c>
      <c r="J18" s="217">
        <f t="shared" ref="J18" si="10">E18*0.2</f>
        <v>0</v>
      </c>
      <c r="K18" s="217">
        <f t="shared" ref="K18" si="11">F18*0.13</f>
        <v>0</v>
      </c>
      <c r="L18" s="217">
        <f t="shared" ref="L18" si="12">SUM(H18:K18)</f>
        <v>0</v>
      </c>
      <c r="M18" s="218">
        <v>115</v>
      </c>
      <c r="N18" s="209">
        <v>3</v>
      </c>
      <c r="O18" s="219">
        <f t="shared" si="8"/>
        <v>0</v>
      </c>
      <c r="P18" s="198">
        <f>SUM(O16:O18)</f>
        <v>0</v>
      </c>
    </row>
    <row r="19" spans="1:16" x14ac:dyDescent="0.2">
      <c r="A19" s="224"/>
      <c r="B19" s="225"/>
      <c r="C19" s="226"/>
      <c r="D19" s="227"/>
      <c r="E19" s="227"/>
      <c r="F19" s="227"/>
      <c r="G19" s="207"/>
      <c r="I19" s="228"/>
      <c r="J19" s="228"/>
      <c r="K19" s="229"/>
      <c r="L19" s="229"/>
      <c r="M19" s="229"/>
    </row>
    <row r="20" spans="1:16" x14ac:dyDescent="0.2">
      <c r="A20" s="334" t="s">
        <v>211</v>
      </c>
      <c r="B20" s="335" t="s">
        <v>16</v>
      </c>
      <c r="C20" s="338" t="s">
        <v>212</v>
      </c>
      <c r="D20" s="339"/>
      <c r="E20" s="339"/>
      <c r="F20" s="340"/>
      <c r="G20" s="207"/>
      <c r="H20" s="338" t="s">
        <v>224</v>
      </c>
      <c r="I20" s="339"/>
      <c r="J20" s="339"/>
      <c r="K20" s="340"/>
    </row>
    <row r="21" spans="1:16" ht="12.75" customHeight="1" x14ac:dyDescent="0.2">
      <c r="A21" s="334"/>
      <c r="B21" s="336"/>
      <c r="C21" s="230" t="s">
        <v>209</v>
      </c>
      <c r="D21" s="231" t="s">
        <v>221</v>
      </c>
      <c r="E21" s="230" t="s">
        <v>222</v>
      </c>
      <c r="F21" s="232" t="s">
        <v>223</v>
      </c>
      <c r="G21" s="207"/>
      <c r="H21" s="230" t="s">
        <v>209</v>
      </c>
      <c r="I21" s="231" t="s">
        <v>221</v>
      </c>
      <c r="J21" s="230" t="s">
        <v>222</v>
      </c>
      <c r="K21" s="232" t="s">
        <v>223</v>
      </c>
      <c r="L21" s="214" t="s">
        <v>15</v>
      </c>
      <c r="M21" s="209" t="s">
        <v>231</v>
      </c>
      <c r="N21" s="209"/>
      <c r="O21" s="209"/>
    </row>
    <row r="22" spans="1:16" x14ac:dyDescent="0.2">
      <c r="A22" s="233" t="s">
        <v>207</v>
      </c>
      <c r="B22" s="233" t="s">
        <v>210</v>
      </c>
      <c r="C22" s="292"/>
      <c r="D22" s="292"/>
      <c r="E22" s="292"/>
      <c r="F22" s="292"/>
      <c r="G22" s="207"/>
      <c r="H22" s="217">
        <f>C22*0.26</f>
        <v>0</v>
      </c>
      <c r="I22" s="217">
        <f>D22*0.41</f>
        <v>0</v>
      </c>
      <c r="J22" s="217">
        <f>E22*0.2</f>
        <v>0</v>
      </c>
      <c r="K22" s="217">
        <f>F22*0.13</f>
        <v>0</v>
      </c>
      <c r="L22" s="217">
        <f>SUM(H22:K22)</f>
        <v>0</v>
      </c>
      <c r="M22" s="209">
        <v>60</v>
      </c>
      <c r="N22" s="209">
        <v>1</v>
      </c>
      <c r="O22" s="219">
        <f>L22*M22*N22</f>
        <v>0</v>
      </c>
    </row>
    <row r="23" spans="1:16" x14ac:dyDescent="0.2">
      <c r="A23" s="233" t="s">
        <v>208</v>
      </c>
      <c r="B23" s="233" t="s">
        <v>210</v>
      </c>
      <c r="C23" s="292"/>
      <c r="D23" s="292"/>
      <c r="E23" s="292"/>
      <c r="F23" s="292"/>
      <c r="G23" s="207"/>
      <c r="H23" s="217">
        <f>C23*0.26</f>
        <v>0</v>
      </c>
      <c r="I23" s="217">
        <f>D23*0.41</f>
        <v>0</v>
      </c>
      <c r="J23" s="217">
        <f>E23*0.2</f>
        <v>0</v>
      </c>
      <c r="K23" s="217">
        <f>F23*0.13</f>
        <v>0</v>
      </c>
      <c r="L23" s="217">
        <f>SUM(H23:K23)</f>
        <v>0</v>
      </c>
      <c r="M23" s="234">
        <v>60</v>
      </c>
      <c r="N23" s="209">
        <v>1</v>
      </c>
      <c r="O23" s="219">
        <f>L23*M23*N23</f>
        <v>0</v>
      </c>
      <c r="P23" s="198">
        <f>SUM(O22:O23)</f>
        <v>0</v>
      </c>
    </row>
    <row r="24" spans="1:16" x14ac:dyDescent="0.2">
      <c r="A24" s="224"/>
      <c r="G24" s="207"/>
      <c r="I24" s="228"/>
      <c r="J24" s="228"/>
      <c r="K24" s="229"/>
      <c r="L24" s="229"/>
      <c r="M24" s="229" t="s">
        <v>230</v>
      </c>
    </row>
    <row r="25" spans="1:16" x14ac:dyDescent="0.2">
      <c r="A25" s="334" t="s">
        <v>216</v>
      </c>
      <c r="B25" s="335" t="s">
        <v>16</v>
      </c>
      <c r="C25" s="337" t="s">
        <v>219</v>
      </c>
      <c r="D25" s="235"/>
      <c r="E25" s="235"/>
      <c r="F25" s="235"/>
      <c r="G25" s="207"/>
      <c r="H25" s="236"/>
      <c r="I25" s="194"/>
      <c r="J25" s="194"/>
      <c r="K25" s="229"/>
      <c r="L25" s="229"/>
      <c r="M25" s="229"/>
    </row>
    <row r="26" spans="1:16" x14ac:dyDescent="0.2">
      <c r="A26" s="334"/>
      <c r="B26" s="336"/>
      <c r="C26" s="337"/>
      <c r="D26" s="237"/>
      <c r="E26" s="238"/>
      <c r="F26" s="238"/>
      <c r="G26" s="207"/>
      <c r="I26" s="239"/>
      <c r="J26" s="239"/>
      <c r="K26" s="239"/>
      <c r="L26" s="239"/>
      <c r="M26" s="209" t="s">
        <v>231</v>
      </c>
      <c r="N26" s="209"/>
      <c r="O26" s="209"/>
    </row>
    <row r="27" spans="1:16" x14ac:dyDescent="0.2">
      <c r="A27" s="240" t="s">
        <v>217</v>
      </c>
      <c r="B27" s="233" t="s">
        <v>210</v>
      </c>
      <c r="C27" s="292"/>
      <c r="D27" s="241"/>
      <c r="E27" s="241"/>
      <c r="F27" s="241"/>
      <c r="G27" s="207"/>
      <c r="H27" s="21"/>
      <c r="I27" s="21"/>
      <c r="J27" s="21"/>
      <c r="K27" s="21"/>
      <c r="L27" s="21"/>
      <c r="M27" s="209">
        <v>10</v>
      </c>
      <c r="N27" s="209">
        <v>4</v>
      </c>
      <c r="O27" s="219">
        <f>C27*M27*N27</f>
        <v>0</v>
      </c>
    </row>
    <row r="28" spans="1:16" x14ac:dyDescent="0.2">
      <c r="A28" s="240" t="s">
        <v>218</v>
      </c>
      <c r="B28" s="233" t="s">
        <v>210</v>
      </c>
      <c r="C28" s="292"/>
      <c r="D28" s="241"/>
      <c r="E28" s="241"/>
      <c r="F28" s="241"/>
      <c r="G28" s="207"/>
      <c r="H28" s="21"/>
      <c r="I28" s="21"/>
      <c r="J28" s="21"/>
      <c r="K28" s="21"/>
      <c r="L28" s="21"/>
      <c r="M28" s="234">
        <v>6</v>
      </c>
      <c r="N28" s="209">
        <v>4</v>
      </c>
      <c r="O28" s="219">
        <f>C28*M28*N28</f>
        <v>0</v>
      </c>
      <c r="P28" s="198">
        <f>SUM(O27:O28)</f>
        <v>0</v>
      </c>
    </row>
    <row r="29" spans="1:16" x14ac:dyDescent="0.2">
      <c r="A29" s="242"/>
      <c r="B29" s="242"/>
      <c r="C29" s="241"/>
      <c r="D29" s="241"/>
      <c r="E29" s="241"/>
      <c r="F29" s="241"/>
      <c r="G29" s="207"/>
      <c r="L29" s="243"/>
      <c r="M29" s="229"/>
    </row>
    <row r="30" spans="1:16" x14ac:dyDescent="0.2">
      <c r="A30" s="244"/>
      <c r="B30" s="244"/>
      <c r="C30" s="245"/>
      <c r="D30" s="245"/>
      <c r="E30" s="246"/>
      <c r="F30" s="246"/>
      <c r="G30" s="207"/>
      <c r="H30" s="341" t="s">
        <v>53</v>
      </c>
      <c r="I30" s="341"/>
      <c r="J30" s="341"/>
      <c r="K30" s="341"/>
      <c r="L30" s="341"/>
      <c r="M30" s="341"/>
      <c r="N30" s="341"/>
      <c r="O30" s="341"/>
      <c r="P30" s="247">
        <f>SUM(P7:P28)</f>
        <v>0</v>
      </c>
    </row>
    <row r="31" spans="1:16" x14ac:dyDescent="0.2">
      <c r="A31" s="201"/>
      <c r="B31" s="324"/>
      <c r="C31" s="324"/>
      <c r="D31" s="324"/>
      <c r="E31" s="324"/>
      <c r="F31" s="324"/>
      <c r="G31" s="248"/>
      <c r="H31" s="153"/>
      <c r="I31" s="153"/>
      <c r="J31" s="153"/>
      <c r="K31" s="153"/>
      <c r="L31" s="229"/>
    </row>
    <row r="32" spans="1:16" ht="120" customHeight="1" x14ac:dyDescent="0.2">
      <c r="A32" s="203"/>
      <c r="B32" s="325"/>
      <c r="C32" s="325"/>
      <c r="D32" s="325"/>
      <c r="E32" s="325"/>
      <c r="F32" s="325"/>
      <c r="G32" s="248"/>
    </row>
    <row r="33" spans="1:8" x14ac:dyDescent="0.2">
      <c r="A33" s="201"/>
      <c r="B33" s="326"/>
      <c r="C33" s="326"/>
      <c r="D33" s="326"/>
      <c r="E33" s="326"/>
      <c r="F33" s="326"/>
      <c r="G33" s="248"/>
    </row>
    <row r="34" spans="1:8" x14ac:dyDescent="0.2">
      <c r="A34" s="201"/>
      <c r="B34" s="325"/>
      <c r="C34" s="325"/>
      <c r="D34" s="325"/>
      <c r="E34" s="325"/>
      <c r="F34" s="325"/>
      <c r="G34" s="248"/>
    </row>
    <row r="35" spans="1:8" x14ac:dyDescent="0.2">
      <c r="A35" s="201"/>
      <c r="B35" s="325"/>
      <c r="C35" s="325"/>
      <c r="D35" s="325"/>
      <c r="E35" s="325"/>
      <c r="F35" s="325"/>
      <c r="G35" s="248"/>
    </row>
    <row r="36" spans="1:8" s="236" customFormat="1" ht="91.5" customHeight="1" x14ac:dyDescent="0.2">
      <c r="A36" s="248"/>
      <c r="B36" s="248"/>
      <c r="C36" s="248"/>
      <c r="D36" s="248"/>
      <c r="E36" s="248"/>
      <c r="F36" s="248"/>
      <c r="G36" s="248"/>
    </row>
    <row r="37" spans="1:8" s="236" customFormat="1" x14ac:dyDescent="0.2">
      <c r="A37" s="248"/>
      <c r="B37" s="248"/>
      <c r="C37" s="248"/>
      <c r="D37" s="248"/>
      <c r="E37" s="248"/>
      <c r="F37" s="248"/>
      <c r="G37" s="248"/>
    </row>
    <row r="38" spans="1:8" ht="11.25" customHeight="1" x14ac:dyDescent="0.2">
      <c r="A38" s="248"/>
      <c r="B38" s="248"/>
      <c r="C38" s="248"/>
      <c r="D38" s="248"/>
      <c r="E38" s="248"/>
      <c r="F38" s="248"/>
      <c r="G38" s="248"/>
      <c r="H38" s="236"/>
    </row>
  </sheetData>
  <sheetProtection algorithmName="SHA-512" hashValue="Mx/bw5EjyzLDtuTTzOdbqVo97w+2BPxEpx3XH3tz0/U2GTuMZ/Pz5nVdmhwtW/nkOHBmUp6CqAgEQcCmTeowug==" saltValue="YqkNqSYdCaI2eFsCNBls6g==" spinCount="100000" sheet="1" objects="1" scenarios="1" selectLockedCells="1"/>
  <mergeCells count="25">
    <mergeCell ref="A2:F2"/>
    <mergeCell ref="A3:A4"/>
    <mergeCell ref="A5:A6"/>
    <mergeCell ref="B5:B6"/>
    <mergeCell ref="C5:F5"/>
    <mergeCell ref="A25:A26"/>
    <mergeCell ref="B25:B26"/>
    <mergeCell ref="C25:C26"/>
    <mergeCell ref="C20:F20"/>
    <mergeCell ref="H30:O30"/>
    <mergeCell ref="H20:K20"/>
    <mergeCell ref="A20:A21"/>
    <mergeCell ref="B20:B21"/>
    <mergeCell ref="H5:L5"/>
    <mergeCell ref="A13:F13"/>
    <mergeCell ref="G5:G6"/>
    <mergeCell ref="A14:A15"/>
    <mergeCell ref="B14:B15"/>
    <mergeCell ref="C14:F14"/>
    <mergeCell ref="H14:L14"/>
    <mergeCell ref="B31:F31"/>
    <mergeCell ref="B32:F32"/>
    <mergeCell ref="B33:F33"/>
    <mergeCell ref="B34:F34"/>
    <mergeCell ref="B35:F35"/>
  </mergeCells>
  <conditionalFormatting sqref="C6:F6 C5 H5:L5 H6:K6 H8:L12">
    <cfRule type="cellIs" dxfId="7" priority="9" stopIfTrue="1" operator="equal">
      <formula>""</formula>
    </cfRule>
  </conditionalFormatting>
  <conditionalFormatting sqref="H7:L7">
    <cfRule type="cellIs" dxfId="6" priority="8" stopIfTrue="1" operator="equal">
      <formula>""</formula>
    </cfRule>
  </conditionalFormatting>
  <conditionalFormatting sqref="C15:F15 C14">
    <cfRule type="cellIs" dxfId="5" priority="7" stopIfTrue="1" operator="equal">
      <formula>""</formula>
    </cfRule>
  </conditionalFormatting>
  <conditionalFormatting sqref="H14:L14 H15:K15 H17:L18">
    <cfRule type="cellIs" dxfId="4" priority="6" stopIfTrue="1" operator="equal">
      <formula>""</formula>
    </cfRule>
  </conditionalFormatting>
  <conditionalFormatting sqref="H16:L16">
    <cfRule type="cellIs" dxfId="3" priority="5" stopIfTrue="1" operator="equal">
      <formula>""</formula>
    </cfRule>
  </conditionalFormatting>
  <conditionalFormatting sqref="H23:L23">
    <cfRule type="cellIs" dxfId="2" priority="4" stopIfTrue="1" operator="equal">
      <formula>""</formula>
    </cfRule>
  </conditionalFormatting>
  <conditionalFormatting sqref="H22:L22">
    <cfRule type="cellIs" dxfId="1" priority="3" stopIfTrue="1" operator="equal">
      <formula>""</formula>
    </cfRule>
  </conditionalFormatting>
  <pageMargins left="0.7" right="0.7" top="0.75" bottom="0.75" header="0.3" footer="0.3"/>
  <pageSetup paperSize="9" orientation="portrait" r:id="rId1"/>
  <ignoredErrors>
    <ignoredError sqref="H10:L12 H16:L18 H22:L23 H7:L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4"/>
  <sheetViews>
    <sheetView showGridLines="0" zoomScaleNormal="100" workbookViewId="0">
      <selection activeCell="C9" sqref="C9"/>
    </sheetView>
  </sheetViews>
  <sheetFormatPr defaultRowHeight="12.75" x14ac:dyDescent="0.2"/>
  <cols>
    <col min="1" max="1" width="38.28515625" style="251" customWidth="1"/>
    <col min="2" max="12" width="9.140625" style="251"/>
    <col min="13" max="13" width="10.28515625" style="251" bestFit="1" customWidth="1"/>
    <col min="14" max="14" width="17" style="251" customWidth="1"/>
    <col min="15" max="16384" width="9.140625" style="251"/>
  </cols>
  <sheetData>
    <row r="1" spans="1:15" ht="13.5" thickBot="1" x14ac:dyDescent="0.25">
      <c r="A1" s="204" t="s">
        <v>255</v>
      </c>
      <c r="B1" s="249"/>
      <c r="C1" s="249"/>
      <c r="D1" s="249"/>
      <c r="E1" s="249"/>
      <c r="F1" s="249"/>
      <c r="G1" s="249"/>
      <c r="H1" s="250"/>
      <c r="I1" s="250"/>
      <c r="J1" s="250"/>
      <c r="K1" s="250"/>
      <c r="L1" s="250"/>
      <c r="M1" s="250"/>
      <c r="N1" s="250"/>
      <c r="O1" s="250"/>
    </row>
    <row r="2" spans="1:15" x14ac:dyDescent="0.2">
      <c r="A2" s="249"/>
      <c r="B2" s="249"/>
      <c r="C2" s="249"/>
      <c r="D2" s="249"/>
      <c r="E2" s="249"/>
      <c r="F2" s="249"/>
      <c r="G2" s="249"/>
      <c r="H2" s="250"/>
      <c r="I2" s="250"/>
      <c r="J2" s="250"/>
      <c r="K2" s="250"/>
      <c r="L2" s="250"/>
      <c r="M2" s="250"/>
      <c r="N2" s="250"/>
      <c r="O2" s="250"/>
    </row>
    <row r="3" spans="1:15" x14ac:dyDescent="0.2">
      <c r="A3" s="346" t="s">
        <v>24</v>
      </c>
      <c r="B3" s="346"/>
      <c r="C3" s="346"/>
      <c r="D3" s="346"/>
      <c r="E3" s="346"/>
      <c r="F3" s="346"/>
      <c r="G3" s="249"/>
      <c r="H3" s="250"/>
      <c r="I3" s="250"/>
      <c r="J3" s="250"/>
      <c r="K3" s="250"/>
      <c r="L3" s="250"/>
      <c r="M3" s="250"/>
      <c r="N3" s="250"/>
      <c r="O3" s="250"/>
    </row>
    <row r="4" spans="1:15" x14ac:dyDescent="0.2">
      <c r="A4" s="347" t="s">
        <v>26</v>
      </c>
      <c r="B4" s="252"/>
      <c r="C4" s="252"/>
      <c r="D4" s="252"/>
      <c r="E4" s="252"/>
      <c r="F4" s="252"/>
      <c r="G4" s="253"/>
      <c r="H4" s="254"/>
      <c r="I4" s="254"/>
      <c r="J4" s="254"/>
      <c r="K4" s="254"/>
      <c r="L4" s="254"/>
      <c r="M4" s="254"/>
      <c r="N4" s="254"/>
      <c r="O4" s="254"/>
    </row>
    <row r="5" spans="1:15" x14ac:dyDescent="0.2">
      <c r="A5" s="347"/>
      <c r="B5" s="252"/>
      <c r="C5" s="252"/>
      <c r="D5" s="252"/>
      <c r="E5" s="252"/>
      <c r="F5" s="252"/>
      <c r="G5" s="253"/>
      <c r="H5" s="254"/>
      <c r="I5" s="254"/>
      <c r="J5" s="254"/>
      <c r="K5" s="254"/>
      <c r="L5" s="254"/>
      <c r="M5" s="254"/>
      <c r="N5" s="254"/>
      <c r="O5" s="254"/>
    </row>
    <row r="6" spans="1:15" x14ac:dyDescent="0.2">
      <c r="A6" s="346"/>
      <c r="B6" s="346"/>
      <c r="C6" s="346"/>
      <c r="D6" s="346"/>
      <c r="E6" s="346"/>
      <c r="F6" s="346"/>
      <c r="G6" s="249"/>
      <c r="H6" s="250"/>
      <c r="I6" s="250"/>
      <c r="J6" s="250"/>
      <c r="K6" s="250"/>
      <c r="L6" s="250"/>
      <c r="M6" s="250"/>
      <c r="N6" s="250"/>
      <c r="O6" s="250"/>
    </row>
    <row r="7" spans="1:15" x14ac:dyDescent="0.2">
      <c r="A7" s="347" t="s">
        <v>27</v>
      </c>
      <c r="B7" s="347" t="s">
        <v>16</v>
      </c>
      <c r="C7" s="347" t="s">
        <v>18</v>
      </c>
      <c r="D7" s="347"/>
      <c r="E7" s="347"/>
      <c r="F7" s="347"/>
      <c r="G7" s="351"/>
      <c r="H7" s="343" t="s">
        <v>19</v>
      </c>
      <c r="I7" s="344"/>
      <c r="J7" s="344"/>
      <c r="K7" s="344"/>
      <c r="L7" s="345"/>
      <c r="M7" s="250"/>
      <c r="N7" s="250"/>
      <c r="O7" s="250"/>
    </row>
    <row r="8" spans="1:15" ht="25.5" x14ac:dyDescent="0.2">
      <c r="A8" s="347"/>
      <c r="B8" s="347"/>
      <c r="C8" s="255" t="s">
        <v>20</v>
      </c>
      <c r="D8" s="255" t="s">
        <v>21</v>
      </c>
      <c r="E8" s="255" t="s">
        <v>22</v>
      </c>
      <c r="F8" s="255" t="s">
        <v>23</v>
      </c>
      <c r="G8" s="351"/>
      <c r="H8" s="255" t="s">
        <v>20</v>
      </c>
      <c r="I8" s="255" t="s">
        <v>21</v>
      </c>
      <c r="J8" s="255" t="s">
        <v>22</v>
      </c>
      <c r="K8" s="255" t="s">
        <v>23</v>
      </c>
      <c r="L8" s="256" t="s">
        <v>15</v>
      </c>
      <c r="M8" s="250"/>
      <c r="N8" s="250"/>
      <c r="O8" s="250"/>
    </row>
    <row r="9" spans="1:15" ht="31.5" customHeight="1" x14ac:dyDescent="0.2">
      <c r="A9" s="293" t="s">
        <v>28</v>
      </c>
      <c r="B9" s="257" t="s">
        <v>17</v>
      </c>
      <c r="C9" s="294"/>
      <c r="D9" s="294"/>
      <c r="E9" s="294"/>
      <c r="F9" s="294"/>
      <c r="G9" s="253"/>
      <c r="H9" s="217">
        <f t="shared" ref="H9:H10" si="0">C9*0.26</f>
        <v>0</v>
      </c>
      <c r="I9" s="217">
        <f>D9*0.41</f>
        <v>0</v>
      </c>
      <c r="J9" s="217">
        <f>E9*0.2</f>
        <v>0</v>
      </c>
      <c r="K9" s="217">
        <f>F9*0.13</f>
        <v>0</v>
      </c>
      <c r="L9" s="217">
        <f>SUM(H9:K9)</f>
        <v>0</v>
      </c>
      <c r="M9" s="254"/>
      <c r="N9" s="254"/>
      <c r="O9" s="254"/>
    </row>
    <row r="10" spans="1:15" ht="31.5" customHeight="1" x14ac:dyDescent="0.2">
      <c r="A10" s="293" t="s">
        <v>29</v>
      </c>
      <c r="B10" s="257" t="s">
        <v>17</v>
      </c>
      <c r="C10" s="294"/>
      <c r="D10" s="294"/>
      <c r="E10" s="294"/>
      <c r="F10" s="294"/>
      <c r="G10" s="253"/>
      <c r="H10" s="217">
        <f t="shared" si="0"/>
        <v>0</v>
      </c>
      <c r="I10" s="217">
        <f t="shared" ref="I10" si="1">D10*0.41</f>
        <v>0</v>
      </c>
      <c r="J10" s="217">
        <f t="shared" ref="J10" si="2">E10*0.2</f>
        <v>0</v>
      </c>
      <c r="K10" s="217">
        <f t="shared" ref="K10" si="3">F10*0.13</f>
        <v>0</v>
      </c>
      <c r="L10" s="217">
        <f t="shared" ref="L10:L13" si="4">SUM(H10:K10)</f>
        <v>0</v>
      </c>
      <c r="M10" s="254"/>
      <c r="N10" s="254"/>
      <c r="O10" s="254"/>
    </row>
    <row r="11" spans="1:15" ht="31.5" customHeight="1" x14ac:dyDescent="0.2">
      <c r="A11" s="293" t="s">
        <v>30</v>
      </c>
      <c r="B11" s="257" t="s">
        <v>17</v>
      </c>
      <c r="C11" s="294"/>
      <c r="D11" s="294"/>
      <c r="E11" s="294"/>
      <c r="F11" s="294"/>
      <c r="G11" s="253"/>
      <c r="H11" s="217">
        <f t="shared" ref="H11:H12" si="5">C11*0.26</f>
        <v>0</v>
      </c>
      <c r="I11" s="217">
        <f t="shared" ref="I11:I12" si="6">D11*0.41</f>
        <v>0</v>
      </c>
      <c r="J11" s="217">
        <f t="shared" ref="J11:J12" si="7">E11*0.2</f>
        <v>0</v>
      </c>
      <c r="K11" s="217">
        <f t="shared" ref="K11:K12" si="8">F11*0.13</f>
        <v>0</v>
      </c>
      <c r="L11" s="217">
        <f t="shared" ref="L11:L12" si="9">SUM(H11:K11)</f>
        <v>0</v>
      </c>
      <c r="M11" s="254"/>
      <c r="N11" s="254"/>
      <c r="O11" s="254"/>
    </row>
    <row r="12" spans="1:15" ht="31.5" customHeight="1" x14ac:dyDescent="0.2">
      <c r="A12" s="293" t="s">
        <v>31</v>
      </c>
      <c r="B12" s="257" t="s">
        <v>17</v>
      </c>
      <c r="C12" s="294"/>
      <c r="D12" s="294"/>
      <c r="E12" s="294"/>
      <c r="F12" s="294"/>
      <c r="G12" s="253"/>
      <c r="H12" s="217">
        <f t="shared" si="5"/>
        <v>0</v>
      </c>
      <c r="I12" s="217">
        <f t="shared" si="6"/>
        <v>0</v>
      </c>
      <c r="J12" s="217">
        <f t="shared" si="7"/>
        <v>0</v>
      </c>
      <c r="K12" s="217">
        <f t="shared" si="8"/>
        <v>0</v>
      </c>
      <c r="L12" s="217">
        <f t="shared" si="9"/>
        <v>0</v>
      </c>
      <c r="M12" s="254"/>
      <c r="N12" s="254"/>
      <c r="O12" s="254"/>
    </row>
    <row r="13" spans="1:15" ht="31.5" customHeight="1" x14ac:dyDescent="0.2">
      <c r="A13" s="293" t="s">
        <v>32</v>
      </c>
      <c r="B13" s="257" t="s">
        <v>17</v>
      </c>
      <c r="C13" s="294"/>
      <c r="D13" s="294"/>
      <c r="E13" s="294"/>
      <c r="F13" s="294"/>
      <c r="G13" s="253"/>
      <c r="H13" s="217">
        <f>C11*0.26</f>
        <v>0</v>
      </c>
      <c r="I13" s="217">
        <f>D11*0.41</f>
        <v>0</v>
      </c>
      <c r="J13" s="217">
        <f>E11*0.2</f>
        <v>0</v>
      </c>
      <c r="K13" s="217">
        <f>F11*0.13</f>
        <v>0</v>
      </c>
      <c r="L13" s="217">
        <f t="shared" si="4"/>
        <v>0</v>
      </c>
      <c r="M13" s="254"/>
      <c r="N13" s="254"/>
      <c r="O13" s="254"/>
    </row>
    <row r="14" spans="1:15" x14ac:dyDescent="0.2">
      <c r="A14" s="346" t="s">
        <v>25</v>
      </c>
      <c r="B14" s="346"/>
      <c r="C14" s="346"/>
      <c r="D14" s="346"/>
      <c r="E14" s="346"/>
      <c r="F14" s="346"/>
      <c r="G14" s="253"/>
      <c r="H14" s="258" t="s">
        <v>259</v>
      </c>
      <c r="I14" s="254"/>
      <c r="J14" s="254"/>
      <c r="K14" s="254"/>
      <c r="L14" s="259">
        <f>SUM(L9:L13)</f>
        <v>0</v>
      </c>
      <c r="M14" s="254"/>
      <c r="N14" s="260"/>
      <c r="O14" s="254"/>
    </row>
    <row r="15" spans="1:15" x14ac:dyDescent="0.2">
      <c r="A15" s="261"/>
      <c r="B15" s="261"/>
      <c r="C15" s="261"/>
      <c r="D15" s="261"/>
      <c r="E15" s="261"/>
      <c r="F15" s="261"/>
      <c r="G15" s="262"/>
      <c r="H15" s="263"/>
      <c r="I15" s="263"/>
      <c r="J15" s="263"/>
      <c r="K15" s="263"/>
      <c r="L15" s="263"/>
      <c r="M15" s="263"/>
      <c r="N15" s="263"/>
      <c r="O15" s="263"/>
    </row>
    <row r="16" spans="1:15" x14ac:dyDescent="0.2">
      <c r="A16" s="264"/>
      <c r="B16" s="265"/>
      <c r="C16" s="266"/>
      <c r="D16" s="346"/>
      <c r="E16" s="346"/>
      <c r="F16" s="346"/>
      <c r="G16" s="249"/>
      <c r="H16" s="250"/>
      <c r="I16" s="250"/>
      <c r="J16" s="250"/>
      <c r="K16" s="250"/>
      <c r="L16" s="250"/>
      <c r="M16" s="250"/>
      <c r="N16" s="250"/>
      <c r="O16" s="250"/>
    </row>
    <row r="17" spans="1:15" ht="13.5" thickBot="1" x14ac:dyDescent="0.25">
      <c r="A17" s="264" t="s">
        <v>25</v>
      </c>
      <c r="B17" s="265"/>
      <c r="C17" s="266"/>
      <c r="D17" s="267"/>
      <c r="E17" s="267"/>
      <c r="F17" s="267"/>
      <c r="G17" s="249"/>
      <c r="H17" s="250"/>
      <c r="I17" s="250"/>
      <c r="J17" s="250"/>
      <c r="K17" s="250"/>
      <c r="L17" s="250"/>
      <c r="M17" s="250"/>
      <c r="N17" s="250"/>
      <c r="O17" s="250"/>
    </row>
    <row r="18" spans="1:15" ht="13.5" thickBot="1" x14ac:dyDescent="0.25">
      <c r="A18" s="264"/>
      <c r="B18" s="265"/>
      <c r="C18" s="266"/>
      <c r="D18" s="267"/>
      <c r="E18" s="267"/>
      <c r="F18" s="267"/>
      <c r="G18" s="249"/>
      <c r="H18" s="348" t="s">
        <v>260</v>
      </c>
      <c r="I18" s="349"/>
      <c r="J18" s="349"/>
      <c r="K18" s="349"/>
      <c r="L18" s="350"/>
      <c r="M18" s="268">
        <f>L14*12</f>
        <v>0</v>
      </c>
      <c r="N18" s="250"/>
    </row>
    <row r="19" spans="1:15" x14ac:dyDescent="0.2">
      <c r="A19" s="264"/>
      <c r="B19" s="265"/>
      <c r="C19" s="266"/>
      <c r="D19" s="267"/>
      <c r="E19" s="267"/>
      <c r="F19" s="267"/>
      <c r="G19" s="249"/>
      <c r="H19" s="250"/>
      <c r="I19" s="250"/>
      <c r="J19" s="250"/>
      <c r="K19" s="250"/>
      <c r="L19" s="250"/>
      <c r="M19" s="250"/>
      <c r="N19" s="250"/>
      <c r="O19" s="250"/>
    </row>
    <row r="20" spans="1:15" x14ac:dyDescent="0.2">
      <c r="A20" s="264"/>
      <c r="B20" s="265"/>
      <c r="C20" s="266"/>
      <c r="D20" s="267"/>
      <c r="E20" s="267"/>
      <c r="F20" s="267"/>
      <c r="G20" s="249"/>
      <c r="H20" s="250"/>
      <c r="I20" s="250"/>
      <c r="J20" s="250"/>
      <c r="K20" s="250"/>
      <c r="L20" s="250"/>
      <c r="M20" s="250"/>
      <c r="N20" s="250"/>
      <c r="O20" s="250"/>
    </row>
    <row r="21" spans="1:15" x14ac:dyDescent="0.2">
      <c r="A21" s="201"/>
      <c r="B21" s="324"/>
      <c r="C21" s="324"/>
      <c r="D21" s="324"/>
      <c r="E21" s="324"/>
      <c r="F21" s="324"/>
      <c r="G21" s="249"/>
      <c r="H21" s="250"/>
      <c r="I21" s="250"/>
      <c r="J21" s="250"/>
      <c r="K21" s="250"/>
      <c r="L21" s="250"/>
      <c r="M21" s="250"/>
      <c r="N21" s="250"/>
      <c r="O21" s="250"/>
    </row>
    <row r="22" spans="1:15" ht="105.75" customHeight="1" x14ac:dyDescent="0.2">
      <c r="A22" s="203"/>
      <c r="B22" s="325"/>
      <c r="C22" s="325"/>
      <c r="D22" s="325"/>
      <c r="E22" s="325"/>
      <c r="F22" s="325"/>
      <c r="G22" s="269"/>
      <c r="H22" s="126"/>
      <c r="I22" s="126"/>
      <c r="J22" s="126"/>
      <c r="K22" s="250"/>
      <c r="L22" s="250"/>
      <c r="M22" s="250"/>
      <c r="N22" s="250"/>
      <c r="O22" s="250"/>
    </row>
    <row r="23" spans="1:15" x14ac:dyDescent="0.2">
      <c r="A23" s="201"/>
      <c r="B23" s="326"/>
      <c r="C23" s="326"/>
      <c r="D23" s="326"/>
      <c r="E23" s="326"/>
      <c r="F23" s="326"/>
      <c r="G23" s="269"/>
      <c r="H23" s="126"/>
      <c r="I23" s="126"/>
      <c r="J23" s="126"/>
      <c r="K23" s="250"/>
      <c r="L23" s="250"/>
      <c r="M23" s="250"/>
      <c r="N23" s="250"/>
      <c r="O23" s="250"/>
    </row>
    <row r="24" spans="1:15" x14ac:dyDescent="0.2">
      <c r="A24" s="201"/>
      <c r="B24" s="325"/>
      <c r="C24" s="325"/>
      <c r="D24" s="325"/>
      <c r="E24" s="325"/>
      <c r="F24" s="325"/>
      <c r="G24" s="269"/>
      <c r="H24" s="126"/>
      <c r="I24" s="126"/>
      <c r="J24" s="126"/>
      <c r="K24" s="250"/>
      <c r="L24" s="250"/>
      <c r="M24" s="250"/>
      <c r="N24" s="250"/>
      <c r="O24" s="250"/>
    </row>
    <row r="25" spans="1:15" x14ac:dyDescent="0.2">
      <c r="A25" s="201"/>
      <c r="B25" s="325"/>
      <c r="C25" s="325"/>
      <c r="D25" s="325"/>
      <c r="E25" s="325"/>
      <c r="F25" s="325"/>
      <c r="G25" s="269"/>
      <c r="H25" s="126"/>
      <c r="I25" s="126"/>
      <c r="J25" s="126"/>
      <c r="K25" s="250"/>
      <c r="L25" s="250"/>
      <c r="M25" s="250"/>
      <c r="N25" s="250"/>
      <c r="O25" s="250"/>
    </row>
    <row r="26" spans="1:15" x14ac:dyDescent="0.2">
      <c r="A26" s="126"/>
      <c r="B26" s="270"/>
      <c r="C26" s="270"/>
      <c r="D26" s="270"/>
      <c r="E26" s="269"/>
      <c r="F26" s="269"/>
      <c r="G26" s="269"/>
      <c r="H26" s="126"/>
      <c r="I26" s="126"/>
      <c r="J26" s="126"/>
      <c r="K26" s="250"/>
      <c r="L26" s="250"/>
      <c r="M26" s="250"/>
      <c r="N26" s="250"/>
      <c r="O26" s="250"/>
    </row>
    <row r="27" spans="1:15" x14ac:dyDescent="0.2">
      <c r="A27" s="126"/>
      <c r="B27" s="270"/>
      <c r="C27" s="270"/>
      <c r="D27" s="270"/>
      <c r="E27" s="269"/>
      <c r="F27" s="269"/>
      <c r="G27" s="269"/>
      <c r="H27" s="126"/>
      <c r="I27" s="126"/>
      <c r="J27" s="126"/>
      <c r="K27" s="250"/>
      <c r="L27" s="250"/>
      <c r="M27" s="250"/>
      <c r="N27" s="250"/>
      <c r="O27" s="250"/>
    </row>
    <row r="28" spans="1:15" x14ac:dyDescent="0.2">
      <c r="A28" s="126"/>
      <c r="B28" s="270"/>
      <c r="C28" s="270"/>
      <c r="D28" s="270"/>
      <c r="E28" s="269"/>
      <c r="F28" s="269"/>
      <c r="G28" s="269"/>
      <c r="H28" s="126"/>
      <c r="I28" s="126"/>
      <c r="J28" s="126"/>
      <c r="K28" s="250"/>
      <c r="L28" s="250"/>
      <c r="M28" s="250"/>
      <c r="N28" s="250"/>
      <c r="O28" s="250"/>
    </row>
    <row r="29" spans="1:15" x14ac:dyDescent="0.2">
      <c r="A29" s="269"/>
      <c r="B29" s="269"/>
      <c r="C29" s="269"/>
      <c r="D29" s="269"/>
      <c r="E29" s="269"/>
      <c r="F29" s="269"/>
      <c r="G29" s="269"/>
      <c r="H29" s="126"/>
      <c r="I29" s="126"/>
      <c r="J29" s="126"/>
      <c r="K29" s="250"/>
      <c r="L29" s="250"/>
      <c r="M29" s="250"/>
      <c r="N29" s="250"/>
      <c r="O29" s="250"/>
    </row>
    <row r="30" spans="1:15" x14ac:dyDescent="0.2">
      <c r="A30" s="126"/>
      <c r="B30" s="126"/>
      <c r="C30" s="126"/>
      <c r="D30" s="126"/>
      <c r="E30" s="126"/>
      <c r="F30" s="126"/>
      <c r="G30" s="126"/>
      <c r="H30" s="126"/>
      <c r="I30" s="126"/>
      <c r="J30" s="126"/>
    </row>
    <row r="31" spans="1:15" x14ac:dyDescent="0.2">
      <c r="A31" s="126"/>
      <c r="B31" s="126"/>
      <c r="C31" s="126"/>
      <c r="D31" s="126"/>
      <c r="E31" s="126"/>
      <c r="F31" s="126"/>
      <c r="G31" s="126"/>
      <c r="H31" s="126"/>
      <c r="I31" s="126"/>
      <c r="J31" s="126"/>
    </row>
    <row r="32" spans="1:15" x14ac:dyDescent="0.2">
      <c r="A32" s="126"/>
      <c r="B32" s="126"/>
      <c r="C32" s="126"/>
      <c r="D32" s="126"/>
      <c r="E32" s="126"/>
      <c r="F32" s="126"/>
      <c r="G32" s="126"/>
      <c r="H32" s="126"/>
      <c r="I32" s="126"/>
      <c r="J32" s="126"/>
    </row>
    <row r="33" spans="1:10" x14ac:dyDescent="0.2">
      <c r="A33" s="126"/>
      <c r="B33" s="126"/>
      <c r="C33" s="126"/>
      <c r="D33" s="126"/>
      <c r="E33" s="126"/>
      <c r="F33" s="126"/>
      <c r="G33" s="126"/>
      <c r="H33" s="126"/>
      <c r="I33" s="126"/>
      <c r="J33" s="126"/>
    </row>
    <row r="34" spans="1:10" x14ac:dyDescent="0.2">
      <c r="A34" s="126"/>
      <c r="B34" s="126"/>
      <c r="C34" s="126"/>
      <c r="D34" s="126"/>
      <c r="E34" s="126"/>
      <c r="F34" s="126"/>
      <c r="G34" s="126"/>
      <c r="H34" s="126"/>
      <c r="I34" s="126"/>
      <c r="J34" s="126"/>
    </row>
  </sheetData>
  <sheetProtection algorithmName="SHA-512" hashValue="JaPUEnjbwDaXmF6E/7W5tJ8pamKpxDejjzHvF0Bm8cu1pLq74GwsFO9ezPE5GJ7AFL6u8HL5iAyvHEnBZEZe0Q==" saltValue="tzXaBuNEBMeX7ois8ajzzw==" spinCount="100000" sheet="1" objects="1" scenarios="1" selectLockedCells="1"/>
  <mergeCells count="16">
    <mergeCell ref="B22:F22"/>
    <mergeCell ref="B23:F23"/>
    <mergeCell ref="B24:F24"/>
    <mergeCell ref="B25:F25"/>
    <mergeCell ref="G7:G8"/>
    <mergeCell ref="H7:L7"/>
    <mergeCell ref="A14:F14"/>
    <mergeCell ref="D16:F16"/>
    <mergeCell ref="B21:F21"/>
    <mergeCell ref="A3:F3"/>
    <mergeCell ref="A6:F6"/>
    <mergeCell ref="A7:A8"/>
    <mergeCell ref="B7:B8"/>
    <mergeCell ref="C7:F7"/>
    <mergeCell ref="A4:A5"/>
    <mergeCell ref="H18:L18"/>
  </mergeCells>
  <conditionalFormatting sqref="C8:F8 C7 H7:L7 H8:K8 H9:L13">
    <cfRule type="cellIs" dxfId="0" priority="1" stopIfTrue="1" operator="equal">
      <formula>""</formula>
    </cfRule>
  </conditionalFormatting>
  <pageMargins left="0.7" right="0.7" top="0.75" bottom="0.75" header="0.3" footer="0.3"/>
  <ignoredErrors>
    <ignoredError sqref="H9:L1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0A08C-9BD2-44E2-85CA-A76279190AD2}">
  <sheetPr>
    <tabColor rgb="FFC00000"/>
  </sheetPr>
  <dimension ref="A1:G45"/>
  <sheetViews>
    <sheetView showGridLines="0" zoomScaleNormal="100" workbookViewId="0">
      <selection activeCell="F3" sqref="F3"/>
    </sheetView>
  </sheetViews>
  <sheetFormatPr defaultRowHeight="15.75" x14ac:dyDescent="0.25"/>
  <cols>
    <col min="1" max="1" width="18.5703125" style="9" customWidth="1"/>
    <col min="2" max="2" width="28.28515625" style="9" bestFit="1" customWidth="1"/>
    <col min="3" max="3" width="18.5703125" style="9" bestFit="1" customWidth="1"/>
    <col min="4" max="4" width="20.5703125" style="9" customWidth="1"/>
    <col min="5" max="5" width="8.28515625" style="9" bestFit="1" customWidth="1"/>
    <col min="6" max="6" width="14.85546875" style="9" bestFit="1" customWidth="1"/>
    <col min="7" max="7" width="14.140625" style="9" customWidth="1"/>
    <col min="8" max="16384" width="9.140625" style="9"/>
  </cols>
  <sheetData>
    <row r="1" spans="1:7" s="3" customFormat="1" ht="20.25" x14ac:dyDescent="0.3">
      <c r="A1" s="352" t="s">
        <v>246</v>
      </c>
      <c r="B1" s="352"/>
      <c r="C1" s="352"/>
      <c r="D1" s="352"/>
      <c r="E1" s="352"/>
      <c r="F1" s="352"/>
      <c r="G1" s="352"/>
    </row>
    <row r="2" spans="1:7" s="3" customFormat="1" ht="12.75" x14ac:dyDescent="0.2">
      <c r="A2" s="26" t="s">
        <v>56</v>
      </c>
      <c r="B2" s="26" t="s">
        <v>57</v>
      </c>
      <c r="C2" s="26" t="s">
        <v>58</v>
      </c>
      <c r="D2" s="27" t="s">
        <v>59</v>
      </c>
      <c r="E2" s="28" t="s">
        <v>60</v>
      </c>
      <c r="F2" s="29" t="s">
        <v>44</v>
      </c>
      <c r="G2" s="29" t="s">
        <v>68</v>
      </c>
    </row>
    <row r="3" spans="1:7" s="3" customFormat="1" ht="12.75" x14ac:dyDescent="0.2">
      <c r="A3" s="30" t="s">
        <v>61</v>
      </c>
      <c r="B3" s="30" t="s">
        <v>62</v>
      </c>
      <c r="C3" s="30" t="s">
        <v>63</v>
      </c>
      <c r="D3" s="31" t="s">
        <v>64</v>
      </c>
      <c r="E3" s="32">
        <v>33.700000000000003</v>
      </c>
      <c r="F3" s="295"/>
      <c r="G3" s="33">
        <f>E3*F3</f>
        <v>0</v>
      </c>
    </row>
    <row r="4" spans="1:7" s="3" customFormat="1" ht="12.75" x14ac:dyDescent="0.2">
      <c r="A4" s="30" t="s">
        <v>61</v>
      </c>
      <c r="B4" s="30" t="s">
        <v>62</v>
      </c>
      <c r="C4" s="30" t="s">
        <v>65</v>
      </c>
      <c r="D4" s="31" t="s">
        <v>64</v>
      </c>
      <c r="E4" s="32">
        <v>28.85</v>
      </c>
      <c r="F4" s="295"/>
      <c r="G4" s="33">
        <f t="shared" ref="G4:G5" si="0">E4*F4</f>
        <v>0</v>
      </c>
    </row>
    <row r="5" spans="1:7" s="3" customFormat="1" ht="12.75" x14ac:dyDescent="0.2">
      <c r="A5" s="30" t="s">
        <v>61</v>
      </c>
      <c r="B5" s="30" t="s">
        <v>66</v>
      </c>
      <c r="C5" s="30" t="s">
        <v>67</v>
      </c>
      <c r="D5" s="31" t="s">
        <v>64</v>
      </c>
      <c r="E5" s="32">
        <v>24.8</v>
      </c>
      <c r="F5" s="295"/>
      <c r="G5" s="33">
        <f t="shared" si="0"/>
        <v>0</v>
      </c>
    </row>
    <row r="6" spans="1:7" s="3" customFormat="1" ht="12.75" x14ac:dyDescent="0.2">
      <c r="D6" s="34" t="s">
        <v>68</v>
      </c>
      <c r="E6" s="28">
        <v>87.35</v>
      </c>
      <c r="F6" s="35"/>
      <c r="G6" s="35">
        <f>SUM(G3:G5)</f>
        <v>0</v>
      </c>
    </row>
    <row r="7" spans="1:7" s="3" customFormat="1" ht="12.75" x14ac:dyDescent="0.2">
      <c r="A7" s="6" t="s">
        <v>69</v>
      </c>
      <c r="D7" s="24"/>
      <c r="E7" s="36"/>
      <c r="F7" s="37"/>
      <c r="G7" s="37"/>
    </row>
    <row r="8" spans="1:7" s="3" customFormat="1" ht="12.75" x14ac:dyDescent="0.2">
      <c r="A8" s="26" t="s">
        <v>56</v>
      </c>
      <c r="B8" s="26" t="s">
        <v>57</v>
      </c>
      <c r="C8" s="26" t="s">
        <v>58</v>
      </c>
      <c r="D8" s="27" t="s">
        <v>59</v>
      </c>
      <c r="E8" s="28" t="s">
        <v>60</v>
      </c>
      <c r="F8" s="38" t="s">
        <v>44</v>
      </c>
      <c r="G8" s="38" t="s">
        <v>68</v>
      </c>
    </row>
    <row r="9" spans="1:7" s="3" customFormat="1" ht="12.75" x14ac:dyDescent="0.2">
      <c r="A9" s="30" t="s">
        <v>61</v>
      </c>
      <c r="B9" s="39" t="s">
        <v>70</v>
      </c>
      <c r="C9" s="40" t="s">
        <v>71</v>
      </c>
      <c r="D9" s="31" t="s">
        <v>64</v>
      </c>
      <c r="E9" s="41">
        <v>65.2</v>
      </c>
      <c r="F9" s="295"/>
      <c r="G9" s="33">
        <f t="shared" ref="G9:G10" si="1">E9*F9</f>
        <v>0</v>
      </c>
    </row>
    <row r="10" spans="1:7" s="3" customFormat="1" ht="12.75" x14ac:dyDescent="0.2">
      <c r="A10" s="30" t="s">
        <v>61</v>
      </c>
      <c r="B10" s="39" t="s">
        <v>72</v>
      </c>
      <c r="C10" s="30" t="s">
        <v>73</v>
      </c>
      <c r="D10" s="31" t="s">
        <v>64</v>
      </c>
      <c r="E10" s="32">
        <v>24.8</v>
      </c>
      <c r="F10" s="295"/>
      <c r="G10" s="33">
        <f t="shared" si="1"/>
        <v>0</v>
      </c>
    </row>
    <row r="11" spans="1:7" s="3" customFormat="1" ht="12.75" x14ac:dyDescent="0.2">
      <c r="D11" s="34" t="s">
        <v>68</v>
      </c>
      <c r="E11" s="28">
        <f>E9+E10</f>
        <v>90</v>
      </c>
      <c r="F11" s="35"/>
      <c r="G11" s="35">
        <f>SUM(G9:G10)</f>
        <v>0</v>
      </c>
    </row>
    <row r="12" spans="1:7" s="3" customFormat="1" ht="12.75" x14ac:dyDescent="0.2">
      <c r="A12" s="6" t="s">
        <v>74</v>
      </c>
      <c r="D12" s="24"/>
      <c r="E12" s="25"/>
      <c r="F12" s="37"/>
      <c r="G12" s="37"/>
    </row>
    <row r="13" spans="1:7" s="3" customFormat="1" ht="12.75" x14ac:dyDescent="0.2">
      <c r="A13" s="8" t="s">
        <v>56</v>
      </c>
      <c r="B13" s="8" t="s">
        <v>57</v>
      </c>
      <c r="C13" s="26" t="s">
        <v>58</v>
      </c>
      <c r="D13" s="26" t="s">
        <v>59</v>
      </c>
      <c r="E13" s="28" t="s">
        <v>60</v>
      </c>
      <c r="F13" s="38" t="s">
        <v>44</v>
      </c>
      <c r="G13" s="38" t="s">
        <v>68</v>
      </c>
    </row>
    <row r="14" spans="1:7" s="3" customFormat="1" ht="12.75" x14ac:dyDescent="0.2">
      <c r="A14" s="30" t="s">
        <v>61</v>
      </c>
      <c r="B14" s="30" t="s">
        <v>74</v>
      </c>
      <c r="C14" s="30" t="s">
        <v>75</v>
      </c>
      <c r="D14" s="42" t="s">
        <v>64</v>
      </c>
      <c r="E14" s="32">
        <v>18.5</v>
      </c>
      <c r="F14" s="295"/>
      <c r="G14" s="33">
        <f t="shared" ref="G14:G29" si="2">E14*F14</f>
        <v>0</v>
      </c>
    </row>
    <row r="15" spans="1:7" s="3" customFormat="1" ht="12.75" x14ac:dyDescent="0.2">
      <c r="A15" s="30" t="s">
        <v>61</v>
      </c>
      <c r="B15" s="30" t="s">
        <v>76</v>
      </c>
      <c r="C15" s="30" t="s">
        <v>77</v>
      </c>
      <c r="D15" s="42" t="s">
        <v>64</v>
      </c>
      <c r="E15" s="32">
        <v>16.2</v>
      </c>
      <c r="F15" s="295"/>
      <c r="G15" s="33">
        <f t="shared" si="2"/>
        <v>0</v>
      </c>
    </row>
    <row r="16" spans="1:7" s="3" customFormat="1" ht="12.75" x14ac:dyDescent="0.2">
      <c r="A16" s="30" t="s">
        <v>61</v>
      </c>
      <c r="B16" s="30" t="s">
        <v>74</v>
      </c>
      <c r="C16" s="30" t="s">
        <v>78</v>
      </c>
      <c r="D16" s="42" t="s">
        <v>64</v>
      </c>
      <c r="E16" s="32">
        <v>16.2</v>
      </c>
      <c r="F16" s="295"/>
      <c r="G16" s="33">
        <f t="shared" si="2"/>
        <v>0</v>
      </c>
    </row>
    <row r="17" spans="1:7" s="3" customFormat="1" ht="12.75" x14ac:dyDescent="0.2">
      <c r="A17" s="30" t="s">
        <v>61</v>
      </c>
      <c r="B17" s="30" t="s">
        <v>74</v>
      </c>
      <c r="C17" s="30" t="s">
        <v>79</v>
      </c>
      <c r="D17" s="42" t="s">
        <v>64</v>
      </c>
      <c r="E17" s="32">
        <v>18.5</v>
      </c>
      <c r="F17" s="295"/>
      <c r="G17" s="33">
        <f t="shared" si="2"/>
        <v>0</v>
      </c>
    </row>
    <row r="18" spans="1:7" s="3" customFormat="1" ht="12.75" x14ac:dyDescent="0.2">
      <c r="A18" s="30" t="s">
        <v>61</v>
      </c>
      <c r="B18" s="30" t="s">
        <v>74</v>
      </c>
      <c r="C18" s="30" t="s">
        <v>80</v>
      </c>
      <c r="D18" s="42" t="s">
        <v>64</v>
      </c>
      <c r="E18" s="41">
        <v>18.5</v>
      </c>
      <c r="F18" s="295"/>
      <c r="G18" s="33">
        <f t="shared" si="2"/>
        <v>0</v>
      </c>
    </row>
    <row r="19" spans="1:7" s="3" customFormat="1" ht="12.75" x14ac:dyDescent="0.2">
      <c r="A19" s="30" t="s">
        <v>61</v>
      </c>
      <c r="B19" s="30" t="s">
        <v>74</v>
      </c>
      <c r="C19" s="30" t="s">
        <v>81</v>
      </c>
      <c r="D19" s="42" t="s">
        <v>64</v>
      </c>
      <c r="E19" s="41">
        <v>18.5</v>
      </c>
      <c r="F19" s="295"/>
      <c r="G19" s="33">
        <f t="shared" si="2"/>
        <v>0</v>
      </c>
    </row>
    <row r="20" spans="1:7" s="3" customFormat="1" ht="12.75" x14ac:dyDescent="0.2">
      <c r="A20" s="30" t="s">
        <v>61</v>
      </c>
      <c r="B20" s="40" t="s">
        <v>74</v>
      </c>
      <c r="C20" s="40" t="s">
        <v>82</v>
      </c>
      <c r="D20" s="42" t="s">
        <v>64</v>
      </c>
      <c r="E20" s="41">
        <v>18.5</v>
      </c>
      <c r="F20" s="295"/>
      <c r="G20" s="33">
        <f t="shared" si="2"/>
        <v>0</v>
      </c>
    </row>
    <row r="21" spans="1:7" s="3" customFormat="1" ht="12.75" x14ac:dyDescent="0.2">
      <c r="A21" s="30" t="s">
        <v>61</v>
      </c>
      <c r="B21" s="30" t="s">
        <v>74</v>
      </c>
      <c r="C21" s="30" t="s">
        <v>83</v>
      </c>
      <c r="D21" s="42" t="s">
        <v>64</v>
      </c>
      <c r="E21" s="32">
        <v>44.2</v>
      </c>
      <c r="F21" s="295"/>
      <c r="G21" s="33">
        <f t="shared" si="2"/>
        <v>0</v>
      </c>
    </row>
    <row r="22" spans="1:7" s="3" customFormat="1" ht="12.75" x14ac:dyDescent="0.2">
      <c r="A22" s="30" t="s">
        <v>61</v>
      </c>
      <c r="B22" s="30" t="s">
        <v>74</v>
      </c>
      <c r="C22" s="30" t="s">
        <v>84</v>
      </c>
      <c r="D22" s="42" t="s">
        <v>64</v>
      </c>
      <c r="E22" s="32">
        <v>27.6</v>
      </c>
      <c r="F22" s="295"/>
      <c r="G22" s="33">
        <f t="shared" si="2"/>
        <v>0</v>
      </c>
    </row>
    <row r="23" spans="1:7" s="3" customFormat="1" ht="12.75" x14ac:dyDescent="0.2">
      <c r="A23" s="30" t="s">
        <v>61</v>
      </c>
      <c r="B23" s="30" t="s">
        <v>74</v>
      </c>
      <c r="C23" s="30" t="s">
        <v>85</v>
      </c>
      <c r="D23" s="42" t="s">
        <v>64</v>
      </c>
      <c r="E23" s="32">
        <v>25.8</v>
      </c>
      <c r="F23" s="295"/>
      <c r="G23" s="33">
        <f t="shared" si="2"/>
        <v>0</v>
      </c>
    </row>
    <row r="24" spans="1:7" s="3" customFormat="1" ht="12.75" x14ac:dyDescent="0.2">
      <c r="A24" s="30" t="s">
        <v>61</v>
      </c>
      <c r="B24" s="30" t="s">
        <v>74</v>
      </c>
      <c r="C24" s="30" t="s">
        <v>86</v>
      </c>
      <c r="D24" s="42" t="s">
        <v>64</v>
      </c>
      <c r="E24" s="32">
        <v>37.5</v>
      </c>
      <c r="F24" s="295"/>
      <c r="G24" s="33">
        <f t="shared" si="2"/>
        <v>0</v>
      </c>
    </row>
    <row r="25" spans="1:7" s="3" customFormat="1" ht="12.75" x14ac:dyDescent="0.2">
      <c r="A25" s="30" t="s">
        <v>61</v>
      </c>
      <c r="B25" s="30" t="s">
        <v>74</v>
      </c>
      <c r="C25" s="30" t="s">
        <v>87</v>
      </c>
      <c r="D25" s="42" t="s">
        <v>64</v>
      </c>
      <c r="E25" s="32">
        <v>37.5</v>
      </c>
      <c r="F25" s="295"/>
      <c r="G25" s="33">
        <f t="shared" si="2"/>
        <v>0</v>
      </c>
    </row>
    <row r="26" spans="1:7" s="3" customFormat="1" ht="12.75" x14ac:dyDescent="0.2">
      <c r="A26" s="30" t="s">
        <v>61</v>
      </c>
      <c r="B26" s="30" t="s">
        <v>74</v>
      </c>
      <c r="C26" s="30" t="s">
        <v>88</v>
      </c>
      <c r="D26" s="42" t="s">
        <v>64</v>
      </c>
      <c r="E26" s="32">
        <v>22.2</v>
      </c>
      <c r="F26" s="295"/>
      <c r="G26" s="33">
        <f t="shared" si="2"/>
        <v>0</v>
      </c>
    </row>
    <row r="27" spans="1:7" s="3" customFormat="1" ht="12.75" x14ac:dyDescent="0.2">
      <c r="A27" s="30" t="s">
        <v>61</v>
      </c>
      <c r="B27" s="30" t="s">
        <v>74</v>
      </c>
      <c r="C27" s="30" t="s">
        <v>89</v>
      </c>
      <c r="D27" s="42" t="s">
        <v>64</v>
      </c>
      <c r="E27" s="32">
        <v>48</v>
      </c>
      <c r="F27" s="295"/>
      <c r="G27" s="33">
        <f t="shared" si="2"/>
        <v>0</v>
      </c>
    </row>
    <row r="28" spans="1:7" s="3" customFormat="1" ht="12.75" x14ac:dyDescent="0.2">
      <c r="A28" s="30" t="s">
        <v>61</v>
      </c>
      <c r="B28" s="30" t="s">
        <v>90</v>
      </c>
      <c r="C28" s="30" t="s">
        <v>91</v>
      </c>
      <c r="D28" s="42" t="s">
        <v>64</v>
      </c>
      <c r="E28" s="32">
        <v>38.200000000000003</v>
      </c>
      <c r="F28" s="295"/>
      <c r="G28" s="33">
        <f t="shared" si="2"/>
        <v>0</v>
      </c>
    </row>
    <row r="29" spans="1:7" s="3" customFormat="1" ht="12.75" x14ac:dyDescent="0.2">
      <c r="A29" s="30" t="s">
        <v>61</v>
      </c>
      <c r="B29" s="30" t="s">
        <v>92</v>
      </c>
      <c r="C29" s="30" t="s">
        <v>91</v>
      </c>
      <c r="D29" s="42" t="s">
        <v>64</v>
      </c>
      <c r="E29" s="32">
        <v>12.8</v>
      </c>
      <c r="F29" s="295"/>
      <c r="G29" s="33">
        <f t="shared" si="2"/>
        <v>0</v>
      </c>
    </row>
    <row r="30" spans="1:7" s="3" customFormat="1" ht="12.75" x14ac:dyDescent="0.2">
      <c r="D30" s="34" t="s">
        <v>68</v>
      </c>
      <c r="E30" s="43">
        <v>418.7</v>
      </c>
      <c r="F30" s="35"/>
      <c r="G30" s="35">
        <f>SUM(G14:G29)</f>
        <v>0</v>
      </c>
    </row>
    <row r="31" spans="1:7" s="3" customFormat="1" ht="12.75" x14ac:dyDescent="0.2">
      <c r="A31" s="6" t="s">
        <v>93</v>
      </c>
      <c r="D31" s="24"/>
      <c r="E31" s="25"/>
      <c r="F31" s="37"/>
      <c r="G31" s="37"/>
    </row>
    <row r="32" spans="1:7" s="3" customFormat="1" ht="12.75" x14ac:dyDescent="0.2">
      <c r="A32" s="8" t="s">
        <v>56</v>
      </c>
      <c r="B32" s="8" t="s">
        <v>57</v>
      </c>
      <c r="C32" s="26" t="s">
        <v>58</v>
      </c>
      <c r="D32" s="26" t="s">
        <v>59</v>
      </c>
      <c r="E32" s="28" t="s">
        <v>60</v>
      </c>
      <c r="F32" s="38" t="s">
        <v>44</v>
      </c>
      <c r="G32" s="38" t="s">
        <v>68</v>
      </c>
    </row>
    <row r="33" spans="1:7" s="3" customFormat="1" ht="12.75" x14ac:dyDescent="0.2">
      <c r="A33" s="30" t="s">
        <v>61</v>
      </c>
      <c r="B33" s="40" t="s">
        <v>94</v>
      </c>
      <c r="C33" s="40" t="s">
        <v>95</v>
      </c>
      <c r="D33" s="42" t="s">
        <v>96</v>
      </c>
      <c r="E33" s="41">
        <v>84</v>
      </c>
      <c r="F33" s="295"/>
      <c r="G33" s="33">
        <f t="shared" ref="G33:G35" si="3">E33*F33</f>
        <v>0</v>
      </c>
    </row>
    <row r="34" spans="1:7" s="3" customFormat="1" ht="12.75" x14ac:dyDescent="0.2">
      <c r="A34" s="30" t="s">
        <v>61</v>
      </c>
      <c r="B34" s="30" t="s">
        <v>97</v>
      </c>
      <c r="C34" s="30" t="s">
        <v>67</v>
      </c>
      <c r="D34" s="42" t="s">
        <v>64</v>
      </c>
      <c r="E34" s="32">
        <v>6.7</v>
      </c>
      <c r="F34" s="295"/>
      <c r="G34" s="33">
        <f t="shared" si="3"/>
        <v>0</v>
      </c>
    </row>
    <row r="35" spans="1:7" s="3" customFormat="1" ht="12.75" x14ac:dyDescent="0.2">
      <c r="A35" s="44" t="s">
        <v>61</v>
      </c>
      <c r="B35" s="44" t="s">
        <v>98</v>
      </c>
      <c r="C35" s="44" t="s">
        <v>67</v>
      </c>
      <c r="D35" s="45" t="s">
        <v>96</v>
      </c>
      <c r="E35" s="46">
        <v>5</v>
      </c>
      <c r="F35" s="295"/>
      <c r="G35" s="33">
        <f t="shared" si="3"/>
        <v>0</v>
      </c>
    </row>
    <row r="36" spans="1:7" s="3" customFormat="1" ht="12.75" x14ac:dyDescent="0.2">
      <c r="A36" s="47"/>
      <c r="B36" s="47"/>
      <c r="C36" s="47"/>
      <c r="D36" s="48" t="s">
        <v>68</v>
      </c>
      <c r="E36" s="49">
        <v>97.7</v>
      </c>
      <c r="F36" s="35"/>
      <c r="G36" s="35">
        <f>SUM(G33:G35)</f>
        <v>0</v>
      </c>
    </row>
    <row r="37" spans="1:7" s="3" customFormat="1" ht="12.75" x14ac:dyDescent="0.2">
      <c r="A37" s="50"/>
      <c r="B37" s="51"/>
      <c r="C37" s="51"/>
      <c r="D37" s="52"/>
      <c r="E37" s="53"/>
    </row>
    <row r="38" spans="1:7" s="3" customFormat="1" ht="12.75" x14ac:dyDescent="0.2">
      <c r="D38" s="127" t="s">
        <v>102</v>
      </c>
      <c r="E38" s="128">
        <f>E6+E11+E30+E36</f>
        <v>693.75</v>
      </c>
      <c r="F38" s="127" t="s">
        <v>60</v>
      </c>
      <c r="G38" s="129">
        <f>G6+G11+G30+G36</f>
        <v>0</v>
      </c>
    </row>
    <row r="39" spans="1:7" s="3" customFormat="1" ht="12.75" x14ac:dyDescent="0.2"/>
    <row r="40" spans="1:7" s="3" customFormat="1" ht="12.75" x14ac:dyDescent="0.2">
      <c r="A40" s="8" t="s">
        <v>203</v>
      </c>
      <c r="B40" s="130" t="s">
        <v>60</v>
      </c>
    </row>
    <row r="41" spans="1:7" s="3" customFormat="1" ht="12.75" x14ac:dyDescent="0.2">
      <c r="A41" s="11" t="s">
        <v>241</v>
      </c>
      <c r="B41" s="17">
        <v>278</v>
      </c>
    </row>
    <row r="42" spans="1:7" s="3" customFormat="1" ht="12.75" x14ac:dyDescent="0.2">
      <c r="A42" s="11" t="s">
        <v>242</v>
      </c>
      <c r="B42" s="17">
        <v>139</v>
      </c>
    </row>
    <row r="43" spans="1:7" s="3" customFormat="1" ht="12.75" x14ac:dyDescent="0.2"/>
    <row r="44" spans="1:7" s="3" customFormat="1" ht="13.5" customHeight="1" x14ac:dyDescent="0.2">
      <c r="A44" s="54" t="s">
        <v>99</v>
      </c>
      <c r="B44" s="54"/>
      <c r="C44" s="54"/>
      <c r="D44" s="55"/>
      <c r="E44" s="56"/>
    </row>
    <row r="45" spans="1:7" s="3" customFormat="1" ht="13.5" customHeight="1" x14ac:dyDescent="0.2">
      <c r="A45" s="57" t="s">
        <v>61</v>
      </c>
      <c r="B45" s="58" t="s">
        <v>100</v>
      </c>
      <c r="C45" s="58" t="s">
        <v>101</v>
      </c>
      <c r="D45" s="59" t="s">
        <v>96</v>
      </c>
      <c r="E45" s="60">
        <v>8</v>
      </c>
    </row>
  </sheetData>
  <sheetProtection algorithmName="SHA-512" hashValue="pPRN6pg3DIcP+6b3Lc+8uGoO3HdckPmdPl6cTEOg9BTN7ODcKyFrr/VdJUTNzF7IoL8L9KNQVt9MM3rgYXsQ3Q==" saltValue="Gmv9xgf8ROSUAoyCwEuVPA==" spinCount="100000" sheet="1" objects="1" scenarios="1" selectLockedCells="1"/>
  <mergeCells count="1">
    <mergeCell ref="A1:G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83436-783B-4AB0-8396-E4EC08E3A1E3}">
  <sheetPr>
    <tabColor rgb="FFFFFF00"/>
  </sheetPr>
  <dimension ref="A1:G44"/>
  <sheetViews>
    <sheetView showGridLines="0" tabSelected="1" topLeftCell="A7" workbookViewId="0">
      <selection activeCell="E4" sqref="E4"/>
    </sheetView>
  </sheetViews>
  <sheetFormatPr defaultRowHeight="15.75" x14ac:dyDescent="0.25"/>
  <cols>
    <col min="1" max="1" width="16.85546875" style="9" bestFit="1" customWidth="1"/>
    <col min="2" max="2" width="31.5703125" style="9" bestFit="1" customWidth="1"/>
    <col min="3" max="3" width="16.28515625" style="9" bestFit="1" customWidth="1"/>
    <col min="4" max="4" width="8.28515625" style="9" bestFit="1" customWidth="1"/>
    <col min="5" max="5" width="13.85546875" style="9" bestFit="1" customWidth="1"/>
    <col min="6" max="6" width="14.5703125" style="9" bestFit="1" customWidth="1"/>
    <col min="7" max="16384" width="9.140625" style="9"/>
  </cols>
  <sheetData>
    <row r="1" spans="1:7" ht="20.25" x14ac:dyDescent="0.3">
      <c r="A1" s="353" t="s">
        <v>247</v>
      </c>
      <c r="B1" s="353"/>
      <c r="C1" s="353"/>
      <c r="D1" s="353"/>
      <c r="E1" s="353"/>
      <c r="F1" s="353"/>
      <c r="G1" s="353"/>
    </row>
    <row r="2" spans="1:7" s="3" customFormat="1" ht="12" customHeight="1" x14ac:dyDescent="0.2">
      <c r="A2" s="6" t="s">
        <v>103</v>
      </c>
      <c r="D2" s="10"/>
    </row>
    <row r="3" spans="1:7" s="3" customFormat="1" ht="12.75" x14ac:dyDescent="0.2">
      <c r="A3" s="8" t="s">
        <v>56</v>
      </c>
      <c r="B3" s="61" t="s">
        <v>57</v>
      </c>
      <c r="C3" s="62" t="s">
        <v>104</v>
      </c>
      <c r="D3" s="63" t="s">
        <v>60</v>
      </c>
      <c r="E3" s="29" t="s">
        <v>44</v>
      </c>
      <c r="F3" s="29" t="s">
        <v>68</v>
      </c>
    </row>
    <row r="4" spans="1:7" s="3" customFormat="1" ht="12.75" x14ac:dyDescent="0.2">
      <c r="A4" s="11" t="s">
        <v>105</v>
      </c>
      <c r="B4" s="12" t="s">
        <v>106</v>
      </c>
      <c r="C4" s="12" t="s">
        <v>107</v>
      </c>
      <c r="D4" s="13">
        <v>5.2</v>
      </c>
      <c r="E4" s="295"/>
      <c r="F4" s="33">
        <f>D4*E4</f>
        <v>0</v>
      </c>
    </row>
    <row r="5" spans="1:7" s="3" customFormat="1" ht="12.75" x14ac:dyDescent="0.2">
      <c r="A5" s="11" t="s">
        <v>105</v>
      </c>
      <c r="B5" s="12" t="s">
        <v>108</v>
      </c>
      <c r="C5" s="12" t="s">
        <v>107</v>
      </c>
      <c r="D5" s="13">
        <v>6.5</v>
      </c>
      <c r="E5" s="295"/>
      <c r="F5" s="33">
        <f t="shared" ref="F5:F6" si="0">D5*E5</f>
        <v>0</v>
      </c>
    </row>
    <row r="6" spans="1:7" s="3" customFormat="1" ht="13.5" thickBot="1" x14ac:dyDescent="0.25">
      <c r="A6" s="11" t="s">
        <v>105</v>
      </c>
      <c r="B6" s="12" t="s">
        <v>109</v>
      </c>
      <c r="C6" s="14" t="s">
        <v>107</v>
      </c>
      <c r="D6" s="15">
        <v>5.6</v>
      </c>
      <c r="E6" s="295"/>
      <c r="F6" s="33">
        <f t="shared" si="0"/>
        <v>0</v>
      </c>
    </row>
    <row r="7" spans="1:7" s="3" customFormat="1" ht="13.5" thickBot="1" x14ac:dyDescent="0.25">
      <c r="B7" s="2"/>
      <c r="C7" s="64" t="s">
        <v>68</v>
      </c>
      <c r="D7" s="65">
        <f>SUM(D4:D6)</f>
        <v>17.299999999999997</v>
      </c>
      <c r="E7" s="35"/>
      <c r="F7" s="35">
        <f>SUM(F4:F6)</f>
        <v>0</v>
      </c>
    </row>
    <row r="8" spans="1:7" s="3" customFormat="1" ht="12.75" x14ac:dyDescent="0.2">
      <c r="A8" s="6" t="s">
        <v>69</v>
      </c>
      <c r="B8" s="2"/>
      <c r="C8" s="2"/>
      <c r="D8" s="66"/>
    </row>
    <row r="9" spans="1:7" s="3" customFormat="1" ht="12.75" x14ac:dyDescent="0.2">
      <c r="A9" s="8" t="s">
        <v>56</v>
      </c>
      <c r="B9" s="61" t="s">
        <v>57</v>
      </c>
      <c r="C9" s="62" t="s">
        <v>104</v>
      </c>
      <c r="D9" s="63" t="s">
        <v>60</v>
      </c>
      <c r="E9" s="29" t="s">
        <v>44</v>
      </c>
      <c r="F9" s="29" t="s">
        <v>68</v>
      </c>
    </row>
    <row r="10" spans="1:7" s="3" customFormat="1" ht="12.75" x14ac:dyDescent="0.2">
      <c r="A10" s="11" t="s">
        <v>105</v>
      </c>
      <c r="B10" s="12" t="s">
        <v>110</v>
      </c>
      <c r="C10" s="12" t="s">
        <v>64</v>
      </c>
      <c r="D10" s="13">
        <v>51.1</v>
      </c>
      <c r="E10" s="295"/>
      <c r="F10" s="33">
        <f t="shared" ref="F10:F16" si="1">D10*E10</f>
        <v>0</v>
      </c>
    </row>
    <row r="11" spans="1:7" s="3" customFormat="1" ht="12.75" x14ac:dyDescent="0.2">
      <c r="A11" s="11" t="s">
        <v>105</v>
      </c>
      <c r="B11" s="12" t="s">
        <v>111</v>
      </c>
      <c r="C11" s="12" t="s">
        <v>64</v>
      </c>
      <c r="D11" s="13">
        <v>10.5</v>
      </c>
      <c r="E11" s="295"/>
      <c r="F11" s="33">
        <f t="shared" si="1"/>
        <v>0</v>
      </c>
    </row>
    <row r="12" spans="1:7" s="3" customFormat="1" ht="12.75" x14ac:dyDescent="0.2">
      <c r="A12" s="11" t="s">
        <v>105</v>
      </c>
      <c r="B12" s="12" t="s">
        <v>112</v>
      </c>
      <c r="C12" s="12" t="s">
        <v>64</v>
      </c>
      <c r="D12" s="13">
        <v>12.6</v>
      </c>
      <c r="E12" s="295"/>
      <c r="F12" s="33">
        <f t="shared" si="1"/>
        <v>0</v>
      </c>
    </row>
    <row r="13" spans="1:7" s="3" customFormat="1" ht="12.75" x14ac:dyDescent="0.2">
      <c r="A13" s="11" t="s">
        <v>105</v>
      </c>
      <c r="B13" s="12" t="s">
        <v>113</v>
      </c>
      <c r="C13" s="12" t="s">
        <v>64</v>
      </c>
      <c r="D13" s="13">
        <v>16.899999999999999</v>
      </c>
      <c r="E13" s="295"/>
      <c r="F13" s="33">
        <f t="shared" si="1"/>
        <v>0</v>
      </c>
    </row>
    <row r="14" spans="1:7" s="3" customFormat="1" ht="12.75" x14ac:dyDescent="0.2">
      <c r="A14" s="11" t="s">
        <v>105</v>
      </c>
      <c r="B14" s="12" t="s">
        <v>114</v>
      </c>
      <c r="C14" s="12" t="s">
        <v>64</v>
      </c>
      <c r="D14" s="13">
        <v>13.4</v>
      </c>
      <c r="E14" s="295"/>
      <c r="F14" s="33">
        <f t="shared" si="1"/>
        <v>0</v>
      </c>
    </row>
    <row r="15" spans="1:7" s="3" customFormat="1" ht="12.75" x14ac:dyDescent="0.2">
      <c r="A15" s="11" t="s">
        <v>105</v>
      </c>
      <c r="B15" s="12" t="s">
        <v>115</v>
      </c>
      <c r="C15" s="12" t="s">
        <v>64</v>
      </c>
      <c r="D15" s="13">
        <v>19.2</v>
      </c>
      <c r="E15" s="295"/>
      <c r="F15" s="33">
        <f t="shared" si="1"/>
        <v>0</v>
      </c>
    </row>
    <row r="16" spans="1:7" s="3" customFormat="1" ht="13.5" thickBot="1" x14ac:dyDescent="0.25">
      <c r="A16" s="11" t="s">
        <v>105</v>
      </c>
      <c r="B16" s="12" t="s">
        <v>116</v>
      </c>
      <c r="C16" s="14" t="s">
        <v>64</v>
      </c>
      <c r="D16" s="15">
        <v>9</v>
      </c>
      <c r="E16" s="295"/>
      <c r="F16" s="33">
        <f t="shared" si="1"/>
        <v>0</v>
      </c>
    </row>
    <row r="17" spans="1:6" s="3" customFormat="1" ht="13.5" thickBot="1" x14ac:dyDescent="0.25">
      <c r="B17" s="2"/>
      <c r="C17" s="64" t="s">
        <v>68</v>
      </c>
      <c r="D17" s="65">
        <f>SUM(D10:D16)</f>
        <v>132.69999999999999</v>
      </c>
      <c r="F17" s="35">
        <f>SUM(F10:F16)</f>
        <v>0</v>
      </c>
    </row>
    <row r="18" spans="1:6" s="3" customFormat="1" ht="12.75" x14ac:dyDescent="0.2">
      <c r="A18" s="6" t="s">
        <v>74</v>
      </c>
      <c r="B18" s="2"/>
      <c r="C18" s="2"/>
      <c r="D18" s="66"/>
    </row>
    <row r="19" spans="1:6" s="3" customFormat="1" ht="12.75" x14ac:dyDescent="0.2">
      <c r="A19" s="8" t="s">
        <v>56</v>
      </c>
      <c r="B19" s="61" t="s">
        <v>57</v>
      </c>
      <c r="C19" s="62" t="s">
        <v>104</v>
      </c>
      <c r="D19" s="63" t="s">
        <v>60</v>
      </c>
      <c r="E19" s="29" t="s">
        <v>44</v>
      </c>
      <c r="F19" s="29" t="s">
        <v>68</v>
      </c>
    </row>
    <row r="20" spans="1:6" s="3" customFormat="1" ht="12.75" x14ac:dyDescent="0.2">
      <c r="A20" s="11" t="s">
        <v>105</v>
      </c>
      <c r="B20" s="12" t="s">
        <v>117</v>
      </c>
      <c r="C20" s="12" t="s">
        <v>118</v>
      </c>
      <c r="D20" s="13">
        <v>65.099999999999994</v>
      </c>
      <c r="E20" s="295"/>
      <c r="F20" s="33">
        <f t="shared" ref="F20:F28" si="2">D20*E20</f>
        <v>0</v>
      </c>
    </row>
    <row r="21" spans="1:6" s="3" customFormat="1" ht="12.75" x14ac:dyDescent="0.2">
      <c r="A21" s="11" t="s">
        <v>105</v>
      </c>
      <c r="B21" s="12" t="s">
        <v>119</v>
      </c>
      <c r="C21" s="12" t="s">
        <v>64</v>
      </c>
      <c r="D21" s="13">
        <v>55.9</v>
      </c>
      <c r="E21" s="295"/>
      <c r="F21" s="33">
        <f t="shared" si="2"/>
        <v>0</v>
      </c>
    </row>
    <row r="22" spans="1:6" s="3" customFormat="1" ht="12.75" x14ac:dyDescent="0.2">
      <c r="A22" s="11" t="s">
        <v>105</v>
      </c>
      <c r="B22" s="12" t="s">
        <v>120</v>
      </c>
      <c r="C22" s="12" t="s">
        <v>64</v>
      </c>
      <c r="D22" s="13">
        <v>22.9</v>
      </c>
      <c r="E22" s="295"/>
      <c r="F22" s="33">
        <f t="shared" si="2"/>
        <v>0</v>
      </c>
    </row>
    <row r="23" spans="1:6" s="3" customFormat="1" ht="12.75" x14ac:dyDescent="0.2">
      <c r="A23" s="11" t="s">
        <v>105</v>
      </c>
      <c r="B23" s="12" t="s">
        <v>121</v>
      </c>
      <c r="C23" s="12" t="s">
        <v>64</v>
      </c>
      <c r="D23" s="13">
        <v>5.8</v>
      </c>
      <c r="E23" s="295"/>
      <c r="F23" s="33">
        <f t="shared" si="2"/>
        <v>0</v>
      </c>
    </row>
    <row r="24" spans="1:6" s="3" customFormat="1" ht="12.75" x14ac:dyDescent="0.2">
      <c r="A24" s="11" t="s">
        <v>105</v>
      </c>
      <c r="B24" s="12" t="s">
        <v>121</v>
      </c>
      <c r="C24" s="12" t="s">
        <v>64</v>
      </c>
      <c r="D24" s="13">
        <v>5.8</v>
      </c>
      <c r="E24" s="295"/>
      <c r="F24" s="33">
        <f t="shared" si="2"/>
        <v>0</v>
      </c>
    </row>
    <row r="25" spans="1:6" s="3" customFormat="1" ht="12.75" x14ac:dyDescent="0.2">
      <c r="A25" s="11" t="s">
        <v>105</v>
      </c>
      <c r="B25" s="12" t="s">
        <v>122</v>
      </c>
      <c r="C25" s="12" t="s">
        <v>64</v>
      </c>
      <c r="D25" s="13">
        <v>279.39999999999998</v>
      </c>
      <c r="E25" s="295"/>
      <c r="F25" s="33">
        <f t="shared" si="2"/>
        <v>0</v>
      </c>
    </row>
    <row r="26" spans="1:6" s="3" customFormat="1" ht="12.75" x14ac:dyDescent="0.2">
      <c r="A26" s="11" t="s">
        <v>105</v>
      </c>
      <c r="B26" s="12" t="s">
        <v>121</v>
      </c>
      <c r="C26" s="12" t="s">
        <v>64</v>
      </c>
      <c r="D26" s="13">
        <v>9.6</v>
      </c>
      <c r="E26" s="295"/>
      <c r="F26" s="33">
        <f t="shared" si="2"/>
        <v>0</v>
      </c>
    </row>
    <row r="27" spans="1:6" s="3" customFormat="1" ht="12.75" x14ac:dyDescent="0.2">
      <c r="A27" s="11" t="s">
        <v>105</v>
      </c>
      <c r="B27" s="12" t="s">
        <v>121</v>
      </c>
      <c r="C27" s="12" t="s">
        <v>64</v>
      </c>
      <c r="D27" s="13">
        <v>9.6</v>
      </c>
      <c r="E27" s="295"/>
      <c r="F27" s="33">
        <f t="shared" si="2"/>
        <v>0</v>
      </c>
    </row>
    <row r="28" spans="1:6" s="3" customFormat="1" ht="13.5" thickBot="1" x14ac:dyDescent="0.25">
      <c r="A28" s="11" t="s">
        <v>105</v>
      </c>
      <c r="B28" s="12" t="s">
        <v>122</v>
      </c>
      <c r="C28" s="14" t="s">
        <v>64</v>
      </c>
      <c r="D28" s="15">
        <v>193.49702045440389</v>
      </c>
      <c r="E28" s="295"/>
      <c r="F28" s="33">
        <f t="shared" si="2"/>
        <v>0</v>
      </c>
    </row>
    <row r="29" spans="1:6" s="3" customFormat="1" ht="13.5" thickBot="1" x14ac:dyDescent="0.25">
      <c r="B29" s="2"/>
      <c r="C29" s="64" t="s">
        <v>68</v>
      </c>
      <c r="D29" s="65">
        <f>SUM(D20:D28)</f>
        <v>647.59702045440395</v>
      </c>
      <c r="F29" s="35">
        <f>SUM(F20:F28)</f>
        <v>0</v>
      </c>
    </row>
    <row r="30" spans="1:6" s="3" customFormat="1" ht="12.75" x14ac:dyDescent="0.2">
      <c r="B30" s="2"/>
      <c r="C30" s="2"/>
      <c r="D30" s="66"/>
    </row>
    <row r="31" spans="1:6" s="3" customFormat="1" ht="12.75" x14ac:dyDescent="0.2">
      <c r="A31" s="6" t="s">
        <v>93</v>
      </c>
      <c r="B31" s="2"/>
      <c r="C31" s="2"/>
      <c r="D31" s="66"/>
    </row>
    <row r="32" spans="1:6" s="3" customFormat="1" ht="12.75" x14ac:dyDescent="0.2">
      <c r="A32" s="8" t="s">
        <v>56</v>
      </c>
      <c r="B32" s="61" t="s">
        <v>57</v>
      </c>
      <c r="C32" s="62" t="s">
        <v>104</v>
      </c>
      <c r="D32" s="63" t="s">
        <v>60</v>
      </c>
      <c r="E32" s="29" t="s">
        <v>44</v>
      </c>
      <c r="F32" s="29" t="s">
        <v>68</v>
      </c>
    </row>
    <row r="33" spans="1:6" s="3" customFormat="1" ht="12.75" x14ac:dyDescent="0.2">
      <c r="A33" s="11" t="s">
        <v>105</v>
      </c>
      <c r="B33" s="12" t="s">
        <v>123</v>
      </c>
      <c r="C33" s="12" t="s">
        <v>64</v>
      </c>
      <c r="D33" s="13">
        <v>13.1</v>
      </c>
      <c r="E33" s="295"/>
      <c r="F33" s="33">
        <f t="shared" ref="F33:F36" si="3">D33*E33</f>
        <v>0</v>
      </c>
    </row>
    <row r="34" spans="1:6" s="3" customFormat="1" ht="12.75" x14ac:dyDescent="0.2">
      <c r="A34" s="11" t="s">
        <v>105</v>
      </c>
      <c r="B34" s="12" t="s">
        <v>94</v>
      </c>
      <c r="C34" s="12" t="s">
        <v>64</v>
      </c>
      <c r="D34" s="13">
        <v>12.8</v>
      </c>
      <c r="E34" s="295"/>
      <c r="F34" s="33">
        <f t="shared" si="3"/>
        <v>0</v>
      </c>
    </row>
    <row r="35" spans="1:6" s="3" customFormat="1" ht="12.75" x14ac:dyDescent="0.2">
      <c r="A35" s="11" t="s">
        <v>105</v>
      </c>
      <c r="B35" s="12" t="s">
        <v>124</v>
      </c>
      <c r="C35" s="12" t="s">
        <v>125</v>
      </c>
      <c r="D35" s="13">
        <v>76.5</v>
      </c>
      <c r="E35" s="295"/>
      <c r="F35" s="33">
        <f t="shared" si="3"/>
        <v>0</v>
      </c>
    </row>
    <row r="36" spans="1:6" s="3" customFormat="1" ht="12.75" x14ac:dyDescent="0.2">
      <c r="A36" s="11" t="s">
        <v>105</v>
      </c>
      <c r="B36" s="12" t="s">
        <v>126</v>
      </c>
      <c r="C36" s="14" t="s">
        <v>118</v>
      </c>
      <c r="D36" s="15">
        <v>13.8</v>
      </c>
      <c r="E36" s="295"/>
      <c r="F36" s="33">
        <f t="shared" si="3"/>
        <v>0</v>
      </c>
    </row>
    <row r="37" spans="1:6" s="3" customFormat="1" ht="13.5" thickBot="1" x14ac:dyDescent="0.25">
      <c r="B37" s="2"/>
      <c r="C37" s="64" t="s">
        <v>68</v>
      </c>
      <c r="D37" s="65">
        <f>SUM(D33:D36)</f>
        <v>116.2</v>
      </c>
      <c r="F37" s="35">
        <f>SUM(F33:F36)</f>
        <v>0</v>
      </c>
    </row>
    <row r="38" spans="1:6" s="3" customFormat="1" ht="12.75" x14ac:dyDescent="0.2">
      <c r="B38" s="2"/>
      <c r="C38" s="2"/>
      <c r="D38" s="66"/>
    </row>
    <row r="39" spans="1:6" s="3" customFormat="1" ht="12.75" x14ac:dyDescent="0.2">
      <c r="C39" s="67" t="s">
        <v>102</v>
      </c>
      <c r="D39" s="68">
        <f>D7+D17+D29+D37</f>
        <v>913.79702045440399</v>
      </c>
      <c r="E39" s="67" t="s">
        <v>60</v>
      </c>
      <c r="F39" s="69">
        <f>F7+F17+F29+F37</f>
        <v>0</v>
      </c>
    </row>
    <row r="40" spans="1:6" s="3" customFormat="1" ht="12.75" x14ac:dyDescent="0.2">
      <c r="D40" s="10"/>
    </row>
    <row r="41" spans="1:6" s="3" customFormat="1" ht="12.75" x14ac:dyDescent="0.2">
      <c r="A41" s="8" t="s">
        <v>203</v>
      </c>
      <c r="B41" s="130" t="s">
        <v>60</v>
      </c>
    </row>
    <row r="42" spans="1:6" s="3" customFormat="1" ht="12.75" x14ac:dyDescent="0.2">
      <c r="A42" s="11" t="s">
        <v>241</v>
      </c>
      <c r="B42" s="17">
        <v>223.6</v>
      </c>
    </row>
    <row r="43" spans="1:6" s="3" customFormat="1" ht="12.75" x14ac:dyDescent="0.2">
      <c r="A43" s="11" t="s">
        <v>242</v>
      </c>
      <c r="B43" s="17">
        <v>229.5</v>
      </c>
    </row>
    <row r="44" spans="1:6" s="3" customFormat="1" ht="12.75" x14ac:dyDescent="0.2"/>
  </sheetData>
  <sheetProtection algorithmName="SHA-512" hashValue="qNQDhC/acu6j7l1lycXTuRXwOhIo6o9u59gGzWx8wGRBXNb5QXeHz9QoZJyjFQfmUqCbV9ZQuashdQjuXQdXgQ==" saltValue="HwkaA+LmUuT3AAoq2wPc3Q==" spinCount="100000" sheet="1" objects="1" scenarios="1" selectLockedCells="1"/>
  <mergeCells count="1">
    <mergeCell ref="A1:G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01D22-753A-4612-9C9C-67AF0C3458C3}">
  <sheetPr>
    <tabColor rgb="FFFFC000"/>
  </sheetPr>
  <dimension ref="A1:G53"/>
  <sheetViews>
    <sheetView showGridLines="0" zoomScaleNormal="100" workbookViewId="0">
      <selection activeCell="E4" sqref="E4"/>
    </sheetView>
  </sheetViews>
  <sheetFormatPr defaultRowHeight="12.75" x14ac:dyDescent="0.2"/>
  <cols>
    <col min="1" max="1" width="16.5703125" style="5" bestFit="1" customWidth="1"/>
    <col min="2" max="2" width="20.5703125" style="5" bestFit="1" customWidth="1"/>
    <col min="3" max="3" width="16.28515625" style="5" bestFit="1" customWidth="1"/>
    <col min="4" max="4" width="8.28515625" style="5" bestFit="1" customWidth="1"/>
    <col min="5" max="5" width="13.7109375" style="5" bestFit="1" customWidth="1"/>
    <col min="6" max="6" width="14.5703125" style="5" bestFit="1" customWidth="1"/>
    <col min="7" max="16384" width="9.140625" style="5"/>
  </cols>
  <sheetData>
    <row r="1" spans="1:7" ht="20.25" x14ac:dyDescent="0.3">
      <c r="A1" s="354" t="s">
        <v>245</v>
      </c>
      <c r="B1" s="354"/>
      <c r="C1" s="354"/>
      <c r="D1" s="354"/>
      <c r="E1" s="354"/>
      <c r="F1" s="354"/>
      <c r="G1" s="354"/>
    </row>
    <row r="2" spans="1:7" s="3" customFormat="1" x14ac:dyDescent="0.2">
      <c r="A2" s="80" t="s">
        <v>55</v>
      </c>
      <c r="D2" s="10"/>
    </row>
    <row r="3" spans="1:7" s="3" customFormat="1" x14ac:dyDescent="0.2">
      <c r="A3" s="81" t="s">
        <v>56</v>
      </c>
      <c r="B3" s="81" t="s">
        <v>57</v>
      </c>
      <c r="C3" s="82" t="s">
        <v>104</v>
      </c>
      <c r="D3" s="83" t="s">
        <v>60</v>
      </c>
      <c r="E3" s="29" t="s">
        <v>44</v>
      </c>
      <c r="F3" s="29" t="s">
        <v>68</v>
      </c>
    </row>
    <row r="4" spans="1:7" s="3" customFormat="1" ht="13.5" thickBot="1" x14ac:dyDescent="0.25">
      <c r="A4" s="12" t="s">
        <v>127</v>
      </c>
      <c r="B4" s="12" t="s">
        <v>62</v>
      </c>
      <c r="C4" s="14" t="s">
        <v>118</v>
      </c>
      <c r="D4" s="15">
        <v>83.3</v>
      </c>
      <c r="E4" s="295"/>
      <c r="F4" s="33">
        <f t="shared" ref="F4" si="0">D4*E4</f>
        <v>0</v>
      </c>
    </row>
    <row r="5" spans="1:7" s="3" customFormat="1" ht="13.5" thickBot="1" x14ac:dyDescent="0.25">
      <c r="A5" s="2"/>
      <c r="B5" s="2"/>
      <c r="C5" s="84" t="s">
        <v>68</v>
      </c>
      <c r="D5" s="85">
        <f>SUM(D4)</f>
        <v>83.3</v>
      </c>
      <c r="E5" s="35"/>
      <c r="F5" s="35">
        <f>SUM(F2:F4)</f>
        <v>0</v>
      </c>
    </row>
    <row r="6" spans="1:7" s="3" customFormat="1" x14ac:dyDescent="0.2">
      <c r="A6" s="86" t="s">
        <v>103</v>
      </c>
      <c r="B6" s="2"/>
      <c r="C6" s="2"/>
      <c r="D6" s="66"/>
    </row>
    <row r="7" spans="1:7" s="3" customFormat="1" x14ac:dyDescent="0.2">
      <c r="A7" s="87" t="s">
        <v>56</v>
      </c>
      <c r="B7" s="87" t="s">
        <v>57</v>
      </c>
      <c r="C7" s="88" t="s">
        <v>104</v>
      </c>
      <c r="D7" s="79" t="s">
        <v>60</v>
      </c>
      <c r="E7" s="29" t="s">
        <v>44</v>
      </c>
      <c r="F7" s="29" t="s">
        <v>68</v>
      </c>
    </row>
    <row r="8" spans="1:7" s="3" customFormat="1" x14ac:dyDescent="0.2">
      <c r="A8" s="12" t="s">
        <v>127</v>
      </c>
      <c r="B8" s="12" t="s">
        <v>128</v>
      </c>
      <c r="C8" s="12" t="s">
        <v>118</v>
      </c>
      <c r="D8" s="13">
        <v>8.1999999999999993</v>
      </c>
      <c r="E8" s="295"/>
      <c r="F8" s="33">
        <f t="shared" ref="F8:F11" si="1">D8*E8</f>
        <v>0</v>
      </c>
    </row>
    <row r="9" spans="1:7" s="3" customFormat="1" x14ac:dyDescent="0.2">
      <c r="A9" s="12" t="s">
        <v>127</v>
      </c>
      <c r="B9" s="12" t="s">
        <v>106</v>
      </c>
      <c r="C9" s="12" t="s">
        <v>107</v>
      </c>
      <c r="D9" s="13">
        <v>5.9</v>
      </c>
      <c r="E9" s="295"/>
      <c r="F9" s="33">
        <f t="shared" si="1"/>
        <v>0</v>
      </c>
    </row>
    <row r="10" spans="1:7" s="3" customFormat="1" x14ac:dyDescent="0.2">
      <c r="A10" s="12" t="s">
        <v>127</v>
      </c>
      <c r="B10" s="12" t="s">
        <v>108</v>
      </c>
      <c r="C10" s="12" t="s">
        <v>107</v>
      </c>
      <c r="D10" s="13">
        <v>5.9</v>
      </c>
      <c r="E10" s="295"/>
      <c r="F10" s="33">
        <f t="shared" si="1"/>
        <v>0</v>
      </c>
    </row>
    <row r="11" spans="1:7" s="3" customFormat="1" ht="13.5" thickBot="1" x14ac:dyDescent="0.25">
      <c r="A11" s="12" t="s">
        <v>127</v>
      </c>
      <c r="B11" s="12" t="s">
        <v>129</v>
      </c>
      <c r="C11" s="14" t="s">
        <v>107</v>
      </c>
      <c r="D11" s="15">
        <v>4.3</v>
      </c>
      <c r="E11" s="295"/>
      <c r="F11" s="33">
        <f t="shared" si="1"/>
        <v>0</v>
      </c>
    </row>
    <row r="12" spans="1:7" s="3" customFormat="1" ht="13.5" thickBot="1" x14ac:dyDescent="0.25">
      <c r="A12" s="2"/>
      <c r="B12" s="2"/>
      <c r="C12" s="84" t="s">
        <v>68</v>
      </c>
      <c r="D12" s="85">
        <f>SUM(D8:D11)</f>
        <v>24.3</v>
      </c>
      <c r="F12" s="35">
        <f>SUM(F8:F11)</f>
        <v>0</v>
      </c>
    </row>
    <row r="13" spans="1:7" s="3" customFormat="1" x14ac:dyDescent="0.2">
      <c r="A13" s="86" t="s">
        <v>69</v>
      </c>
      <c r="B13" s="2"/>
      <c r="C13" s="2"/>
      <c r="D13" s="66"/>
    </row>
    <row r="14" spans="1:7" s="3" customFormat="1" x14ac:dyDescent="0.2">
      <c r="A14" s="87" t="s">
        <v>56</v>
      </c>
      <c r="B14" s="87" t="s">
        <v>57</v>
      </c>
      <c r="C14" s="88" t="s">
        <v>104</v>
      </c>
      <c r="D14" s="79" t="s">
        <v>60</v>
      </c>
      <c r="E14" s="29" t="s">
        <v>44</v>
      </c>
      <c r="F14" s="29" t="s">
        <v>68</v>
      </c>
    </row>
    <row r="15" spans="1:7" s="3" customFormat="1" x14ac:dyDescent="0.2">
      <c r="A15" s="12" t="s">
        <v>127</v>
      </c>
      <c r="B15" s="12" t="s">
        <v>130</v>
      </c>
      <c r="C15" s="12" t="s">
        <v>64</v>
      </c>
      <c r="D15" s="13">
        <v>11.6</v>
      </c>
      <c r="E15" s="295"/>
      <c r="F15" s="33">
        <f t="shared" ref="F15:F18" si="2">D15*E15</f>
        <v>0</v>
      </c>
    </row>
    <row r="16" spans="1:7" s="3" customFormat="1" x14ac:dyDescent="0.2">
      <c r="A16" s="12" t="s">
        <v>127</v>
      </c>
      <c r="B16" s="12" t="s">
        <v>131</v>
      </c>
      <c r="C16" s="12" t="s">
        <v>64</v>
      </c>
      <c r="D16" s="13">
        <v>8.3000000000000007</v>
      </c>
      <c r="E16" s="295"/>
      <c r="F16" s="33">
        <f t="shared" si="2"/>
        <v>0</v>
      </c>
    </row>
    <row r="17" spans="1:6" s="3" customFormat="1" x14ac:dyDescent="0.2">
      <c r="A17" s="12" t="s">
        <v>127</v>
      </c>
      <c r="B17" s="12" t="s">
        <v>132</v>
      </c>
      <c r="C17" s="12" t="s">
        <v>64</v>
      </c>
      <c r="D17" s="13">
        <v>11.6</v>
      </c>
      <c r="E17" s="295"/>
      <c r="F17" s="33">
        <f t="shared" si="2"/>
        <v>0</v>
      </c>
    </row>
    <row r="18" spans="1:6" s="3" customFormat="1" ht="13.5" thickBot="1" x14ac:dyDescent="0.25">
      <c r="A18" s="12" t="s">
        <v>127</v>
      </c>
      <c r="B18" s="12" t="s">
        <v>133</v>
      </c>
      <c r="C18" s="14" t="s">
        <v>64</v>
      </c>
      <c r="D18" s="15">
        <v>39.200000000000003</v>
      </c>
      <c r="E18" s="295"/>
      <c r="F18" s="33">
        <f t="shared" si="2"/>
        <v>0</v>
      </c>
    </row>
    <row r="19" spans="1:6" s="3" customFormat="1" ht="13.5" thickBot="1" x14ac:dyDescent="0.25">
      <c r="A19" s="2"/>
      <c r="B19" s="2"/>
      <c r="C19" s="84" t="s">
        <v>68</v>
      </c>
      <c r="D19" s="85">
        <f>SUM(D15:D18)</f>
        <v>70.7</v>
      </c>
      <c r="F19" s="35">
        <f>SUM(F15:F18)</f>
        <v>0</v>
      </c>
    </row>
    <row r="20" spans="1:6" s="3" customFormat="1" x14ac:dyDescent="0.2">
      <c r="A20" s="86" t="s">
        <v>74</v>
      </c>
      <c r="B20" s="2"/>
      <c r="C20" s="2"/>
      <c r="D20" s="66"/>
    </row>
    <row r="21" spans="1:6" s="3" customFormat="1" x14ac:dyDescent="0.2">
      <c r="A21" s="87" t="s">
        <v>56</v>
      </c>
      <c r="B21" s="87" t="s">
        <v>57</v>
      </c>
      <c r="C21" s="88" t="s">
        <v>104</v>
      </c>
      <c r="D21" s="79" t="s">
        <v>60</v>
      </c>
      <c r="E21" s="29" t="s">
        <v>44</v>
      </c>
      <c r="F21" s="29" t="s">
        <v>68</v>
      </c>
    </row>
    <row r="22" spans="1:6" s="3" customFormat="1" x14ac:dyDescent="0.2">
      <c r="A22" s="12" t="s">
        <v>127</v>
      </c>
      <c r="B22" s="12" t="s">
        <v>121</v>
      </c>
      <c r="C22" s="12" t="s">
        <v>64</v>
      </c>
      <c r="D22" s="13">
        <v>5.5</v>
      </c>
      <c r="E22" s="295"/>
      <c r="F22" s="33">
        <f t="shared" ref="F22:F30" si="3">D22*E22</f>
        <v>0</v>
      </c>
    </row>
    <row r="23" spans="1:6" s="3" customFormat="1" x14ac:dyDescent="0.2">
      <c r="A23" s="12" t="s">
        <v>127</v>
      </c>
      <c r="B23" s="12" t="s">
        <v>121</v>
      </c>
      <c r="C23" s="12" t="s">
        <v>64</v>
      </c>
      <c r="D23" s="13">
        <v>5.5</v>
      </c>
      <c r="E23" s="295"/>
      <c r="F23" s="33">
        <f t="shared" si="3"/>
        <v>0</v>
      </c>
    </row>
    <row r="24" spans="1:6" s="3" customFormat="1" x14ac:dyDescent="0.2">
      <c r="A24" s="12" t="s">
        <v>127</v>
      </c>
      <c r="B24" s="12" t="s">
        <v>122</v>
      </c>
      <c r="C24" s="12" t="s">
        <v>64</v>
      </c>
      <c r="D24" s="13">
        <v>174.2</v>
      </c>
      <c r="E24" s="295"/>
      <c r="F24" s="33">
        <f t="shared" si="3"/>
        <v>0</v>
      </c>
    </row>
    <row r="25" spans="1:6" s="3" customFormat="1" x14ac:dyDescent="0.2">
      <c r="A25" s="12" t="s">
        <v>127</v>
      </c>
      <c r="B25" s="12" t="s">
        <v>134</v>
      </c>
      <c r="C25" s="12" t="s">
        <v>125</v>
      </c>
      <c r="D25" s="13">
        <v>40.799999999999997</v>
      </c>
      <c r="E25" s="295"/>
      <c r="F25" s="33">
        <f t="shared" si="3"/>
        <v>0</v>
      </c>
    </row>
    <row r="26" spans="1:6" s="3" customFormat="1" x14ac:dyDescent="0.2">
      <c r="A26" s="12" t="s">
        <v>127</v>
      </c>
      <c r="B26" s="12" t="s">
        <v>135</v>
      </c>
      <c r="C26" s="12" t="s">
        <v>64</v>
      </c>
      <c r="D26" s="13">
        <v>13.8</v>
      </c>
      <c r="E26" s="295"/>
      <c r="F26" s="33">
        <f t="shared" si="3"/>
        <v>0</v>
      </c>
    </row>
    <row r="27" spans="1:6" s="3" customFormat="1" x14ac:dyDescent="0.2">
      <c r="A27" s="12" t="s">
        <v>127</v>
      </c>
      <c r="B27" s="12" t="s">
        <v>136</v>
      </c>
      <c r="C27" s="12" t="s">
        <v>118</v>
      </c>
      <c r="D27" s="13">
        <v>46.9</v>
      </c>
      <c r="E27" s="295"/>
      <c r="F27" s="33">
        <f t="shared" si="3"/>
        <v>0</v>
      </c>
    </row>
    <row r="28" spans="1:6" s="3" customFormat="1" x14ac:dyDescent="0.2">
      <c r="A28" s="12" t="s">
        <v>127</v>
      </c>
      <c r="B28" s="12" t="s">
        <v>119</v>
      </c>
      <c r="C28" s="12" t="s">
        <v>118</v>
      </c>
      <c r="D28" s="13">
        <v>59.2</v>
      </c>
      <c r="E28" s="295"/>
      <c r="F28" s="33">
        <f t="shared" si="3"/>
        <v>0</v>
      </c>
    </row>
    <row r="29" spans="1:6" s="3" customFormat="1" x14ac:dyDescent="0.2">
      <c r="A29" s="12" t="s">
        <v>127</v>
      </c>
      <c r="B29" s="12" t="s">
        <v>137</v>
      </c>
      <c r="C29" s="12" t="s">
        <v>118</v>
      </c>
      <c r="D29" s="13">
        <v>6.4</v>
      </c>
      <c r="E29" s="295"/>
      <c r="F29" s="33">
        <f t="shared" si="3"/>
        <v>0</v>
      </c>
    </row>
    <row r="30" spans="1:6" s="3" customFormat="1" ht="13.5" thickBot="1" x14ac:dyDescent="0.25">
      <c r="A30" s="12" t="s">
        <v>127</v>
      </c>
      <c r="B30" s="12" t="s">
        <v>138</v>
      </c>
      <c r="C30" s="14" t="s">
        <v>64</v>
      </c>
      <c r="D30" s="15">
        <v>18.899999999999999</v>
      </c>
      <c r="E30" s="295"/>
      <c r="F30" s="33">
        <f t="shared" si="3"/>
        <v>0</v>
      </c>
    </row>
    <row r="31" spans="1:6" s="3" customFormat="1" ht="13.5" thickBot="1" x14ac:dyDescent="0.25">
      <c r="A31" s="2"/>
      <c r="B31" s="2"/>
      <c r="C31" s="84" t="s">
        <v>68</v>
      </c>
      <c r="D31" s="85">
        <f>SUM(D22:D30)</f>
        <v>371.19999999999993</v>
      </c>
      <c r="F31" s="35">
        <f>SUM(F22:F30)</f>
        <v>0</v>
      </c>
    </row>
    <row r="32" spans="1:6" s="3" customFormat="1" x14ac:dyDescent="0.2">
      <c r="A32" s="86" t="s">
        <v>93</v>
      </c>
      <c r="B32" s="2"/>
      <c r="C32" s="2"/>
      <c r="D32" s="66"/>
    </row>
    <row r="33" spans="1:6" s="3" customFormat="1" x14ac:dyDescent="0.2">
      <c r="A33" s="87" t="s">
        <v>56</v>
      </c>
      <c r="B33" s="87" t="s">
        <v>57</v>
      </c>
      <c r="C33" s="88" t="s">
        <v>104</v>
      </c>
      <c r="D33" s="79" t="s">
        <v>60</v>
      </c>
      <c r="E33" s="29" t="s">
        <v>44</v>
      </c>
      <c r="F33" s="29" t="s">
        <v>68</v>
      </c>
    </row>
    <row r="34" spans="1:6" s="3" customFormat="1" ht="13.5" thickBot="1" x14ac:dyDescent="0.25">
      <c r="A34" s="89" t="s">
        <v>127</v>
      </c>
      <c r="B34" s="89" t="s">
        <v>139</v>
      </c>
      <c r="C34" s="89" t="s">
        <v>64</v>
      </c>
      <c r="D34" s="90">
        <v>12.9</v>
      </c>
      <c r="E34" s="295"/>
      <c r="F34" s="33">
        <f t="shared" ref="F34:F40" si="4">D34*E34</f>
        <v>0</v>
      </c>
    </row>
    <row r="35" spans="1:6" s="3" customFormat="1" ht="13.5" thickTop="1" x14ac:dyDescent="0.2">
      <c r="A35" s="12" t="s">
        <v>127</v>
      </c>
      <c r="B35" s="12" t="s">
        <v>98</v>
      </c>
      <c r="C35" s="12" t="s">
        <v>125</v>
      </c>
      <c r="D35" s="13">
        <v>22.3</v>
      </c>
      <c r="E35" s="295"/>
      <c r="F35" s="33">
        <f t="shared" si="4"/>
        <v>0</v>
      </c>
    </row>
    <row r="36" spans="1:6" s="3" customFormat="1" x14ac:dyDescent="0.2">
      <c r="A36" s="12" t="s">
        <v>127</v>
      </c>
      <c r="B36" s="12" t="s">
        <v>140</v>
      </c>
      <c r="C36" s="12" t="s">
        <v>118</v>
      </c>
      <c r="D36" s="13">
        <v>8.9</v>
      </c>
      <c r="E36" s="295"/>
      <c r="F36" s="33">
        <f t="shared" si="4"/>
        <v>0</v>
      </c>
    </row>
    <row r="37" spans="1:6" s="3" customFormat="1" x14ac:dyDescent="0.2">
      <c r="A37" s="12" t="s">
        <v>127</v>
      </c>
      <c r="B37" s="12" t="s">
        <v>141</v>
      </c>
      <c r="C37" s="12" t="s">
        <v>118</v>
      </c>
      <c r="D37" s="13">
        <v>4.5</v>
      </c>
      <c r="E37" s="295"/>
      <c r="F37" s="33">
        <f t="shared" si="4"/>
        <v>0</v>
      </c>
    </row>
    <row r="38" spans="1:6" s="3" customFormat="1" x14ac:dyDescent="0.2">
      <c r="A38" s="12" t="s">
        <v>127</v>
      </c>
      <c r="B38" s="12" t="s">
        <v>142</v>
      </c>
      <c r="C38" s="12" t="s">
        <v>64</v>
      </c>
      <c r="D38" s="13">
        <v>29.8</v>
      </c>
      <c r="E38" s="295"/>
      <c r="F38" s="33">
        <f t="shared" si="4"/>
        <v>0</v>
      </c>
    </row>
    <row r="39" spans="1:6" s="3" customFormat="1" x14ac:dyDescent="0.2"/>
    <row r="40" spans="1:6" s="3" customFormat="1" x14ac:dyDescent="0.2">
      <c r="A40" s="12" t="s">
        <v>127</v>
      </c>
      <c r="B40" s="12" t="s">
        <v>143</v>
      </c>
      <c r="C40" s="14" t="s">
        <v>118</v>
      </c>
      <c r="D40" s="15">
        <v>15.9</v>
      </c>
      <c r="E40" s="295"/>
      <c r="F40" s="33">
        <f t="shared" si="4"/>
        <v>0</v>
      </c>
    </row>
    <row r="41" spans="1:6" s="3" customFormat="1" ht="13.5" thickBot="1" x14ac:dyDescent="0.25">
      <c r="A41" s="2"/>
      <c r="B41" s="2"/>
      <c r="C41" s="84" t="s">
        <v>68</v>
      </c>
      <c r="D41" s="85">
        <f>SUM(D34:D40)</f>
        <v>94.300000000000011</v>
      </c>
      <c r="F41" s="35">
        <f>SUM(F34:F40)</f>
        <v>0</v>
      </c>
    </row>
    <row r="42" spans="1:6" s="3" customFormat="1" x14ac:dyDescent="0.2">
      <c r="D42" s="10"/>
    </row>
    <row r="43" spans="1:6" s="3" customFormat="1" x14ac:dyDescent="0.2">
      <c r="D43" s="10"/>
    </row>
    <row r="44" spans="1:6" s="3" customFormat="1" x14ac:dyDescent="0.2">
      <c r="C44" s="91" t="s">
        <v>102</v>
      </c>
      <c r="D44" s="92">
        <f>D5+D12+D19+D31+D41</f>
        <v>643.79999999999995</v>
      </c>
      <c r="E44" s="91" t="s">
        <v>60</v>
      </c>
      <c r="F44" s="93">
        <f>F5+F12+F19+F31+F41</f>
        <v>0</v>
      </c>
    </row>
    <row r="45" spans="1:6" s="3" customFormat="1" x14ac:dyDescent="0.2"/>
    <row r="46" spans="1:6" s="3" customFormat="1" x14ac:dyDescent="0.2">
      <c r="A46" s="8" t="s">
        <v>244</v>
      </c>
      <c r="B46" s="131" t="s">
        <v>60</v>
      </c>
    </row>
    <row r="47" spans="1:6" s="3" customFormat="1" x14ac:dyDescent="0.2">
      <c r="A47" s="11" t="s">
        <v>241</v>
      </c>
      <c r="B47" s="17">
        <v>79</v>
      </c>
      <c r="C47" s="94"/>
      <c r="D47" s="95"/>
    </row>
    <row r="48" spans="1:6" s="3" customFormat="1" x14ac:dyDescent="0.2">
      <c r="A48" s="11" t="s">
        <v>242</v>
      </c>
      <c r="B48" s="17">
        <v>86</v>
      </c>
    </row>
    <row r="49" spans="1:5" s="3" customFormat="1" x14ac:dyDescent="0.2"/>
    <row r="50" spans="1:5" s="3" customFormat="1" x14ac:dyDescent="0.2">
      <c r="A50" s="132" t="s">
        <v>99</v>
      </c>
      <c r="B50" s="6"/>
      <c r="C50" s="6"/>
      <c r="D50" s="10"/>
    </row>
    <row r="51" spans="1:5" s="3" customFormat="1" ht="15.75" customHeight="1" x14ac:dyDescent="0.2">
      <c r="A51" s="12" t="s">
        <v>127</v>
      </c>
      <c r="B51" s="12" t="s">
        <v>100</v>
      </c>
      <c r="C51" s="96" t="s">
        <v>96</v>
      </c>
      <c r="D51" s="13">
        <v>10.1</v>
      </c>
      <c r="E51" s="4"/>
    </row>
    <row r="52" spans="1:5" s="3" customFormat="1" x14ac:dyDescent="0.2">
      <c r="A52" s="5"/>
      <c r="B52" s="5"/>
      <c r="C52" s="5"/>
      <c r="D52" s="5"/>
      <c r="E52" s="4"/>
    </row>
    <row r="53" spans="1:5" ht="15.75" customHeight="1" x14ac:dyDescent="0.2">
      <c r="E53" s="7"/>
    </row>
  </sheetData>
  <sheetProtection algorithmName="SHA-512" hashValue="59702+0dPcF45Jkz8yC6CDdZGYUA4BBvFJpHhv97b8Kt6N5GLdg2osAzL9l8qZMLpUkI1xe4FKifUtwo4U0lvQ==" saltValue="LGPOP0m4jAQsSLT+T2n+6A==" spinCount="100000" sheet="1" objects="1" scenarios="1" selectLockedCells="1"/>
  <mergeCells count="1">
    <mergeCell ref="A1:G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3EDD3-BFF6-4F8F-89B7-7513E9347C31}">
  <sheetPr>
    <tabColor rgb="FF00B0F0"/>
  </sheetPr>
  <dimension ref="A1:G58"/>
  <sheetViews>
    <sheetView showGridLines="0" topLeftCell="A13" zoomScaleNormal="100" workbookViewId="0">
      <selection activeCell="E44" activeCellId="6" sqref="E4:E7 E11 E16:E17 E21:E25 E29:E32 E39:E40 E44:E46"/>
    </sheetView>
  </sheetViews>
  <sheetFormatPr defaultRowHeight="12.75" x14ac:dyDescent="0.2"/>
  <cols>
    <col min="1" max="1" width="22.5703125" style="3" customWidth="1"/>
    <col min="2" max="2" width="23.28515625" style="3" bestFit="1" customWidth="1"/>
    <col min="3" max="3" width="16.28515625" style="3" bestFit="1" customWidth="1"/>
    <col min="4" max="4" width="8.28515625" style="3" bestFit="1" customWidth="1"/>
    <col min="5" max="5" width="13.85546875" style="3" bestFit="1" customWidth="1"/>
    <col min="6" max="6" width="14.5703125" style="3" bestFit="1" customWidth="1"/>
    <col min="7" max="16384" width="9.140625" style="3"/>
  </cols>
  <sheetData>
    <row r="1" spans="1:7" ht="20.25" x14ac:dyDescent="0.3">
      <c r="A1" s="355" t="s">
        <v>248</v>
      </c>
      <c r="B1" s="355"/>
      <c r="C1" s="355"/>
      <c r="D1" s="355"/>
      <c r="E1" s="355"/>
      <c r="F1" s="355"/>
      <c r="G1" s="355"/>
    </row>
    <row r="2" spans="1:7" x14ac:dyDescent="0.2">
      <c r="A2" s="6" t="s">
        <v>55</v>
      </c>
      <c r="D2" s="10"/>
    </row>
    <row r="3" spans="1:7" ht="12" customHeight="1" x14ac:dyDescent="0.2">
      <c r="A3" s="8" t="s">
        <v>56</v>
      </c>
      <c r="B3" s="8" t="s">
        <v>57</v>
      </c>
      <c r="C3" s="70" t="s">
        <v>104</v>
      </c>
      <c r="D3" s="71" t="s">
        <v>60</v>
      </c>
      <c r="E3" s="29" t="s">
        <v>44</v>
      </c>
      <c r="F3" s="29" t="s">
        <v>68</v>
      </c>
    </row>
    <row r="4" spans="1:7" x14ac:dyDescent="0.2">
      <c r="A4" s="12" t="s">
        <v>105</v>
      </c>
      <c r="B4" s="12" t="s">
        <v>144</v>
      </c>
      <c r="C4" s="138" t="s">
        <v>145</v>
      </c>
      <c r="D4" s="13">
        <v>151</v>
      </c>
      <c r="E4" s="295"/>
      <c r="F4" s="33">
        <f>D4*E4</f>
        <v>0</v>
      </c>
    </row>
    <row r="5" spans="1:7" x14ac:dyDescent="0.2">
      <c r="A5" s="12" t="s">
        <v>146</v>
      </c>
      <c r="B5" s="12" t="s">
        <v>147</v>
      </c>
      <c r="C5" s="138" t="s">
        <v>148</v>
      </c>
      <c r="D5" s="13">
        <v>5.5</v>
      </c>
      <c r="E5" s="295"/>
      <c r="F5" s="33">
        <f t="shared" ref="F5:F6" si="0">D5*E5</f>
        <v>0</v>
      </c>
    </row>
    <row r="6" spans="1:7" x14ac:dyDescent="0.2">
      <c r="A6" s="12" t="s">
        <v>105</v>
      </c>
      <c r="B6" s="12" t="s">
        <v>149</v>
      </c>
      <c r="C6" s="138" t="s">
        <v>64</v>
      </c>
      <c r="D6" s="13">
        <v>5.6</v>
      </c>
      <c r="E6" s="295"/>
      <c r="F6" s="33">
        <f t="shared" si="0"/>
        <v>0</v>
      </c>
    </row>
    <row r="7" spans="1:7" ht="13.5" thickBot="1" x14ac:dyDescent="0.25">
      <c r="A7" s="12" t="s">
        <v>105</v>
      </c>
      <c r="B7" s="12" t="s">
        <v>150</v>
      </c>
      <c r="C7" s="139" t="s">
        <v>64</v>
      </c>
      <c r="D7" s="15">
        <v>2.5</v>
      </c>
      <c r="E7" s="295"/>
      <c r="F7" s="33">
        <f t="shared" ref="F7" si="1">D7*E7</f>
        <v>0</v>
      </c>
    </row>
    <row r="8" spans="1:7" ht="13.5" thickBot="1" x14ac:dyDescent="0.25">
      <c r="C8" s="72" t="s">
        <v>68</v>
      </c>
      <c r="D8" s="73">
        <f>SUM(D4:D7)</f>
        <v>164.6</v>
      </c>
      <c r="F8" s="35">
        <f>SUM(F4:F7)</f>
        <v>0</v>
      </c>
    </row>
    <row r="9" spans="1:7" x14ac:dyDescent="0.2">
      <c r="A9" s="6" t="s">
        <v>103</v>
      </c>
      <c r="D9" s="10"/>
    </row>
    <row r="10" spans="1:7" x14ac:dyDescent="0.2">
      <c r="A10" s="8" t="s">
        <v>56</v>
      </c>
      <c r="B10" s="8" t="s">
        <v>57</v>
      </c>
      <c r="C10" s="70" t="s">
        <v>104</v>
      </c>
      <c r="D10" s="71" t="s">
        <v>60</v>
      </c>
      <c r="E10" s="29" t="s">
        <v>44</v>
      </c>
      <c r="F10" s="29" t="s">
        <v>68</v>
      </c>
    </row>
    <row r="11" spans="1:7" ht="13.5" thickBot="1" x14ac:dyDescent="0.25">
      <c r="A11" s="12" t="s">
        <v>105</v>
      </c>
      <c r="B11" s="12" t="s">
        <v>151</v>
      </c>
      <c r="C11" s="140" t="s">
        <v>145</v>
      </c>
      <c r="D11" s="15">
        <v>12.3</v>
      </c>
      <c r="E11" s="295"/>
      <c r="F11" s="33">
        <f>D11*E11</f>
        <v>0</v>
      </c>
    </row>
    <row r="12" spans="1:7" ht="13.5" thickBot="1" x14ac:dyDescent="0.25">
      <c r="C12" s="72" t="s">
        <v>68</v>
      </c>
      <c r="D12" s="73">
        <f>SUM(D11)</f>
        <v>12.3</v>
      </c>
      <c r="F12" s="35">
        <f>SUM(F11)</f>
        <v>0</v>
      </c>
    </row>
    <row r="13" spans="1:7" x14ac:dyDescent="0.2">
      <c r="D13" s="10"/>
    </row>
    <row r="14" spans="1:7" x14ac:dyDescent="0.2">
      <c r="A14" s="6" t="s">
        <v>69</v>
      </c>
      <c r="D14" s="10"/>
    </row>
    <row r="15" spans="1:7" x14ac:dyDescent="0.2">
      <c r="A15" s="8" t="s">
        <v>56</v>
      </c>
      <c r="B15" s="8" t="s">
        <v>57</v>
      </c>
      <c r="C15" s="70" t="s">
        <v>104</v>
      </c>
      <c r="D15" s="71" t="s">
        <v>60</v>
      </c>
      <c r="E15" s="29" t="s">
        <v>44</v>
      </c>
      <c r="F15" s="29" t="s">
        <v>68</v>
      </c>
    </row>
    <row r="16" spans="1:7" x14ac:dyDescent="0.2">
      <c r="A16" s="12" t="s">
        <v>105</v>
      </c>
      <c r="B16" s="12" t="s">
        <v>152</v>
      </c>
      <c r="C16" s="104" t="s">
        <v>64</v>
      </c>
      <c r="D16" s="13">
        <v>25.9</v>
      </c>
      <c r="E16" s="295"/>
      <c r="F16" s="33">
        <f t="shared" ref="F16:F17" si="2">D16*E16</f>
        <v>0</v>
      </c>
    </row>
    <row r="17" spans="1:6" ht="13.5" thickBot="1" x14ac:dyDescent="0.25">
      <c r="A17" s="12" t="s">
        <v>105</v>
      </c>
      <c r="B17" s="12" t="s">
        <v>153</v>
      </c>
      <c r="C17" s="140" t="s">
        <v>154</v>
      </c>
      <c r="D17" s="15">
        <v>53.8</v>
      </c>
      <c r="E17" s="295"/>
      <c r="F17" s="33">
        <f t="shared" si="2"/>
        <v>0</v>
      </c>
    </row>
    <row r="18" spans="1:6" ht="13.5" thickBot="1" x14ac:dyDescent="0.25">
      <c r="C18" s="72" t="s">
        <v>68</v>
      </c>
      <c r="D18" s="74">
        <f>SUM(D16:D17)</f>
        <v>79.699999999999989</v>
      </c>
      <c r="F18" s="35">
        <f>SUM(F14:F17)</f>
        <v>0</v>
      </c>
    </row>
    <row r="19" spans="1:6" x14ac:dyDescent="0.2">
      <c r="A19" s="6" t="s">
        <v>74</v>
      </c>
      <c r="D19" s="10"/>
    </row>
    <row r="20" spans="1:6" x14ac:dyDescent="0.2">
      <c r="A20" s="8" t="s">
        <v>56</v>
      </c>
      <c r="B20" s="8" t="s">
        <v>57</v>
      </c>
      <c r="C20" s="70" t="s">
        <v>104</v>
      </c>
      <c r="D20" s="71" t="s">
        <v>60</v>
      </c>
      <c r="E20" s="29" t="s">
        <v>44</v>
      </c>
      <c r="F20" s="29" t="s">
        <v>68</v>
      </c>
    </row>
    <row r="21" spans="1:6" x14ac:dyDescent="0.2">
      <c r="A21" s="12" t="s">
        <v>105</v>
      </c>
      <c r="B21" s="12" t="s">
        <v>120</v>
      </c>
      <c r="C21" s="104" t="s">
        <v>64</v>
      </c>
      <c r="D21" s="13">
        <v>18.3</v>
      </c>
      <c r="E21" s="295"/>
      <c r="F21" s="33">
        <f t="shared" ref="F21:F25" si="3">D21*E21</f>
        <v>0</v>
      </c>
    </row>
    <row r="22" spans="1:6" x14ac:dyDescent="0.2">
      <c r="A22" s="12" t="s">
        <v>105</v>
      </c>
      <c r="B22" s="12" t="s">
        <v>155</v>
      </c>
      <c r="C22" s="104" t="s">
        <v>64</v>
      </c>
      <c r="D22" s="13">
        <v>15.9</v>
      </c>
      <c r="E22" s="295"/>
      <c r="F22" s="33">
        <f t="shared" si="3"/>
        <v>0</v>
      </c>
    </row>
    <row r="23" spans="1:6" x14ac:dyDescent="0.2">
      <c r="A23" s="12" t="s">
        <v>105</v>
      </c>
      <c r="B23" s="12" t="s">
        <v>74</v>
      </c>
      <c r="C23" s="104" t="s">
        <v>64</v>
      </c>
      <c r="D23" s="13">
        <v>17.100000000000001</v>
      </c>
      <c r="E23" s="295"/>
      <c r="F23" s="33">
        <f t="shared" si="3"/>
        <v>0</v>
      </c>
    </row>
    <row r="24" spans="1:6" x14ac:dyDescent="0.2">
      <c r="A24" s="12" t="s">
        <v>105</v>
      </c>
      <c r="B24" s="12" t="s">
        <v>74</v>
      </c>
      <c r="C24" s="104" t="s">
        <v>64</v>
      </c>
      <c r="D24" s="13">
        <v>18.5</v>
      </c>
      <c r="E24" s="295"/>
      <c r="F24" s="33">
        <f t="shared" si="3"/>
        <v>0</v>
      </c>
    </row>
    <row r="25" spans="1:6" ht="13.5" thickBot="1" x14ac:dyDescent="0.25">
      <c r="A25" s="12" t="s">
        <v>105</v>
      </c>
      <c r="B25" s="12" t="s">
        <v>74</v>
      </c>
      <c r="C25" s="140" t="s">
        <v>64</v>
      </c>
      <c r="D25" s="15">
        <v>27</v>
      </c>
      <c r="E25" s="295"/>
      <c r="F25" s="33">
        <f t="shared" si="3"/>
        <v>0</v>
      </c>
    </row>
    <row r="26" spans="1:6" ht="13.5" thickBot="1" x14ac:dyDescent="0.25">
      <c r="C26" s="72" t="s">
        <v>68</v>
      </c>
      <c r="D26" s="74">
        <f>SUM(D21:D25)</f>
        <v>96.800000000000011</v>
      </c>
      <c r="F26" s="35">
        <f>SUM(F21:F25)</f>
        <v>0</v>
      </c>
    </row>
    <row r="27" spans="1:6" x14ac:dyDescent="0.2">
      <c r="A27" s="6" t="s">
        <v>93</v>
      </c>
      <c r="D27" s="10"/>
    </row>
    <row r="28" spans="1:6" x14ac:dyDescent="0.2">
      <c r="A28" s="8" t="s">
        <v>56</v>
      </c>
      <c r="B28" s="8" t="s">
        <v>57</v>
      </c>
      <c r="C28" s="70" t="s">
        <v>104</v>
      </c>
      <c r="D28" s="71" t="s">
        <v>60</v>
      </c>
      <c r="E28" s="29" t="s">
        <v>44</v>
      </c>
      <c r="F28" s="29" t="s">
        <v>68</v>
      </c>
    </row>
    <row r="29" spans="1:6" x14ac:dyDescent="0.2">
      <c r="A29" s="12" t="s">
        <v>105</v>
      </c>
      <c r="B29" s="12" t="s">
        <v>98</v>
      </c>
      <c r="C29" s="104" t="s">
        <v>145</v>
      </c>
      <c r="D29" s="13">
        <v>12.9</v>
      </c>
      <c r="E29" s="295"/>
      <c r="F29" s="33">
        <f t="shared" ref="F29:F32" si="4">D29*E29</f>
        <v>0</v>
      </c>
    </row>
    <row r="30" spans="1:6" x14ac:dyDescent="0.2">
      <c r="A30" s="12" t="s">
        <v>105</v>
      </c>
      <c r="B30" s="12" t="s">
        <v>156</v>
      </c>
      <c r="C30" s="104" t="s">
        <v>145</v>
      </c>
      <c r="D30" s="13">
        <v>10.199999999999999</v>
      </c>
      <c r="E30" s="295"/>
      <c r="F30" s="33">
        <f t="shared" si="4"/>
        <v>0</v>
      </c>
    </row>
    <row r="31" spans="1:6" x14ac:dyDescent="0.2">
      <c r="A31" s="12" t="s">
        <v>105</v>
      </c>
      <c r="B31" s="12" t="s">
        <v>157</v>
      </c>
      <c r="C31" s="104" t="s">
        <v>64</v>
      </c>
      <c r="D31" s="13">
        <v>6</v>
      </c>
      <c r="E31" s="295"/>
      <c r="F31" s="33">
        <f t="shared" si="4"/>
        <v>0</v>
      </c>
    </row>
    <row r="32" spans="1:6" ht="13.5" thickBot="1" x14ac:dyDescent="0.25">
      <c r="A32" s="22" t="s">
        <v>146</v>
      </c>
      <c r="B32" s="22" t="s">
        <v>158</v>
      </c>
      <c r="C32" s="141" t="s">
        <v>64</v>
      </c>
      <c r="D32" s="23">
        <v>215</v>
      </c>
      <c r="E32" s="295"/>
      <c r="F32" s="33">
        <f t="shared" si="4"/>
        <v>0</v>
      </c>
    </row>
    <row r="33" spans="1:6" ht="13.5" thickBot="1" x14ac:dyDescent="0.25">
      <c r="C33" s="72" t="s">
        <v>68</v>
      </c>
      <c r="D33" s="73">
        <f>SUM(D29:D32)</f>
        <v>244.1</v>
      </c>
      <c r="F33" s="35">
        <f>SUM(F29:F32)</f>
        <v>0</v>
      </c>
    </row>
    <row r="34" spans="1:6" x14ac:dyDescent="0.2">
      <c r="A34" s="124"/>
      <c r="B34" s="124"/>
      <c r="C34" s="124"/>
      <c r="D34" s="125"/>
      <c r="E34" s="124"/>
      <c r="F34" s="124"/>
    </row>
    <row r="35" spans="1:6" x14ac:dyDescent="0.2">
      <c r="A35" s="124"/>
      <c r="B35" s="124"/>
      <c r="C35" s="124"/>
      <c r="D35" s="125"/>
      <c r="E35" s="124"/>
      <c r="F35" s="124"/>
    </row>
    <row r="36" spans="1:6" x14ac:dyDescent="0.2">
      <c r="A36" s="6" t="s">
        <v>240</v>
      </c>
      <c r="B36" s="6"/>
      <c r="C36" s="6"/>
      <c r="D36" s="10"/>
    </row>
    <row r="37" spans="1:6" x14ac:dyDescent="0.2">
      <c r="A37" s="6" t="s">
        <v>159</v>
      </c>
      <c r="D37" s="10"/>
    </row>
    <row r="38" spans="1:6" x14ac:dyDescent="0.2">
      <c r="A38" s="8" t="s">
        <v>56</v>
      </c>
      <c r="B38" s="8" t="s">
        <v>57</v>
      </c>
      <c r="C38" s="70" t="s">
        <v>104</v>
      </c>
      <c r="D38" s="71" t="s">
        <v>60</v>
      </c>
      <c r="E38" s="29" t="s">
        <v>44</v>
      </c>
      <c r="F38" s="29" t="s">
        <v>68</v>
      </c>
    </row>
    <row r="39" spans="1:6" x14ac:dyDescent="0.2">
      <c r="A39" s="11" t="s">
        <v>105</v>
      </c>
      <c r="B39" s="11" t="s">
        <v>160</v>
      </c>
      <c r="C39" s="122" t="s">
        <v>145</v>
      </c>
      <c r="D39" s="17">
        <v>67.5</v>
      </c>
      <c r="E39" s="295"/>
      <c r="F39" s="33">
        <f t="shared" ref="F39:F40" si="5">D39*E39</f>
        <v>0</v>
      </c>
    </row>
    <row r="40" spans="1:6" ht="13.5" thickBot="1" x14ac:dyDescent="0.25">
      <c r="A40" s="11" t="s">
        <v>105</v>
      </c>
      <c r="B40" s="11" t="s">
        <v>160</v>
      </c>
      <c r="C40" s="142" t="s">
        <v>64</v>
      </c>
      <c r="D40" s="18">
        <v>10</v>
      </c>
      <c r="E40" s="295"/>
      <c r="F40" s="33">
        <f t="shared" si="5"/>
        <v>0</v>
      </c>
    </row>
    <row r="41" spans="1:6" ht="13.5" thickBot="1" x14ac:dyDescent="0.25">
      <c r="C41" s="72" t="s">
        <v>68</v>
      </c>
      <c r="D41" s="73">
        <f>SUM(D39:D40)</f>
        <v>77.5</v>
      </c>
      <c r="F41" s="35">
        <f>SUM(F37:F40)</f>
        <v>0</v>
      </c>
    </row>
    <row r="42" spans="1:6" x14ac:dyDescent="0.2">
      <c r="A42" s="6" t="s">
        <v>74</v>
      </c>
      <c r="D42" s="10"/>
    </row>
    <row r="43" spans="1:6" x14ac:dyDescent="0.2">
      <c r="A43" s="8" t="s">
        <v>56</v>
      </c>
      <c r="B43" s="8" t="s">
        <v>57</v>
      </c>
      <c r="C43" s="70" t="s">
        <v>104</v>
      </c>
      <c r="D43" s="71" t="s">
        <v>60</v>
      </c>
      <c r="E43" s="29" t="s">
        <v>44</v>
      </c>
      <c r="F43" s="29" t="s">
        <v>68</v>
      </c>
    </row>
    <row r="44" spans="1:6" x14ac:dyDescent="0.2">
      <c r="A44" s="19" t="s">
        <v>105</v>
      </c>
      <c r="B44" s="19" t="s">
        <v>74</v>
      </c>
      <c r="C44" s="143" t="s">
        <v>64</v>
      </c>
      <c r="D44" s="20">
        <v>33.9</v>
      </c>
      <c r="E44" s="295"/>
      <c r="F44" s="33">
        <f t="shared" ref="F44:F46" si="6">D44*E44</f>
        <v>0</v>
      </c>
    </row>
    <row r="45" spans="1:6" x14ac:dyDescent="0.2">
      <c r="A45" s="11" t="s">
        <v>105</v>
      </c>
      <c r="B45" s="11" t="s">
        <v>74</v>
      </c>
      <c r="C45" s="122" t="s">
        <v>64</v>
      </c>
      <c r="D45" s="17">
        <v>17.2</v>
      </c>
      <c r="E45" s="295"/>
      <c r="F45" s="33">
        <f t="shared" si="6"/>
        <v>0</v>
      </c>
    </row>
    <row r="46" spans="1:6" ht="13.5" thickBot="1" x14ac:dyDescent="0.25">
      <c r="A46" s="11" t="s">
        <v>105</v>
      </c>
      <c r="B46" s="11" t="s">
        <v>74</v>
      </c>
      <c r="C46" s="142" t="s">
        <v>64</v>
      </c>
      <c r="D46" s="18">
        <v>16.8</v>
      </c>
      <c r="E46" s="295"/>
      <c r="F46" s="33">
        <f t="shared" si="6"/>
        <v>0</v>
      </c>
    </row>
    <row r="47" spans="1:6" ht="13.5" thickBot="1" x14ac:dyDescent="0.25">
      <c r="C47" s="72" t="s">
        <v>68</v>
      </c>
      <c r="D47" s="73">
        <f>SUM(D44:D46)</f>
        <v>67.899999999999991</v>
      </c>
      <c r="F47" s="75">
        <f>SUM(F44:F46)</f>
        <v>0</v>
      </c>
    </row>
    <row r="48" spans="1:6" x14ac:dyDescent="0.2">
      <c r="D48" s="10"/>
    </row>
    <row r="49" spans="1:6" x14ac:dyDescent="0.2">
      <c r="C49" s="76" t="s">
        <v>102</v>
      </c>
      <c r="D49" s="77">
        <f>D8+D12+D18+D26+D33+D41+D47</f>
        <v>742.9</v>
      </c>
      <c r="E49" s="76" t="s">
        <v>60</v>
      </c>
      <c r="F49" s="78">
        <f>F8+F12+F18+F26+F33+F41+F47</f>
        <v>0</v>
      </c>
    </row>
    <row r="52" spans="1:6" x14ac:dyDescent="0.2">
      <c r="A52" s="8" t="s">
        <v>244</v>
      </c>
      <c r="B52" s="131" t="s">
        <v>60</v>
      </c>
    </row>
    <row r="53" spans="1:6" x14ac:dyDescent="0.2">
      <c r="A53" s="11" t="s">
        <v>241</v>
      </c>
      <c r="B53" s="17">
        <v>115</v>
      </c>
    </row>
    <row r="54" spans="1:6" x14ac:dyDescent="0.2">
      <c r="A54" s="11" t="s">
        <v>242</v>
      </c>
      <c r="B54" s="17">
        <v>225</v>
      </c>
    </row>
    <row r="55" spans="1:6" x14ac:dyDescent="0.2">
      <c r="A55" s="11" t="s">
        <v>243</v>
      </c>
      <c r="B55" s="17">
        <v>115</v>
      </c>
    </row>
    <row r="57" spans="1:6" x14ac:dyDescent="0.2">
      <c r="A57" s="132" t="s">
        <v>99</v>
      </c>
      <c r="B57" s="132"/>
      <c r="C57" s="132"/>
      <c r="D57" s="133"/>
    </row>
    <row r="58" spans="1:6" x14ac:dyDescent="0.2">
      <c r="A58" s="11" t="s">
        <v>236</v>
      </c>
      <c r="B58" s="11" t="s">
        <v>237</v>
      </c>
      <c r="C58" s="137" t="s">
        <v>238</v>
      </c>
      <c r="D58" s="11">
        <v>35</v>
      </c>
    </row>
  </sheetData>
  <sheetProtection algorithmName="SHA-512" hashValue="1/MXUUw1iOymi8treWHAjnQqi5ORAIQsB4b5Qxj5nfXZB2onyR+H5VizWjmmwSnyWh5NZ9eLBnVeGTa4bsxoVw==" saltValue="hqJEXJ2l3sNSrbOC8Fnhvg==" spinCount="100000" sheet="1" objects="1" scenarios="1" selectLockedCells="1"/>
  <mergeCells count="1">
    <mergeCell ref="A1:G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B258C-B2F0-4F76-A10F-8DA6411C00A9}">
  <sheetPr>
    <tabColor theme="4" tint="0.79998168889431442"/>
  </sheetPr>
  <dimension ref="A1:G1048573"/>
  <sheetViews>
    <sheetView showGridLines="0" workbookViewId="0">
      <selection activeCell="F9" sqref="F9"/>
    </sheetView>
  </sheetViews>
  <sheetFormatPr defaultRowHeight="15.75" x14ac:dyDescent="0.25"/>
  <cols>
    <col min="1" max="1" width="18.7109375" style="9" bestFit="1" customWidth="1"/>
    <col min="2" max="2" width="28.28515625" style="9" bestFit="1" customWidth="1"/>
    <col min="3" max="3" width="18.5703125" style="9" bestFit="1" customWidth="1"/>
    <col min="4" max="4" width="18.140625" style="9" bestFit="1" customWidth="1"/>
    <col min="5" max="5" width="8.28515625" style="9" bestFit="1" customWidth="1"/>
    <col min="6" max="6" width="13.7109375" style="9" bestFit="1" customWidth="1"/>
    <col min="7" max="7" width="14.5703125" style="9" bestFit="1" customWidth="1"/>
    <col min="8" max="16384" width="9.140625" style="9"/>
  </cols>
  <sheetData>
    <row r="1" spans="1:7" ht="20.25" x14ac:dyDescent="0.3">
      <c r="A1" s="356" t="s">
        <v>249</v>
      </c>
      <c r="B1" s="356"/>
      <c r="C1" s="356"/>
      <c r="D1" s="356"/>
      <c r="E1" s="356"/>
      <c r="F1" s="356"/>
      <c r="G1" s="356"/>
    </row>
    <row r="2" spans="1:7" s="3" customFormat="1" ht="12.75" x14ac:dyDescent="0.2">
      <c r="A2" s="6" t="s">
        <v>55</v>
      </c>
      <c r="B2" s="2"/>
      <c r="C2" s="2"/>
      <c r="D2" s="2"/>
      <c r="E2" s="66"/>
    </row>
    <row r="3" spans="1:7" s="3" customFormat="1" ht="12.75" x14ac:dyDescent="0.2">
      <c r="A3" s="8" t="s">
        <v>56</v>
      </c>
      <c r="B3" s="61" t="s">
        <v>57</v>
      </c>
      <c r="C3" s="62" t="s">
        <v>58</v>
      </c>
      <c r="D3" s="62" t="s">
        <v>104</v>
      </c>
      <c r="E3" s="63" t="s">
        <v>60</v>
      </c>
      <c r="F3" s="29" t="s">
        <v>44</v>
      </c>
      <c r="G3" s="29" t="s">
        <v>68</v>
      </c>
    </row>
    <row r="4" spans="1:7" s="3" customFormat="1" ht="12.75" x14ac:dyDescent="0.2">
      <c r="A4" s="11" t="s">
        <v>146</v>
      </c>
      <c r="B4" s="12" t="s">
        <v>160</v>
      </c>
      <c r="C4" s="96" t="s">
        <v>161</v>
      </c>
      <c r="D4" s="104" t="s">
        <v>64</v>
      </c>
      <c r="E4" s="13">
        <v>6.1</v>
      </c>
      <c r="F4" s="295"/>
      <c r="G4" s="33">
        <f t="shared" ref="G4:G5" si="0">E4*F4</f>
        <v>0</v>
      </c>
    </row>
    <row r="5" spans="1:7" s="3" customFormat="1" ht="13.5" thickBot="1" x14ac:dyDescent="0.25">
      <c r="A5" s="11" t="s">
        <v>146</v>
      </c>
      <c r="B5" s="12" t="s">
        <v>160</v>
      </c>
      <c r="C5" s="96" t="s">
        <v>162</v>
      </c>
      <c r="D5" s="140" t="s">
        <v>64</v>
      </c>
      <c r="E5" s="15">
        <v>6.5</v>
      </c>
      <c r="F5" s="295"/>
      <c r="G5" s="33">
        <f t="shared" si="0"/>
        <v>0</v>
      </c>
    </row>
    <row r="6" spans="1:7" s="3" customFormat="1" ht="13.5" thickBot="1" x14ac:dyDescent="0.25">
      <c r="B6" s="2"/>
      <c r="C6" s="2"/>
      <c r="D6" s="64" t="s">
        <v>68</v>
      </c>
      <c r="E6" s="97">
        <f>SUM(E4:E5)</f>
        <v>12.6</v>
      </c>
      <c r="G6" s="35">
        <f>SUM(G2:G5)</f>
        <v>0</v>
      </c>
    </row>
    <row r="7" spans="1:7" s="3" customFormat="1" ht="12.75" x14ac:dyDescent="0.2">
      <c r="A7" s="6" t="s">
        <v>103</v>
      </c>
      <c r="B7" s="2"/>
      <c r="C7" s="2"/>
      <c r="D7" s="2"/>
      <c r="E7" s="66"/>
    </row>
    <row r="8" spans="1:7" s="3" customFormat="1" ht="12.75" x14ac:dyDescent="0.2">
      <c r="A8" s="8" t="s">
        <v>56</v>
      </c>
      <c r="B8" s="61" t="s">
        <v>57</v>
      </c>
      <c r="C8" s="62" t="s">
        <v>58</v>
      </c>
      <c r="D8" s="62" t="s">
        <v>104</v>
      </c>
      <c r="E8" s="63" t="s">
        <v>60</v>
      </c>
      <c r="F8" s="29" t="s">
        <v>44</v>
      </c>
      <c r="G8" s="29" t="s">
        <v>68</v>
      </c>
    </row>
    <row r="9" spans="1:7" s="3" customFormat="1" ht="12.75" x14ac:dyDescent="0.2">
      <c r="A9" s="11" t="s">
        <v>146</v>
      </c>
      <c r="B9" s="12" t="s">
        <v>151</v>
      </c>
      <c r="C9" s="96" t="s">
        <v>163</v>
      </c>
      <c r="D9" s="138" t="s">
        <v>107</v>
      </c>
      <c r="E9" s="13">
        <v>6.3</v>
      </c>
      <c r="F9" s="295"/>
      <c r="G9" s="33">
        <f t="shared" ref="G9:G12" si="1">E9*F9</f>
        <v>0</v>
      </c>
    </row>
    <row r="10" spans="1:7" s="3" customFormat="1" ht="12.75" x14ac:dyDescent="0.2">
      <c r="A10" s="11" t="s">
        <v>146</v>
      </c>
      <c r="B10" s="12" t="s">
        <v>109</v>
      </c>
      <c r="C10" s="96" t="s">
        <v>164</v>
      </c>
      <c r="D10" s="138" t="s">
        <v>107</v>
      </c>
      <c r="E10" s="13">
        <v>6.5</v>
      </c>
      <c r="F10" s="295"/>
      <c r="G10" s="33">
        <f t="shared" si="1"/>
        <v>0</v>
      </c>
    </row>
    <row r="11" spans="1:7" s="3" customFormat="1" ht="12.75" x14ac:dyDescent="0.2">
      <c r="A11" s="11" t="s">
        <v>165</v>
      </c>
      <c r="B11" s="12" t="s">
        <v>151</v>
      </c>
      <c r="C11" s="96" t="s">
        <v>166</v>
      </c>
      <c r="D11" s="138" t="s">
        <v>107</v>
      </c>
      <c r="E11" s="13">
        <v>6.3</v>
      </c>
      <c r="F11" s="295"/>
      <c r="G11" s="33">
        <f t="shared" si="1"/>
        <v>0</v>
      </c>
    </row>
    <row r="12" spans="1:7" s="3" customFormat="1" ht="13.5" thickBot="1" x14ac:dyDescent="0.25">
      <c r="A12" s="98" t="s">
        <v>165</v>
      </c>
      <c r="B12" s="89" t="s">
        <v>151</v>
      </c>
      <c r="C12" s="99" t="s">
        <v>167</v>
      </c>
      <c r="D12" s="139" t="s">
        <v>107</v>
      </c>
      <c r="E12" s="15">
        <v>6.3</v>
      </c>
      <c r="F12" s="295"/>
      <c r="G12" s="33">
        <f t="shared" si="1"/>
        <v>0</v>
      </c>
    </row>
    <row r="13" spans="1:7" s="3" customFormat="1" ht="14.25" thickTop="1" thickBot="1" x14ac:dyDescent="0.25">
      <c r="B13" s="2"/>
      <c r="C13" s="2"/>
      <c r="D13" s="64" t="s">
        <v>68</v>
      </c>
      <c r="E13" s="97">
        <f>SUM(E9:E12)</f>
        <v>25.400000000000002</v>
      </c>
      <c r="G13" s="35">
        <f>SUM(G9:G12)</f>
        <v>0</v>
      </c>
    </row>
    <row r="14" spans="1:7" s="3" customFormat="1" ht="12.75" x14ac:dyDescent="0.2">
      <c r="A14" s="6" t="s">
        <v>69</v>
      </c>
      <c r="B14" s="2"/>
      <c r="C14" s="2"/>
      <c r="D14" s="2"/>
      <c r="E14" s="66"/>
    </row>
    <row r="15" spans="1:7" s="3" customFormat="1" ht="12.75" x14ac:dyDescent="0.2">
      <c r="A15" s="8" t="s">
        <v>56</v>
      </c>
      <c r="B15" s="61" t="s">
        <v>57</v>
      </c>
      <c r="C15" s="62" t="s">
        <v>58</v>
      </c>
      <c r="D15" s="62" t="s">
        <v>104</v>
      </c>
      <c r="E15" s="63" t="s">
        <v>60</v>
      </c>
      <c r="F15" s="29" t="s">
        <v>44</v>
      </c>
      <c r="G15" s="29" t="s">
        <v>68</v>
      </c>
    </row>
    <row r="16" spans="1:7" s="3" customFormat="1" ht="12.75" x14ac:dyDescent="0.2">
      <c r="A16" s="11" t="s">
        <v>146</v>
      </c>
      <c r="B16" s="12" t="s">
        <v>69</v>
      </c>
      <c r="C16" s="96" t="s">
        <v>168</v>
      </c>
      <c r="D16" s="104" t="s">
        <v>64</v>
      </c>
      <c r="E16" s="13">
        <v>16</v>
      </c>
      <c r="F16" s="295"/>
      <c r="G16" s="33">
        <f t="shared" ref="G16:G22" si="2">E16*F16</f>
        <v>0</v>
      </c>
    </row>
    <row r="17" spans="1:7" s="3" customFormat="1" ht="12.75" x14ac:dyDescent="0.2">
      <c r="A17" s="11" t="s">
        <v>165</v>
      </c>
      <c r="B17" s="12" t="s">
        <v>69</v>
      </c>
      <c r="C17" s="96" t="s">
        <v>169</v>
      </c>
      <c r="D17" s="104" t="s">
        <v>64</v>
      </c>
      <c r="E17" s="13">
        <v>51.3</v>
      </c>
      <c r="F17" s="295"/>
      <c r="G17" s="33">
        <f t="shared" si="2"/>
        <v>0</v>
      </c>
    </row>
    <row r="18" spans="1:7" s="3" customFormat="1" ht="12.75" x14ac:dyDescent="0.2">
      <c r="A18" s="11" t="s">
        <v>165</v>
      </c>
      <c r="B18" s="12" t="s">
        <v>69</v>
      </c>
      <c r="C18" s="96" t="s">
        <v>170</v>
      </c>
      <c r="D18" s="104" t="s">
        <v>64</v>
      </c>
      <c r="E18" s="13">
        <v>15.5</v>
      </c>
      <c r="F18" s="295"/>
      <c r="G18" s="33">
        <f t="shared" si="2"/>
        <v>0</v>
      </c>
    </row>
    <row r="19" spans="1:7" s="3" customFormat="1" ht="12.75" x14ac:dyDescent="0.2">
      <c r="A19" s="11" t="s">
        <v>165</v>
      </c>
      <c r="B19" s="12" t="s">
        <v>171</v>
      </c>
      <c r="C19" s="96" t="s">
        <v>172</v>
      </c>
      <c r="D19" s="104" t="s">
        <v>64</v>
      </c>
      <c r="E19" s="13">
        <v>15.8</v>
      </c>
      <c r="F19" s="295"/>
      <c r="G19" s="33">
        <f t="shared" si="2"/>
        <v>0</v>
      </c>
    </row>
    <row r="20" spans="1:7" s="3" customFormat="1" ht="12.75" x14ac:dyDescent="0.2">
      <c r="A20" s="11" t="s">
        <v>165</v>
      </c>
      <c r="B20" s="12" t="s">
        <v>171</v>
      </c>
      <c r="C20" s="96" t="s">
        <v>173</v>
      </c>
      <c r="D20" s="104" t="s">
        <v>64</v>
      </c>
      <c r="E20" s="13">
        <v>12.8</v>
      </c>
      <c r="F20" s="295"/>
      <c r="G20" s="33">
        <f t="shared" si="2"/>
        <v>0</v>
      </c>
    </row>
    <row r="21" spans="1:7" s="3" customFormat="1" ht="12.75" x14ac:dyDescent="0.2">
      <c r="A21" s="11" t="s">
        <v>165</v>
      </c>
      <c r="B21" s="12" t="s">
        <v>171</v>
      </c>
      <c r="C21" s="96" t="s">
        <v>174</v>
      </c>
      <c r="D21" s="104" t="s">
        <v>64</v>
      </c>
      <c r="E21" s="13">
        <v>12.8</v>
      </c>
      <c r="F21" s="295"/>
      <c r="G21" s="33">
        <f t="shared" si="2"/>
        <v>0</v>
      </c>
    </row>
    <row r="22" spans="1:7" s="3" customFormat="1" ht="13.5" thickBot="1" x14ac:dyDescent="0.25">
      <c r="A22" s="11" t="s">
        <v>146</v>
      </c>
      <c r="B22" s="12" t="s">
        <v>171</v>
      </c>
      <c r="C22" s="96" t="s">
        <v>175</v>
      </c>
      <c r="D22" s="140" t="s">
        <v>64</v>
      </c>
      <c r="E22" s="15">
        <v>15.9</v>
      </c>
      <c r="F22" s="295"/>
      <c r="G22" s="33">
        <f t="shared" si="2"/>
        <v>0</v>
      </c>
    </row>
    <row r="23" spans="1:7" s="3" customFormat="1" ht="13.5" thickBot="1" x14ac:dyDescent="0.25">
      <c r="B23" s="2"/>
      <c r="C23" s="2"/>
      <c r="D23" s="64" t="s">
        <v>68</v>
      </c>
      <c r="E23" s="97">
        <f>SUM(E16:E22)</f>
        <v>140.1</v>
      </c>
      <c r="G23" s="35">
        <f>SUM(G16:G22)</f>
        <v>0</v>
      </c>
    </row>
    <row r="24" spans="1:7" s="3" customFormat="1" ht="12.75" x14ac:dyDescent="0.2">
      <c r="A24" s="6" t="s">
        <v>74</v>
      </c>
      <c r="B24" s="2"/>
      <c r="C24" s="2"/>
      <c r="D24" s="2"/>
      <c r="E24" s="66"/>
    </row>
    <row r="25" spans="1:7" s="3" customFormat="1" ht="12.75" x14ac:dyDescent="0.2">
      <c r="A25" s="8" t="s">
        <v>56</v>
      </c>
      <c r="B25" s="61" t="s">
        <v>57</v>
      </c>
      <c r="C25" s="62" t="s">
        <v>58</v>
      </c>
      <c r="D25" s="62" t="s">
        <v>104</v>
      </c>
      <c r="E25" s="63" t="s">
        <v>60</v>
      </c>
      <c r="F25" s="29" t="s">
        <v>44</v>
      </c>
      <c r="G25" s="29" t="s">
        <v>68</v>
      </c>
    </row>
    <row r="26" spans="1:7" s="3" customFormat="1" ht="12.75" x14ac:dyDescent="0.2">
      <c r="A26" s="11" t="s">
        <v>165</v>
      </c>
      <c r="B26" s="12" t="s">
        <v>74</v>
      </c>
      <c r="C26" s="96" t="s">
        <v>176</v>
      </c>
      <c r="D26" s="104" t="s">
        <v>64</v>
      </c>
      <c r="E26" s="13">
        <v>67.2</v>
      </c>
      <c r="F26" s="295"/>
      <c r="G26" s="33">
        <f t="shared" ref="G26:G32" si="3">E26*F26</f>
        <v>0</v>
      </c>
    </row>
    <row r="27" spans="1:7" s="3" customFormat="1" ht="12.75" x14ac:dyDescent="0.2">
      <c r="A27" s="11" t="s">
        <v>165</v>
      </c>
      <c r="B27" s="12" t="s">
        <v>74</v>
      </c>
      <c r="C27" s="96" t="s">
        <v>167</v>
      </c>
      <c r="D27" s="104" t="s">
        <v>64</v>
      </c>
      <c r="E27" s="13">
        <v>97.2</v>
      </c>
      <c r="F27" s="295"/>
      <c r="G27" s="33">
        <f t="shared" si="3"/>
        <v>0</v>
      </c>
    </row>
    <row r="28" spans="1:7" s="3" customFormat="1" ht="12.75" x14ac:dyDescent="0.2">
      <c r="A28" s="11" t="s">
        <v>165</v>
      </c>
      <c r="B28" s="12" t="s">
        <v>74</v>
      </c>
      <c r="C28" s="96" t="s">
        <v>177</v>
      </c>
      <c r="D28" s="104" t="s">
        <v>64</v>
      </c>
      <c r="E28" s="13">
        <v>125.2</v>
      </c>
      <c r="F28" s="295"/>
      <c r="G28" s="33">
        <f t="shared" si="3"/>
        <v>0</v>
      </c>
    </row>
    <row r="29" spans="1:7" s="3" customFormat="1" ht="12.75" x14ac:dyDescent="0.2">
      <c r="A29" s="11" t="s">
        <v>165</v>
      </c>
      <c r="B29" s="12" t="s">
        <v>74</v>
      </c>
      <c r="C29" s="96" t="s">
        <v>166</v>
      </c>
      <c r="D29" s="104" t="s">
        <v>64</v>
      </c>
      <c r="E29" s="13">
        <v>76.599999999999994</v>
      </c>
      <c r="F29" s="295"/>
      <c r="G29" s="33">
        <f t="shared" si="3"/>
        <v>0</v>
      </c>
    </row>
    <row r="30" spans="1:7" s="3" customFormat="1" ht="12.75" x14ac:dyDescent="0.2">
      <c r="A30" s="11" t="s">
        <v>146</v>
      </c>
      <c r="B30" s="12" t="s">
        <v>74</v>
      </c>
      <c r="C30" s="96" t="s">
        <v>178</v>
      </c>
      <c r="D30" s="104" t="s">
        <v>64</v>
      </c>
      <c r="E30" s="13">
        <v>67.8</v>
      </c>
      <c r="F30" s="295"/>
      <c r="G30" s="33">
        <f t="shared" si="3"/>
        <v>0</v>
      </c>
    </row>
    <row r="31" spans="1:7" s="3" customFormat="1" ht="12.75" x14ac:dyDescent="0.2">
      <c r="A31" s="11" t="s">
        <v>146</v>
      </c>
      <c r="B31" s="12" t="s">
        <v>74</v>
      </c>
      <c r="C31" s="96" t="s">
        <v>179</v>
      </c>
      <c r="D31" s="104" t="s">
        <v>64</v>
      </c>
      <c r="E31" s="13">
        <v>84.5</v>
      </c>
      <c r="F31" s="295"/>
      <c r="G31" s="33">
        <f t="shared" si="3"/>
        <v>0</v>
      </c>
    </row>
    <row r="32" spans="1:7" s="3" customFormat="1" ht="12.75" x14ac:dyDescent="0.2">
      <c r="A32" s="11" t="s">
        <v>146</v>
      </c>
      <c r="B32" s="12" t="s">
        <v>74</v>
      </c>
      <c r="C32" s="96" t="s">
        <v>163</v>
      </c>
      <c r="D32" s="104" t="s">
        <v>64</v>
      </c>
      <c r="E32" s="13">
        <v>65.400000000000006</v>
      </c>
      <c r="F32" s="295"/>
      <c r="G32" s="33">
        <f t="shared" si="3"/>
        <v>0</v>
      </c>
    </row>
    <row r="33" spans="1:7" s="3" customFormat="1" ht="13.5" thickBot="1" x14ac:dyDescent="0.25">
      <c r="A33" s="11" t="s">
        <v>146</v>
      </c>
      <c r="B33" s="12" t="s">
        <v>180</v>
      </c>
      <c r="C33" s="96" t="s">
        <v>181</v>
      </c>
      <c r="D33" s="140" t="s">
        <v>64</v>
      </c>
      <c r="E33" s="15">
        <v>26.5</v>
      </c>
      <c r="F33" s="295"/>
      <c r="G33" s="33">
        <f t="shared" ref="G33" si="4">E33*F33</f>
        <v>0</v>
      </c>
    </row>
    <row r="34" spans="1:7" s="3" customFormat="1" ht="13.5" thickBot="1" x14ac:dyDescent="0.25">
      <c r="B34" s="2"/>
      <c r="C34" s="100"/>
      <c r="D34" s="64" t="s">
        <v>68</v>
      </c>
      <c r="E34" s="97">
        <f>SUM(E26:E33)</f>
        <v>610.4</v>
      </c>
      <c r="G34" s="35">
        <f>SUM(G26:G33)</f>
        <v>0</v>
      </c>
    </row>
    <row r="35" spans="1:7" s="3" customFormat="1" ht="12.75" x14ac:dyDescent="0.2">
      <c r="A35" s="6" t="s">
        <v>93</v>
      </c>
      <c r="B35" s="2"/>
      <c r="C35" s="2"/>
      <c r="D35" s="2"/>
      <c r="E35" s="66"/>
    </row>
    <row r="36" spans="1:7" s="3" customFormat="1" ht="12.75" x14ac:dyDescent="0.2">
      <c r="A36" s="8" t="s">
        <v>56</v>
      </c>
      <c r="B36" s="61" t="s">
        <v>57</v>
      </c>
      <c r="C36" s="62" t="s">
        <v>58</v>
      </c>
      <c r="D36" s="62" t="s">
        <v>104</v>
      </c>
      <c r="E36" s="63" t="s">
        <v>60</v>
      </c>
      <c r="F36" s="29" t="s">
        <v>44</v>
      </c>
      <c r="G36" s="29" t="s">
        <v>68</v>
      </c>
    </row>
    <row r="37" spans="1:7" s="3" customFormat="1" ht="12.75" x14ac:dyDescent="0.2">
      <c r="A37" s="11" t="s">
        <v>165</v>
      </c>
      <c r="B37" s="12" t="s">
        <v>182</v>
      </c>
      <c r="C37" s="96" t="s">
        <v>183</v>
      </c>
      <c r="D37" s="104" t="s">
        <v>64</v>
      </c>
      <c r="E37" s="13">
        <v>19.3</v>
      </c>
      <c r="F37" s="295"/>
      <c r="G37" s="33">
        <f t="shared" ref="G37:G43" si="5">E37*F37</f>
        <v>0</v>
      </c>
    </row>
    <row r="38" spans="1:7" s="3" customFormat="1" ht="12.75" x14ac:dyDescent="0.2">
      <c r="A38" s="11" t="s">
        <v>165</v>
      </c>
      <c r="B38" s="12" t="s">
        <v>98</v>
      </c>
      <c r="C38" s="96" t="s">
        <v>184</v>
      </c>
      <c r="D38" s="104" t="s">
        <v>185</v>
      </c>
      <c r="E38" s="13">
        <v>6.5</v>
      </c>
      <c r="F38" s="295"/>
      <c r="G38" s="33">
        <f t="shared" si="5"/>
        <v>0</v>
      </c>
    </row>
    <row r="39" spans="1:7" s="3" customFormat="1" ht="12.75" x14ac:dyDescent="0.2">
      <c r="A39" s="11" t="s">
        <v>165</v>
      </c>
      <c r="B39" s="12" t="s">
        <v>186</v>
      </c>
      <c r="C39" s="96" t="s">
        <v>184</v>
      </c>
      <c r="D39" s="104" t="s">
        <v>64</v>
      </c>
      <c r="E39" s="13">
        <v>53.8</v>
      </c>
      <c r="F39" s="295"/>
      <c r="G39" s="33">
        <f t="shared" si="5"/>
        <v>0</v>
      </c>
    </row>
    <row r="40" spans="1:7" s="3" customFormat="1" ht="12.75" x14ac:dyDescent="0.2">
      <c r="A40" s="11" t="s">
        <v>146</v>
      </c>
      <c r="B40" s="12" t="s">
        <v>187</v>
      </c>
      <c r="C40" s="96" t="s">
        <v>188</v>
      </c>
      <c r="D40" s="104" t="s">
        <v>64</v>
      </c>
      <c r="E40" s="13">
        <v>11.4</v>
      </c>
      <c r="F40" s="295"/>
      <c r="G40" s="33">
        <f t="shared" si="5"/>
        <v>0</v>
      </c>
    </row>
    <row r="41" spans="1:7" s="3" customFormat="1" ht="12.75" x14ac:dyDescent="0.2">
      <c r="A41" s="11" t="s">
        <v>146</v>
      </c>
      <c r="B41" s="12" t="s">
        <v>141</v>
      </c>
      <c r="C41" s="96" t="s">
        <v>163</v>
      </c>
      <c r="D41" s="104" t="s">
        <v>64</v>
      </c>
      <c r="E41" s="13">
        <v>4.2</v>
      </c>
      <c r="F41" s="295"/>
      <c r="G41" s="33">
        <f t="shared" si="5"/>
        <v>0</v>
      </c>
    </row>
    <row r="42" spans="1:7" s="3" customFormat="1" ht="12.75" x14ac:dyDescent="0.2">
      <c r="A42" s="11" t="s">
        <v>146</v>
      </c>
      <c r="B42" s="12" t="s">
        <v>157</v>
      </c>
      <c r="C42" s="96" t="s">
        <v>162</v>
      </c>
      <c r="D42" s="104" t="s">
        <v>107</v>
      </c>
      <c r="E42" s="13">
        <v>5.9</v>
      </c>
      <c r="F42" s="295"/>
      <c r="G42" s="33">
        <f t="shared" si="5"/>
        <v>0</v>
      </c>
    </row>
    <row r="43" spans="1:7" s="3" customFormat="1" ht="13.5" thickBot="1" x14ac:dyDescent="0.25">
      <c r="A43" s="11" t="s">
        <v>146</v>
      </c>
      <c r="B43" s="12" t="s">
        <v>98</v>
      </c>
      <c r="C43" s="96" t="s">
        <v>189</v>
      </c>
      <c r="D43" s="140" t="s">
        <v>185</v>
      </c>
      <c r="E43" s="15">
        <v>6.2</v>
      </c>
      <c r="F43" s="295"/>
      <c r="G43" s="33">
        <f t="shared" si="5"/>
        <v>0</v>
      </c>
    </row>
    <row r="44" spans="1:7" s="3" customFormat="1" ht="13.5" thickBot="1" x14ac:dyDescent="0.25">
      <c r="B44" s="2"/>
      <c r="C44" s="2"/>
      <c r="D44" s="64" t="s">
        <v>68</v>
      </c>
      <c r="E44" s="97">
        <f>SUM(E37:E43)</f>
        <v>107.30000000000001</v>
      </c>
      <c r="G44" s="35">
        <f>SUM(G37:G43)</f>
        <v>0</v>
      </c>
    </row>
    <row r="45" spans="1:7" s="3" customFormat="1" ht="12.75" x14ac:dyDescent="0.2"/>
    <row r="46" spans="1:7" s="3" customFormat="1" ht="12.75" x14ac:dyDescent="0.2"/>
    <row r="47" spans="1:7" s="3" customFormat="1" ht="12.75" x14ac:dyDescent="0.2">
      <c r="D47" s="101" t="s">
        <v>102</v>
      </c>
      <c r="E47" s="102">
        <f>E6+E13+E23+E34+E44</f>
        <v>895.8</v>
      </c>
      <c r="F47" s="101" t="s">
        <v>60</v>
      </c>
      <c r="G47" s="103">
        <f>G6+G13+G23+G34+G44</f>
        <v>0</v>
      </c>
    </row>
    <row r="48" spans="1:7" s="3" customFormat="1" ht="14.25" customHeight="1" x14ac:dyDescent="0.2"/>
    <row r="49" spans="1:4" s="3" customFormat="1" ht="12.75" x14ac:dyDescent="0.2">
      <c r="A49" s="8" t="s">
        <v>244</v>
      </c>
      <c r="B49" s="131" t="s">
        <v>60</v>
      </c>
    </row>
    <row r="50" spans="1:4" s="3" customFormat="1" ht="12.75" x14ac:dyDescent="0.2">
      <c r="A50" s="11" t="s">
        <v>241</v>
      </c>
      <c r="B50" s="11">
        <v>246.08</v>
      </c>
    </row>
    <row r="51" spans="1:4" s="3" customFormat="1" ht="12.75" x14ac:dyDescent="0.2">
      <c r="A51" s="11" t="s">
        <v>242</v>
      </c>
      <c r="B51" s="17">
        <v>243.8</v>
      </c>
    </row>
    <row r="52" spans="1:4" s="3" customFormat="1" ht="17.25" customHeight="1" x14ac:dyDescent="0.2"/>
    <row r="53" spans="1:4" s="3" customFormat="1" ht="12.75" x14ac:dyDescent="0.2">
      <c r="A53" s="134" t="s">
        <v>99</v>
      </c>
      <c r="B53" s="8"/>
      <c r="C53" s="8"/>
      <c r="D53" s="131" t="s">
        <v>60</v>
      </c>
    </row>
    <row r="54" spans="1:4" s="3" customFormat="1" ht="12.75" x14ac:dyDescent="0.2">
      <c r="A54" s="122" t="s">
        <v>146</v>
      </c>
      <c r="B54" s="104" t="s">
        <v>100</v>
      </c>
      <c r="C54" s="96" t="s">
        <v>96</v>
      </c>
      <c r="D54" s="11">
        <v>12</v>
      </c>
    </row>
    <row r="55" spans="1:4" s="3" customFormat="1" ht="12.75" x14ac:dyDescent="0.2"/>
    <row r="1048573" spans="5:5" x14ac:dyDescent="0.25">
      <c r="E1048573" s="16">
        <f>SUM(E44,E34,E23,E13,E6)</f>
        <v>895.80000000000007</v>
      </c>
    </row>
  </sheetData>
  <sheetProtection algorithmName="SHA-512" hashValue="s+DDQ8zF8jRad2OUWk4v2QR2zL3jtGAIUsOaXoZsz/KMpPvn5+wp9dKquhh46wn4YhUEHgDUIwyZiGax/UQOAw==" saltValue="2QRED+YuhSZpxyzRwII08g==" spinCount="100000" sheet="1" objects="1" scenarios="1" selectLockedCells="1"/>
  <mergeCells count="1">
    <mergeCell ref="A1:G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335BA719E2AC4981449CD6C9D43DA7" ma:contentTypeVersion="2" ma:contentTypeDescription="Een nieuw document maken." ma:contentTypeScope="" ma:versionID="a08fdf100457feee5490e0926b9b5227">
  <xsd:schema xmlns:xsd="http://www.w3.org/2001/XMLSchema" xmlns:xs="http://www.w3.org/2001/XMLSchema" xmlns:p="http://schemas.microsoft.com/office/2006/metadata/properties" xmlns:ns1="http://schemas.microsoft.com/sharepoint/v3" targetNamespace="http://schemas.microsoft.com/office/2006/metadata/properties" ma:root="true" ma:fieldsID="1c9a9da1f9052d2c1b55fcb28f8ed86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0"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593704-A965-4BBC-88A4-979E66D4D452}">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545AED05-0CE0-42CE-810C-705896D256B6}">
  <ds:schemaRefs>
    <ds:schemaRef ds:uri="http://schemas.microsoft.com/sharepoint/v3/contenttype/forms"/>
  </ds:schemaRefs>
</ds:datastoreItem>
</file>

<file path=customXml/itemProps3.xml><?xml version="1.0" encoding="utf-8"?>
<ds:datastoreItem xmlns:ds="http://schemas.openxmlformats.org/officeDocument/2006/customXml" ds:itemID="{633F3B64-D9FE-4C88-90DA-9959633286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Inschrijfprijs</vt:lpstr>
      <vt:lpstr>A. en B. Inschrijfsom</vt:lpstr>
      <vt:lpstr>C. Specialistische Reiniging</vt:lpstr>
      <vt:lpstr>D. Calamiteitendienst</vt:lpstr>
      <vt:lpstr>Amsterdam</vt:lpstr>
      <vt:lpstr>Deventer</vt:lpstr>
      <vt:lpstr>Groningen</vt:lpstr>
      <vt:lpstr>Leeuwarden</vt:lpstr>
      <vt:lpstr>Schiedam</vt:lpstr>
      <vt:lpstr>Tilburg</vt:lpstr>
      <vt:lpstr>Inschrijfprijs!Afdrukbereik</vt:lpstr>
    </vt:vector>
  </TitlesOfParts>
  <Company>Staatsbosbeheer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Baumgarte, Ralph</dc:creator>
  <cp:lastModifiedBy>Sijbrandi, Sake-Jan</cp:lastModifiedBy>
  <cp:lastPrinted>2018-01-11T14:40:37Z</cp:lastPrinted>
  <dcterms:created xsi:type="dcterms:W3CDTF">2018-01-11T13:39:34Z</dcterms:created>
  <dcterms:modified xsi:type="dcterms:W3CDTF">2023-04-05T10:20:39Z</dcterms:modified>
</cp:coreProperties>
</file>