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714 Kerstdecoratie\04 - BESCHR DOCUMENTEN\Rectificatie\"/>
    </mc:Choice>
  </mc:AlternateContent>
  <xr:revisionPtr revIDLastSave="0" documentId="13_ncr:1_{54981EC8-7B24-45DA-BF56-063C16543B09}" xr6:coauthVersionLast="47" xr6:coauthVersionMax="47" xr10:uidLastSave="{00000000-0000-0000-0000-000000000000}"/>
  <bookViews>
    <workbookView xWindow="-108" yWindow="-108" windowWidth="23256" windowHeight="12576" xr2:uid="{73861C84-6AD6-442D-8E04-BBB3B854D8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6" i="1" l="1"/>
  <c r="K75" i="1"/>
  <c r="K74" i="1"/>
  <c r="K63" i="1"/>
  <c r="K65" i="1"/>
  <c r="K64" i="1"/>
  <c r="K53" i="1"/>
  <c r="K52" i="1"/>
  <c r="K43" i="1"/>
  <c r="F43" i="1"/>
  <c r="G43" i="1" s="1"/>
  <c r="D78" i="1" l="1"/>
  <c r="D77" i="1"/>
  <c r="D76" i="1"/>
  <c r="D75" i="1"/>
  <c r="D74" i="1"/>
  <c r="D67" i="1"/>
  <c r="D66" i="1"/>
  <c r="D65" i="1"/>
  <c r="D64" i="1"/>
  <c r="D63" i="1"/>
  <c r="D53" i="1"/>
  <c r="D54" i="1"/>
  <c r="D55" i="1"/>
  <c r="D56" i="1"/>
  <c r="D52" i="1"/>
  <c r="F38" i="1"/>
  <c r="F42" i="1"/>
  <c r="F41" i="1"/>
  <c r="F40" i="1"/>
  <c r="G40" i="1" s="1"/>
  <c r="F39" i="1"/>
  <c r="I74" i="1"/>
  <c r="I63" i="1"/>
  <c r="I52" i="1"/>
  <c r="I75" i="1"/>
  <c r="I65" i="1"/>
  <c r="I64" i="1"/>
  <c r="I51" i="1"/>
  <c r="I53" i="1"/>
  <c r="I76" i="1"/>
  <c r="I78" i="1" l="1"/>
  <c r="I67" i="1"/>
  <c r="I55" i="1"/>
  <c r="D80" i="1"/>
  <c r="D58" i="1"/>
  <c r="D69" i="1"/>
  <c r="G39" i="1"/>
  <c r="G42" i="1"/>
  <c r="G38" i="1"/>
  <c r="H38" i="1"/>
  <c r="H39" i="1"/>
  <c r="H40" i="1"/>
  <c r="G41" i="1"/>
  <c r="H41" i="1"/>
  <c r="H42" i="1"/>
  <c r="H43" i="1"/>
  <c r="I80" i="1" l="1"/>
  <c r="D82" i="1"/>
  <c r="G85" i="1" s="1"/>
  <c r="G45" i="1"/>
  <c r="G84" i="1" l="1"/>
  <c r="G86" i="1" s="1"/>
  <c r="G87" i="1" s="1"/>
</calcChain>
</file>

<file path=xl/sharedStrings.xml><?xml version="1.0" encoding="utf-8"?>
<sst xmlns="http://schemas.openxmlformats.org/spreadsheetml/2006/main" count="91" uniqueCount="62">
  <si>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</si>
  <si>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</si>
  <si>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</si>
  <si>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</si>
  <si>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</si>
  <si>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 xml:space="preserve">Invulveld =    </t>
  </si>
  <si>
    <t xml:space="preserve">Voorwaarden </t>
  </si>
  <si>
    <t>* De totaalprijs (inschrijfprijs) wordt afgerond op 2 cijfers achter de komma.</t>
  </si>
  <si>
    <t>Prijs</t>
  </si>
  <si>
    <t>Plaats</t>
  </si>
  <si>
    <t>Datum</t>
  </si>
  <si>
    <t>Naam</t>
  </si>
  <si>
    <t>Functie</t>
  </si>
  <si>
    <t>Aantallen</t>
  </si>
  <si>
    <t>Maatvoering in cm</t>
  </si>
  <si>
    <t>Totaalprijs</t>
  </si>
  <si>
    <t>180 cm</t>
  </si>
  <si>
    <t>270 cm</t>
  </si>
  <si>
    <t>540 cm</t>
  </si>
  <si>
    <t>Vergelijkingsprijs (omgerekend naar kleinste maatvoering)</t>
  </si>
  <si>
    <t>Maatvoering in cm
Minimum</t>
  </si>
  <si>
    <t>Maatvoering in cm 
Maximum</t>
  </si>
  <si>
    <t xml:space="preserve">* De aantallen zijn slechts bedoeld ter vergelijking van de verschillende inschrijvers. Hieraan kunnen geen rechten worden ontleend. </t>
  </si>
  <si>
    <t xml:space="preserve">* Alle bedragen zijn in Euro's en exclusief omzetbelasting (btw). </t>
  </si>
  <si>
    <t>Aangeboden maatvoering 
(in cm)#</t>
  </si>
  <si>
    <t>Kenmerk: IUC22-714 Kerstdecoraties</t>
  </si>
  <si>
    <t>Inschrijver verklaart dat deze inschrijving wordt gedaan overeenkomstig de bepalingen zoals deze zijn omschreven in de aanbestedingsstukken en eventuele nota('s) van inlichtingen.</t>
  </si>
  <si>
    <t>Vergelijkingswaarde subtotaal kunstkerstbomen</t>
  </si>
  <si>
    <t>* Vul hieronder de gele invulvelden in conform bijlage 1; specificatie van de opdracht, paragraaf 'prijsstelling'.</t>
  </si>
  <si>
    <t>Vergelijkingswaarde subtotaal kunstguirlandes</t>
  </si>
  <si>
    <t>Aantal behaalde punten (maximaal aantal te behalen punten is 400,0)</t>
  </si>
  <si>
    <t>Omschrijving artikel</t>
  </si>
  <si>
    <t>Vergelijkingswaarde subtotaal aanvullend assortiment</t>
  </si>
  <si>
    <t xml:space="preserve">Aanvullend assortiment, inclusief op- en aftuigen
Categorie prijsrange 1: € 0,00 - € 50,00 </t>
  </si>
  <si>
    <t>Aantallen (fictief)</t>
  </si>
  <si>
    <t xml:space="preserve">Aanvullend assortiment, inclusief op- en aftuigen
Categorie prijsrange 2: € 51,00 - € 150,00 </t>
  </si>
  <si>
    <t xml:space="preserve">Aanvullend assortiment, inclusief op- en aftuigen
Categorie prijsrange 3: € 151,00 - € 350,00 </t>
  </si>
  <si>
    <t>* De totale vergelijkswaarde dient niet hoger te zijn dan € 100.000,- exclusief btw.</t>
  </si>
  <si>
    <t>* De totale vergelijkswaarde van het basis assortiment dient niet hoger te zijn dan € 75.000,- exclusief btw.</t>
  </si>
  <si>
    <t>* De totale vergelijkswaarde van het aanvullende assortiment dient niet hoger te zijn dan € 25.000,- exclusief btw.</t>
  </si>
  <si>
    <t>Totaal vergelijkingswaarde basis assortiment (maximaal € 75.000)</t>
  </si>
  <si>
    <t>Totaal vergelijkingswaarde aanvullend assortiment (maximaal € 25.000)</t>
  </si>
  <si>
    <t>Totaal vergelijkingswaarde (maximaal € 100.000)</t>
  </si>
  <si>
    <t>(Basis assortiment) Kunstguirlandes met verlichting en kerstballen, inclusief op- en aftuigen</t>
  </si>
  <si>
    <t>(Basis assortiment) Kunstguirlandes met kerstballen, inclusief op- en aftuigen</t>
  </si>
  <si>
    <t>(Basis assortiment) Kunstguirlandes met verlichting, inclusief op- en aftuigen</t>
  </si>
  <si>
    <t>(Basis assortiment) Kunstkerstbomen, met voetstuk, vloerkleed, verlichting en gedecoreerd in thema, inclusief op- en aftuigen</t>
  </si>
  <si>
    <t>* Alle met de dienst gemoeide kosten zijn verwerkt in de prijzen (all in prijzen). In de tarieven verwerkt u alle kosten die nodig zijn voor het uitvoeren van werkzaamheden. Hieronder vallen ook de bezorg-, ophaal-, en 
   opslagkosten.</t>
  </si>
  <si>
    <t>* De tarieven dienen een logische opbouw te hebben, waarbij de tarieven van een boom met een hogere maatvoering groter zijn dan de tarieven van een boom met een lagere maatvoering.</t>
  </si>
  <si>
    <t xml:space="preserve"># - De aantallen kerstbomen in kolom B  dienen slechts voor het bepalen van een vergelijkingswaarde. 
   - In kolom C vult u de prijs in van de boom die u aanbiedt. 
   - In kolom E vult u de maatvoering van de desbetreffende boom in, die valt binnen de bandbreedte (maatvoering in cm). 
   - Om elke inschrijving met elkaar te kunnen vergelijken, wordt de prijs van de door u aangeboden maatvoering teruggerekend naar een prijs voor een boom van de minimale afmetingen. 
   - De vergelijkingsprijs vindt u in kolom E. </t>
  </si>
  <si>
    <t xml:space="preserve">* Het tarief in cel H53 mag maximaal 50% verschillen t.o.v. cel H52. </t>
  </si>
  <si>
    <t>* Er mag maximaal 10% tariefafwijking worden ingediend tussen de cellen H51, H63 en H74.</t>
  </si>
  <si>
    <t xml:space="preserve">* Het tarief in cel H52 mag maximaal 40% verschillen t.o.v. cel H51. </t>
  </si>
  <si>
    <t xml:space="preserve">* Het tarief in cel H64 mag maximaal 40% verschillen t.o.v. cel H63. </t>
  </si>
  <si>
    <t xml:space="preserve">* Het tarief in cel H65 mag maximaal 50% verschillen t.o.v. cel H64. </t>
  </si>
  <si>
    <t xml:space="preserve">* Het tarief in cel H75 mag maximaal 40% verschillen t.o.v. cel H74. </t>
  </si>
  <si>
    <t xml:space="preserve">* Het tarief in cel H76 mag maximaal 50% verschillen t.o.v. cel H75. </t>
  </si>
  <si>
    <t>Controle op maximale tarieven volgens gestelde voorwaarden.</t>
  </si>
  <si>
    <t>Maximaal toegetane percentage</t>
  </si>
  <si>
    <t>Uitkomst percentage</t>
  </si>
  <si>
    <t xml:space="preserve">* Het tarief in cel D43 mag maximaal 150% verschillen t.o.v. cel D40. </t>
  </si>
  <si>
    <t>* Bovenstaande maximale percentages (A23 t/m A30) dienen niet te worden overschreden. Een inschrijving wordt ongeldig verklaard en komt als gevolg daarvan niet meer in aanmerking voor gunning wanneer niet aan deze 
   vormvereisten wordt voldaan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</si>
</sst>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 * #,##0.0_ ;_ * \-#,##0.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3" borderId="0" xfId="0" applyFill="1" applyProtection="1">
      <protection hidden="1"/>
    </xf>
    <xf numFmtId="0" fontId="7" fillId="3" borderId="1" xfId="0" applyFont="1" applyFill="1" applyBorder="1" applyAlignment="1" applyProtection="1">
      <alignment vertical="center"/>
      <protection hidden="1"/>
    </xf>
    <xf numFmtId="0" fontId="8" fillId="3" borderId="0" xfId="0" applyFont="1" applyFill="1" applyProtection="1">
      <protection hidden="1"/>
    </xf>
    <xf numFmtId="44" fontId="9" fillId="3" borderId="0" xfId="2" applyFont="1" applyFill="1" applyBorder="1" applyProtection="1">
      <protection hidden="1"/>
    </xf>
    <xf numFmtId="0" fontId="8" fillId="3" borderId="2" xfId="0" applyFont="1" applyFill="1" applyBorder="1" applyProtection="1"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0" fillId="3" borderId="0" xfId="0" applyFill="1" applyAlignment="1" applyProtection="1">
      <alignment horizontal="right"/>
      <protection hidden="1"/>
    </xf>
    <xf numFmtId="0" fontId="10" fillId="3" borderId="0" xfId="0" applyFont="1" applyFill="1" applyProtection="1">
      <protection hidden="1"/>
    </xf>
    <xf numFmtId="0" fontId="8" fillId="3" borderId="0" xfId="0" quotePrefix="1" applyFont="1" applyFill="1" applyAlignment="1" applyProtection="1">
      <alignment horizontal="right"/>
      <protection hidden="1"/>
    </xf>
    <xf numFmtId="0" fontId="10" fillId="0" borderId="0" xfId="0" applyFont="1" applyProtection="1">
      <protection locked="0"/>
    </xf>
    <xf numFmtId="0" fontId="0" fillId="6" borderId="0" xfId="0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8" fillId="0" borderId="0" xfId="0" applyFont="1" applyProtection="1">
      <protection hidden="1"/>
    </xf>
    <xf numFmtId="164" fontId="0" fillId="0" borderId="0" xfId="0" applyNumberFormat="1" applyAlignment="1" applyProtection="1">
      <alignment horizontal="left" vertical="top"/>
      <protection hidden="1"/>
    </xf>
    <xf numFmtId="9" fontId="8" fillId="0" borderId="0" xfId="0" applyNumberFormat="1" applyFont="1" applyAlignment="1" applyProtection="1">
      <alignment horizontal="center" vertical="center"/>
      <protection hidden="1"/>
    </xf>
    <xf numFmtId="164" fontId="11" fillId="0" borderId="0" xfId="0" applyNumberFormat="1" applyFont="1" applyAlignment="1" applyProtection="1">
      <alignment horizontal="right"/>
      <protection hidden="1"/>
    </xf>
    <xf numFmtId="0" fontId="4" fillId="3" borderId="0" xfId="0" applyFont="1" applyFill="1" applyAlignment="1" applyProtection="1">
      <alignment vertical="center"/>
      <protection hidden="1"/>
    </xf>
    <xf numFmtId="164" fontId="4" fillId="7" borderId="4" xfId="0" applyNumberFormat="1" applyFont="1" applyFill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164" fontId="0" fillId="0" borderId="0" xfId="0" applyNumberFormat="1" applyAlignment="1" applyProtection="1">
      <alignment horizontal="left" vertical="top"/>
      <protection locked="0"/>
    </xf>
    <xf numFmtId="0" fontId="0" fillId="3" borderId="2" xfId="0" applyFill="1" applyBorder="1" applyAlignment="1" applyProtection="1">
      <alignment vertical="top"/>
      <protection hidden="1"/>
    </xf>
    <xf numFmtId="44" fontId="0" fillId="3" borderId="2" xfId="0" applyNumberFormat="1" applyFill="1" applyBorder="1" applyProtection="1">
      <protection hidden="1"/>
    </xf>
    <xf numFmtId="0" fontId="4" fillId="6" borderId="0" xfId="0" applyFont="1" applyFill="1" applyAlignment="1" applyProtection="1">
      <alignment horizontal="left" vertical="center"/>
      <protection hidden="1"/>
    </xf>
    <xf numFmtId="0" fontId="12" fillId="5" borderId="2" xfId="2" applyNumberFormat="1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left"/>
      <protection hidden="1"/>
    </xf>
    <xf numFmtId="164" fontId="4" fillId="0" borderId="0" xfId="0" applyNumberFormat="1" applyFont="1" applyFill="1" applyBorder="1" applyProtection="1"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0" fillId="0" borderId="0" xfId="0" applyFill="1"/>
    <xf numFmtId="0" fontId="8" fillId="6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vertical="center"/>
      <protection hidden="1"/>
    </xf>
    <xf numFmtId="0" fontId="4" fillId="6" borderId="0" xfId="0" applyFont="1" applyFill="1" applyAlignment="1" applyProtection="1">
      <alignment horizontal="left" wrapText="1"/>
      <protection hidden="1"/>
    </xf>
    <xf numFmtId="0" fontId="3" fillId="0" borderId="0" xfId="0" applyFont="1"/>
    <xf numFmtId="0" fontId="8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8" fillId="0" borderId="2" xfId="1" applyNumberFormat="1" applyFont="1" applyFill="1" applyBorder="1" applyAlignment="1" applyProtection="1">
      <alignment horizontal="center" vertical="center"/>
      <protection locked="0" hidden="1"/>
    </xf>
    <xf numFmtId="0" fontId="4" fillId="0" borderId="0" xfId="0" applyFont="1"/>
    <xf numFmtId="0" fontId="14" fillId="0" borderId="0" xfId="0" applyFont="1"/>
    <xf numFmtId="0" fontId="15" fillId="0" borderId="0" xfId="0" applyFont="1"/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hidden="1"/>
    </xf>
    <xf numFmtId="164" fontId="4" fillId="8" borderId="4" xfId="0" applyNumberFormat="1" applyFont="1" applyFill="1" applyBorder="1" applyProtection="1">
      <protection hidden="1"/>
    </xf>
    <xf numFmtId="0" fontId="8" fillId="0" borderId="2" xfId="0" applyFont="1" applyBorder="1" applyAlignment="1" applyProtection="1">
      <alignment horizontal="center"/>
      <protection hidden="1"/>
    </xf>
    <xf numFmtId="44" fontId="0" fillId="0" borderId="2" xfId="2" applyFont="1" applyBorder="1" applyAlignment="1" applyProtection="1">
      <alignment horizontal="center"/>
      <protection hidden="1"/>
    </xf>
    <xf numFmtId="44" fontId="12" fillId="5" borderId="2" xfId="2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 applyProtection="1">
      <alignment horizontal="center"/>
      <protection hidden="1"/>
    </xf>
    <xf numFmtId="165" fontId="0" fillId="0" borderId="0" xfId="1" applyNumberFormat="1" applyFont="1" applyFill="1" applyAlignment="1">
      <alignment horizontal="center"/>
    </xf>
    <xf numFmtId="165" fontId="4" fillId="0" borderId="2" xfId="1" applyNumberFormat="1" applyFont="1" applyFill="1" applyBorder="1" applyAlignment="1"/>
    <xf numFmtId="44" fontId="4" fillId="0" borderId="6" xfId="2" applyFont="1" applyFill="1" applyBorder="1" applyAlignment="1" applyProtection="1">
      <alignment vertical="center"/>
      <protection hidden="1"/>
    </xf>
    <xf numFmtId="0" fontId="0" fillId="4" borderId="2" xfId="0" applyFill="1" applyBorder="1" applyAlignment="1" applyProtection="1">
      <alignment horizontal="center" vertical="top"/>
      <protection locked="0"/>
    </xf>
    <xf numFmtId="0" fontId="0" fillId="0" borderId="0" xfId="0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vertical="top" wrapText="1"/>
      <protection hidden="1"/>
    </xf>
    <xf numFmtId="44" fontId="4" fillId="6" borderId="0" xfId="2" applyFont="1" applyFill="1" applyAlignment="1" applyProtection="1">
      <alignment horizontal="center" wrapText="1"/>
      <protection hidden="1"/>
    </xf>
    <xf numFmtId="0" fontId="4" fillId="6" borderId="0" xfId="0" applyFont="1" applyFill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right" vertical="center"/>
      <protection hidden="1"/>
    </xf>
    <xf numFmtId="49" fontId="12" fillId="5" borderId="2" xfId="2" applyNumberFormat="1" applyFont="1" applyFill="1" applyBorder="1" applyAlignment="1" applyProtection="1">
      <alignment horizontal="center" vertical="center"/>
      <protection locked="0"/>
    </xf>
    <xf numFmtId="44" fontId="12" fillId="5" borderId="2" xfId="2" applyFont="1" applyFill="1" applyBorder="1" applyAlignment="1" applyProtection="1">
      <alignment horizontal="center" vertical="center"/>
      <protection locked="0"/>
    </xf>
    <xf numFmtId="44" fontId="0" fillId="0" borderId="0" xfId="0" applyNumberFormat="1" applyFill="1"/>
    <xf numFmtId="0" fontId="0" fillId="0" borderId="0" xfId="0" applyFill="1" applyProtection="1"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9" fontId="0" fillId="0" borderId="2" xfId="3" applyFont="1" applyBorder="1"/>
    <xf numFmtId="0" fontId="0" fillId="0" borderId="1" xfId="0" applyBorder="1"/>
    <xf numFmtId="9" fontId="0" fillId="0" borderId="8" xfId="3" applyFont="1" applyBorder="1"/>
    <xf numFmtId="0" fontId="0" fillId="0" borderId="1" xfId="0" applyFill="1" applyBorder="1"/>
    <xf numFmtId="0" fontId="0" fillId="0" borderId="13" xfId="0" applyBorder="1"/>
    <xf numFmtId="0" fontId="0" fillId="0" borderId="0" xfId="0" applyBorder="1"/>
    <xf numFmtId="0" fontId="13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9" fontId="0" fillId="0" borderId="2" xfId="0" applyNumberFormat="1" applyBorder="1"/>
    <xf numFmtId="0" fontId="0" fillId="0" borderId="12" xfId="0" applyBorder="1"/>
    <xf numFmtId="0" fontId="0" fillId="0" borderId="14" xfId="0" applyBorder="1"/>
    <xf numFmtId="0" fontId="0" fillId="0" borderId="7" xfId="0" applyBorder="1"/>
    <xf numFmtId="0" fontId="0" fillId="0" borderId="7" xfId="0" applyFill="1" applyBorder="1"/>
    <xf numFmtId="0" fontId="0" fillId="0" borderId="15" xfId="0" applyBorder="1"/>
    <xf numFmtId="0" fontId="4" fillId="0" borderId="0" xfId="0" applyFont="1" applyFill="1" applyBorder="1" applyAlignment="1" applyProtection="1">
      <alignment vertical="top" wrapText="1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left" vertical="center" wrapText="1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 wrapText="1" shrinkToFit="1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center" wrapText="1"/>
      <protection hidden="1"/>
    </xf>
    <xf numFmtId="44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vertical="center"/>
      <protection hidden="1"/>
    </xf>
    <xf numFmtId="44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6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4" borderId="8" xfId="0" applyFill="1" applyBorder="1" applyAlignment="1" applyProtection="1">
      <alignment horizontal="left" vertical="top"/>
      <protection locked="0"/>
    </xf>
    <xf numFmtId="0" fontId="0" fillId="4" borderId="10" xfId="0" applyFill="1" applyBorder="1" applyAlignment="1" applyProtection="1">
      <alignment horizontal="left" vertical="top"/>
      <protection locked="0"/>
    </xf>
    <xf numFmtId="0" fontId="0" fillId="4" borderId="9" xfId="0" applyFill="1" applyBorder="1" applyAlignment="1" applyProtection="1">
      <alignment horizontal="left" vertical="top"/>
      <protection locked="0"/>
    </xf>
    <xf numFmtId="0" fontId="4" fillId="6" borderId="0" xfId="0" applyFont="1" applyFill="1" applyAlignment="1" applyProtection="1">
      <alignment horizontal="center" wrapText="1"/>
      <protection hidden="1"/>
    </xf>
    <xf numFmtId="0" fontId="4" fillId="6" borderId="5" xfId="0" applyFont="1" applyFill="1" applyBorder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left" vertical="center" wrapText="1"/>
      <protection hidden="1"/>
    </xf>
    <xf numFmtId="0" fontId="4" fillId="6" borderId="0" xfId="0" applyFont="1" applyFill="1" applyAlignment="1" applyProtection="1">
      <alignment horizontal="center"/>
      <protection hidden="1"/>
    </xf>
    <xf numFmtId="0" fontId="4" fillId="6" borderId="5" xfId="0" applyFont="1" applyFill="1" applyBorder="1" applyAlignment="1" applyProtection="1">
      <alignment horizontal="center"/>
      <protection hidden="1"/>
    </xf>
    <xf numFmtId="0" fontId="16" fillId="3" borderId="8" xfId="0" applyFont="1" applyFill="1" applyBorder="1" applyAlignment="1" applyProtection="1">
      <alignment horizontal="left" vertical="top" wrapText="1"/>
      <protection hidden="1"/>
    </xf>
    <xf numFmtId="0" fontId="16" fillId="3" borderId="10" xfId="0" applyFont="1" applyFill="1" applyBorder="1" applyAlignment="1" applyProtection="1">
      <alignment horizontal="left" vertical="top" wrapText="1"/>
      <protection hidden="1"/>
    </xf>
    <xf numFmtId="0" fontId="16" fillId="3" borderId="9" xfId="0" applyFont="1" applyFill="1" applyBorder="1" applyAlignment="1" applyProtection="1">
      <alignment horizontal="left" vertical="top" wrapText="1"/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10" fillId="5" borderId="2" xfId="0" applyFont="1" applyFill="1" applyBorder="1" applyAlignment="1" applyProtection="1">
      <alignment horizontal="left"/>
      <protection locked="0"/>
    </xf>
    <xf numFmtId="0" fontId="10" fillId="5" borderId="8" xfId="0" applyFont="1" applyFill="1" applyBorder="1" applyAlignment="1" applyProtection="1">
      <alignment horizontal="left"/>
      <protection locked="0"/>
    </xf>
    <xf numFmtId="0" fontId="10" fillId="5" borderId="2" xfId="0" applyFont="1" applyFill="1" applyBorder="1" applyAlignment="1" applyProtection="1">
      <alignment horizontal="center"/>
      <protection locked="0"/>
    </xf>
    <xf numFmtId="0" fontId="10" fillId="5" borderId="8" xfId="0" applyFont="1" applyFill="1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left" vertical="center" wrapText="1"/>
      <protection hidden="1"/>
    </xf>
    <xf numFmtId="0" fontId="0" fillId="6" borderId="0" xfId="0" applyFill="1" applyAlignment="1" applyProtection="1">
      <alignment horizontal="left" vertical="center"/>
      <protection hidden="1"/>
    </xf>
    <xf numFmtId="44" fontId="4" fillId="6" borderId="0" xfId="2" applyFont="1" applyFill="1" applyAlignment="1" applyProtection="1">
      <alignment horizontal="center" wrapText="1"/>
      <protection hidden="1"/>
    </xf>
    <xf numFmtId="44" fontId="4" fillId="6" borderId="5" xfId="2" applyFont="1" applyFill="1" applyBorder="1" applyAlignment="1" applyProtection="1">
      <alignment horizontal="center" wrapText="1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8" fillId="6" borderId="0" xfId="0" applyFont="1" applyFill="1" applyAlignment="1" applyProtection="1">
      <alignment horizontal="left" vertical="center" wrapText="1" shrinkToFit="1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8" fillId="6" borderId="0" xfId="0" applyFont="1" applyFill="1" applyAlignment="1" applyProtection="1">
      <alignment horizontal="left" vertical="center"/>
      <protection hidden="1"/>
    </xf>
    <xf numFmtId="0" fontId="8" fillId="6" borderId="0" xfId="0" applyFont="1" applyFill="1" applyAlignment="1" applyProtection="1">
      <alignment horizontal="left" vertical="center" wrapText="1"/>
      <protection hidden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25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52CC-CCB5-4356-9A32-5D921CD296B6}">
  <dimension ref="A1:Q104"/>
  <sheetViews>
    <sheetView showGridLines="0" tabSelected="1" zoomScale="80" zoomScaleNormal="80" workbookViewId="0">
      <selection activeCell="B7" sqref="B7:I7"/>
    </sheetView>
  </sheetViews>
  <sheetFormatPr defaultRowHeight="14.4" x14ac:dyDescent="0.3"/>
  <cols>
    <col min="1" max="1" width="27.33203125" customWidth="1"/>
    <col min="2" max="2" width="17.33203125" customWidth="1"/>
    <col min="3" max="3" width="18.5546875" customWidth="1"/>
    <col min="4" max="4" width="22.6640625" bestFit="1" customWidth="1"/>
    <col min="5" max="5" width="16.44140625" customWidth="1"/>
    <col min="6" max="6" width="21" customWidth="1"/>
    <col min="7" max="7" width="43" customWidth="1"/>
    <col min="8" max="8" width="19" customWidth="1"/>
    <col min="9" max="9" width="15.5546875" customWidth="1"/>
    <col min="10" max="10" width="2.77734375" style="73" customWidth="1"/>
    <col min="11" max="11" width="11.21875" customWidth="1"/>
    <col min="12" max="12" width="12.5546875" style="71" customWidth="1"/>
  </cols>
  <sheetData>
    <row r="1" spans="1:11" ht="15.6" customHeight="1" x14ac:dyDescent="0.3">
      <c r="A1" s="120" t="s">
        <v>25</v>
      </c>
      <c r="B1" s="120"/>
      <c r="C1" s="120"/>
      <c r="D1" s="120"/>
      <c r="E1" s="120"/>
      <c r="F1" s="120"/>
      <c r="G1" s="120"/>
      <c r="H1" s="120"/>
      <c r="I1" s="120"/>
      <c r="J1" s="83"/>
      <c r="K1" s="71"/>
    </row>
    <row r="2" spans="1:11" ht="15.6" customHeight="1" x14ac:dyDescent="0.3">
      <c r="A2" s="120"/>
      <c r="B2" s="120"/>
      <c r="C2" s="120"/>
      <c r="D2" s="120"/>
      <c r="E2" s="120"/>
      <c r="F2" s="120"/>
      <c r="G2" s="120"/>
      <c r="H2" s="120"/>
      <c r="I2" s="120"/>
      <c r="J2" s="83"/>
      <c r="K2" s="71"/>
    </row>
    <row r="3" spans="1:11" x14ac:dyDescent="0.3">
      <c r="A3" s="2"/>
      <c r="B3" s="30"/>
      <c r="C3" s="30"/>
      <c r="D3" s="3"/>
      <c r="E3" s="4"/>
      <c r="F3" s="4"/>
      <c r="G3" s="4"/>
      <c r="H3" s="1"/>
      <c r="K3" s="71"/>
    </row>
    <row r="4" spans="1:11" x14ac:dyDescent="0.3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84"/>
      <c r="K4" s="71"/>
    </row>
    <row r="5" spans="1:11" x14ac:dyDescent="0.3">
      <c r="A5" s="5" t="s">
        <v>1</v>
      </c>
      <c r="B5" s="121"/>
      <c r="C5" s="121"/>
      <c r="D5" s="121"/>
      <c r="E5" s="121"/>
      <c r="F5" s="121"/>
      <c r="G5" s="121"/>
      <c r="H5" s="121"/>
      <c r="I5" s="122"/>
      <c r="J5" s="85"/>
      <c r="K5" s="74"/>
    </row>
    <row r="6" spans="1:11" x14ac:dyDescent="0.3">
      <c r="A6" s="5" t="s">
        <v>2</v>
      </c>
      <c r="B6" s="121"/>
      <c r="C6" s="121"/>
      <c r="D6" s="121"/>
      <c r="E6" s="121"/>
      <c r="F6" s="121"/>
      <c r="G6" s="121"/>
      <c r="H6" s="121"/>
      <c r="I6" s="122"/>
      <c r="J6" s="85"/>
      <c r="K6" s="71"/>
    </row>
    <row r="7" spans="1:11" x14ac:dyDescent="0.3">
      <c r="A7" s="5" t="s">
        <v>3</v>
      </c>
      <c r="B7" s="121"/>
      <c r="C7" s="121"/>
      <c r="D7" s="121"/>
      <c r="E7" s="121"/>
      <c r="F7" s="121"/>
      <c r="G7" s="121"/>
      <c r="H7" s="121"/>
      <c r="I7" s="122"/>
      <c r="J7" s="85"/>
      <c r="K7" s="71"/>
    </row>
    <row r="8" spans="1:11" x14ac:dyDescent="0.3">
      <c r="A8" s="5" t="s">
        <v>4</v>
      </c>
      <c r="B8" s="121"/>
      <c r="C8" s="121"/>
      <c r="D8" s="121"/>
      <c r="E8" s="121"/>
      <c r="F8" s="121"/>
      <c r="G8" s="121"/>
      <c r="H8" s="121"/>
      <c r="I8" s="122"/>
      <c r="J8" s="85"/>
      <c r="K8" s="71"/>
    </row>
    <row r="9" spans="1:11" x14ac:dyDescent="0.3">
      <c r="A9" s="6"/>
      <c r="B9" s="6"/>
      <c r="C9" s="6"/>
      <c r="D9" s="1"/>
      <c r="E9" s="7"/>
      <c r="F9" s="7"/>
      <c r="G9" s="8"/>
      <c r="H9" s="1"/>
      <c r="K9" s="71"/>
    </row>
    <row r="10" spans="1:11" x14ac:dyDescent="0.3">
      <c r="A10" s="1"/>
      <c r="B10" s="1"/>
      <c r="C10" s="1"/>
      <c r="D10" s="1"/>
      <c r="G10" s="9" t="s">
        <v>5</v>
      </c>
      <c r="H10" s="123"/>
      <c r="I10" s="124"/>
      <c r="J10" s="86"/>
      <c r="K10" s="71"/>
    </row>
    <row r="11" spans="1:11" x14ac:dyDescent="0.3">
      <c r="A11" s="1"/>
      <c r="B11" s="1"/>
      <c r="C11" s="1"/>
      <c r="D11" s="1"/>
      <c r="E11" s="9"/>
      <c r="F11" s="9"/>
      <c r="G11" s="10"/>
      <c r="H11" s="1"/>
      <c r="K11" s="71"/>
    </row>
    <row r="12" spans="1:11" x14ac:dyDescent="0.3">
      <c r="A12" s="65" t="s">
        <v>6</v>
      </c>
      <c r="B12" s="65"/>
      <c r="C12" s="65"/>
      <c r="D12" s="65"/>
      <c r="E12" s="65"/>
      <c r="F12" s="65"/>
      <c r="G12" s="65"/>
      <c r="H12" s="65"/>
      <c r="I12" s="65"/>
      <c r="J12" s="84"/>
      <c r="K12" s="71"/>
    </row>
    <row r="13" spans="1:11" ht="14.4" customHeight="1" x14ac:dyDescent="0.3">
      <c r="A13" s="125" t="s">
        <v>28</v>
      </c>
      <c r="B13" s="125"/>
      <c r="C13" s="125"/>
      <c r="D13" s="125"/>
      <c r="E13" s="125"/>
      <c r="F13" s="125"/>
      <c r="G13" s="125"/>
      <c r="H13" s="125"/>
      <c r="I13" s="125"/>
      <c r="J13" s="87"/>
      <c r="K13" s="71"/>
    </row>
    <row r="14" spans="1:11" ht="34.200000000000003" customHeight="1" x14ac:dyDescent="0.3">
      <c r="A14" s="125" t="s">
        <v>47</v>
      </c>
      <c r="B14" s="125"/>
      <c r="C14" s="125"/>
      <c r="D14" s="125"/>
      <c r="E14" s="125"/>
      <c r="F14" s="125"/>
      <c r="G14" s="125"/>
      <c r="H14" s="125"/>
      <c r="I14" s="125"/>
      <c r="J14" s="87"/>
      <c r="K14" s="71"/>
    </row>
    <row r="15" spans="1:11" ht="13.8" customHeight="1" x14ac:dyDescent="0.3">
      <c r="A15" s="126" t="s">
        <v>23</v>
      </c>
      <c r="B15" s="126"/>
      <c r="C15" s="126"/>
      <c r="D15" s="126"/>
      <c r="E15" s="126"/>
      <c r="F15" s="126"/>
      <c r="G15" s="126"/>
      <c r="H15" s="126"/>
      <c r="I15" s="126"/>
      <c r="J15" s="88"/>
      <c r="K15" s="71"/>
    </row>
    <row r="16" spans="1:11" ht="18" customHeight="1" x14ac:dyDescent="0.3">
      <c r="A16" s="125" t="s">
        <v>22</v>
      </c>
      <c r="B16" s="125"/>
      <c r="C16" s="125"/>
      <c r="D16" s="125"/>
      <c r="E16" s="125"/>
      <c r="F16" s="125"/>
      <c r="G16" s="125"/>
      <c r="H16" s="125"/>
      <c r="I16" s="125"/>
      <c r="J16" s="87"/>
      <c r="K16" s="71"/>
    </row>
    <row r="17" spans="1:17" x14ac:dyDescent="0.3">
      <c r="A17" s="125" t="s">
        <v>48</v>
      </c>
      <c r="B17" s="125"/>
      <c r="C17" s="125"/>
      <c r="D17" s="125"/>
      <c r="E17" s="125"/>
      <c r="F17" s="125"/>
      <c r="G17" s="125"/>
      <c r="H17" s="125"/>
      <c r="I17" s="125"/>
      <c r="J17" s="87"/>
      <c r="K17" s="71"/>
    </row>
    <row r="18" spans="1:17" ht="14.4" customHeight="1" x14ac:dyDescent="0.3">
      <c r="A18" s="125" t="s">
        <v>7</v>
      </c>
      <c r="B18" s="125"/>
      <c r="C18" s="125"/>
      <c r="D18" s="125"/>
      <c r="E18" s="125"/>
      <c r="F18" s="125"/>
      <c r="G18" s="125"/>
      <c r="H18" s="125"/>
      <c r="I18" s="125"/>
      <c r="J18" s="87"/>
      <c r="K18" s="71"/>
      <c r="O18" s="38"/>
      <c r="P18" s="39"/>
      <c r="Q18" s="39"/>
    </row>
    <row r="19" spans="1:17" x14ac:dyDescent="0.3">
      <c r="A19" s="29" t="s">
        <v>38</v>
      </c>
      <c r="B19" s="29"/>
      <c r="C19" s="29"/>
      <c r="D19" s="29"/>
      <c r="E19" s="29"/>
      <c r="F19" s="29"/>
      <c r="G19" s="29"/>
      <c r="H19" s="29"/>
      <c r="I19" s="29"/>
      <c r="J19" s="89"/>
      <c r="K19" s="71"/>
      <c r="O19" s="38"/>
      <c r="P19" s="39"/>
      <c r="Q19" s="39"/>
    </row>
    <row r="20" spans="1:17" x14ac:dyDescent="0.3">
      <c r="A20" s="29" t="s">
        <v>39</v>
      </c>
      <c r="B20" s="29"/>
      <c r="C20" s="29"/>
      <c r="D20" s="29"/>
      <c r="E20" s="29"/>
      <c r="F20" s="29"/>
      <c r="G20" s="29"/>
      <c r="H20" s="29"/>
      <c r="I20" s="29"/>
      <c r="J20" s="89"/>
      <c r="K20" s="71"/>
      <c r="O20" s="38"/>
      <c r="P20" s="39"/>
      <c r="Q20" s="39"/>
    </row>
    <row r="21" spans="1:17" x14ac:dyDescent="0.3">
      <c r="A21" s="29" t="s">
        <v>37</v>
      </c>
      <c r="B21" s="29"/>
      <c r="C21" s="29"/>
      <c r="D21" s="29"/>
      <c r="E21" s="29"/>
      <c r="F21" s="29"/>
      <c r="G21" s="29"/>
      <c r="H21" s="29"/>
      <c r="I21" s="29"/>
      <c r="J21" s="89"/>
      <c r="K21" s="71"/>
      <c r="O21" s="38"/>
      <c r="P21" s="39"/>
      <c r="Q21" s="39"/>
    </row>
    <row r="22" spans="1:17" ht="9.6" customHeight="1" x14ac:dyDescent="0.3">
      <c r="A22" s="29"/>
      <c r="B22" s="29"/>
      <c r="C22" s="29"/>
      <c r="D22" s="29"/>
      <c r="E22" s="29"/>
      <c r="F22" s="29"/>
      <c r="G22" s="29"/>
      <c r="H22" s="29"/>
      <c r="I22" s="29"/>
      <c r="J22" s="89"/>
      <c r="K22" s="71"/>
      <c r="O22" s="38"/>
      <c r="P22" s="39"/>
      <c r="Q22" s="39"/>
    </row>
    <row r="23" spans="1:17" x14ac:dyDescent="0.3">
      <c r="A23" s="132" t="s">
        <v>60</v>
      </c>
      <c r="B23" s="132"/>
      <c r="C23" s="132"/>
      <c r="D23" s="132"/>
      <c r="E23" s="132"/>
      <c r="F23" s="132"/>
      <c r="G23" s="132"/>
      <c r="H23" s="132"/>
      <c r="I23" s="132"/>
      <c r="J23" s="89"/>
      <c r="K23" s="71"/>
      <c r="O23" s="38"/>
      <c r="P23" s="39"/>
      <c r="Q23" s="39"/>
    </row>
    <row r="24" spans="1:17" x14ac:dyDescent="0.3">
      <c r="A24" s="132" t="s">
        <v>51</v>
      </c>
      <c r="B24" s="132"/>
      <c r="C24" s="132"/>
      <c r="D24" s="132"/>
      <c r="E24" s="132"/>
      <c r="F24" s="132"/>
      <c r="G24" s="132"/>
      <c r="H24" s="132"/>
      <c r="I24" s="132"/>
      <c r="J24" s="89"/>
      <c r="K24" s="71"/>
      <c r="O24" s="38"/>
      <c r="P24" s="39"/>
      <c r="Q24" s="39"/>
    </row>
    <row r="25" spans="1:17" x14ac:dyDescent="0.3">
      <c r="A25" s="132" t="s">
        <v>52</v>
      </c>
      <c r="B25" s="132"/>
      <c r="C25" s="132"/>
      <c r="D25" s="132"/>
      <c r="E25" s="132"/>
      <c r="F25" s="132"/>
      <c r="G25" s="132"/>
      <c r="H25" s="132"/>
      <c r="I25" s="132"/>
      <c r="J25" s="89"/>
      <c r="K25" s="71"/>
      <c r="O25" s="38"/>
      <c r="P25" s="39"/>
      <c r="Q25" s="39"/>
    </row>
    <row r="26" spans="1:17" x14ac:dyDescent="0.3">
      <c r="A26" s="132" t="s">
        <v>50</v>
      </c>
      <c r="B26" s="132"/>
      <c r="C26" s="132"/>
      <c r="D26" s="132"/>
      <c r="E26" s="132"/>
      <c r="F26" s="132"/>
      <c r="G26" s="132"/>
      <c r="H26" s="132"/>
      <c r="I26" s="132"/>
      <c r="J26" s="89"/>
      <c r="K26" s="71"/>
      <c r="O26" s="38"/>
      <c r="P26" s="39"/>
      <c r="Q26" s="39"/>
    </row>
    <row r="27" spans="1:17" x14ac:dyDescent="0.3">
      <c r="A27" s="132" t="s">
        <v>53</v>
      </c>
      <c r="B27" s="132"/>
      <c r="C27" s="132"/>
      <c r="D27" s="132"/>
      <c r="E27" s="132"/>
      <c r="F27" s="132"/>
      <c r="G27" s="132"/>
      <c r="H27" s="132"/>
      <c r="I27" s="132"/>
      <c r="J27" s="89"/>
      <c r="K27" s="71"/>
      <c r="O27" s="38"/>
      <c r="P27" s="39"/>
      <c r="Q27" s="39"/>
    </row>
    <row r="28" spans="1:17" x14ac:dyDescent="0.3">
      <c r="A28" s="132" t="s">
        <v>54</v>
      </c>
      <c r="B28" s="132"/>
      <c r="C28" s="132"/>
      <c r="D28" s="132"/>
      <c r="E28" s="132"/>
      <c r="F28" s="132"/>
      <c r="G28" s="132"/>
      <c r="H28" s="132"/>
      <c r="I28" s="132"/>
      <c r="J28" s="89"/>
      <c r="K28" s="71"/>
      <c r="O28" s="38"/>
      <c r="P28" s="39"/>
      <c r="Q28" s="39"/>
    </row>
    <row r="29" spans="1:17" x14ac:dyDescent="0.3">
      <c r="A29" s="132" t="s">
        <v>55</v>
      </c>
      <c r="B29" s="132"/>
      <c r="C29" s="132"/>
      <c r="D29" s="132"/>
      <c r="E29" s="132"/>
      <c r="F29" s="132"/>
      <c r="G29" s="132"/>
      <c r="H29" s="132"/>
      <c r="I29" s="132"/>
      <c r="J29" s="89"/>
      <c r="K29" s="71"/>
      <c r="O29" s="38"/>
      <c r="P29" s="39"/>
      <c r="Q29" s="39"/>
    </row>
    <row r="30" spans="1:17" x14ac:dyDescent="0.3">
      <c r="A30" s="132" t="s">
        <v>56</v>
      </c>
      <c r="B30" s="132"/>
      <c r="C30" s="132"/>
      <c r="D30" s="132"/>
      <c r="E30" s="132"/>
      <c r="F30" s="132"/>
      <c r="G30" s="132"/>
      <c r="H30" s="132"/>
      <c r="I30" s="132"/>
      <c r="J30" s="89"/>
      <c r="K30" s="71"/>
      <c r="O30" s="38"/>
      <c r="P30" s="39"/>
      <c r="Q30" s="39"/>
    </row>
    <row r="31" spans="1:17" ht="25.2" customHeight="1" x14ac:dyDescent="0.3">
      <c r="A31" s="133" t="s">
        <v>61</v>
      </c>
      <c r="B31" s="133"/>
      <c r="C31" s="133"/>
      <c r="D31" s="133"/>
      <c r="E31" s="133"/>
      <c r="F31" s="133"/>
      <c r="G31" s="133"/>
      <c r="H31" s="133"/>
      <c r="I31" s="133"/>
      <c r="J31" s="89"/>
      <c r="K31" s="71"/>
      <c r="O31" s="38"/>
      <c r="P31" s="39"/>
      <c r="Q31" s="39"/>
    </row>
    <row r="32" spans="1:17" ht="12" customHeight="1" x14ac:dyDescent="0.3">
      <c r="A32" s="130" t="s">
        <v>49</v>
      </c>
      <c r="B32" s="130"/>
      <c r="C32" s="130"/>
      <c r="D32" s="130"/>
      <c r="E32" s="130"/>
      <c r="F32" s="130"/>
      <c r="G32" s="130"/>
      <c r="H32" s="130"/>
      <c r="I32" s="130"/>
      <c r="J32" s="90"/>
      <c r="K32" s="71"/>
      <c r="O32" s="38"/>
      <c r="P32" s="39"/>
      <c r="Q32" s="39"/>
    </row>
    <row r="33" spans="1:17" ht="70.8" customHeight="1" x14ac:dyDescent="0.3">
      <c r="A33" s="130"/>
      <c r="B33" s="130"/>
      <c r="C33" s="130"/>
      <c r="D33" s="130"/>
      <c r="E33" s="130"/>
      <c r="F33" s="130"/>
      <c r="G33" s="130"/>
      <c r="H33" s="130"/>
      <c r="I33" s="130"/>
      <c r="J33" s="90"/>
      <c r="K33" s="71"/>
      <c r="L33" s="72"/>
      <c r="N33" s="37"/>
      <c r="O33" s="38"/>
      <c r="P33" s="39"/>
      <c r="Q33" s="39"/>
    </row>
    <row r="34" spans="1:17" ht="14.4" customHeight="1" x14ac:dyDescent="0.3">
      <c r="A34" s="12"/>
      <c r="B34" s="12"/>
      <c r="C34" s="12"/>
      <c r="D34" s="12"/>
      <c r="E34" s="12"/>
      <c r="F34" s="12"/>
      <c r="G34" s="12"/>
      <c r="H34" s="1"/>
      <c r="K34" s="75"/>
      <c r="L34" s="75"/>
      <c r="N34" s="37"/>
      <c r="O34" s="38"/>
      <c r="P34" s="39"/>
      <c r="Q34" s="39"/>
    </row>
    <row r="35" spans="1:17" x14ac:dyDescent="0.3">
      <c r="A35" s="129" t="s">
        <v>46</v>
      </c>
      <c r="B35" s="129"/>
      <c r="C35" s="129"/>
      <c r="D35" s="129"/>
      <c r="E35" s="129"/>
      <c r="F35" s="129"/>
      <c r="G35" s="129"/>
      <c r="H35" s="34"/>
      <c r="K35" s="75"/>
      <c r="L35" s="75"/>
      <c r="N35" s="37"/>
    </row>
    <row r="36" spans="1:17" ht="14.55" customHeight="1" x14ac:dyDescent="0.3">
      <c r="A36" s="23"/>
      <c r="B36" s="23"/>
      <c r="C36" s="115" t="s">
        <v>13</v>
      </c>
      <c r="D36" s="127" t="s">
        <v>8</v>
      </c>
      <c r="E36" s="127" t="s">
        <v>24</v>
      </c>
      <c r="F36" s="112" t="s">
        <v>19</v>
      </c>
      <c r="G36" s="112" t="s">
        <v>15</v>
      </c>
      <c r="K36" s="103" t="s">
        <v>57</v>
      </c>
      <c r="L36" s="104"/>
      <c r="N36" s="37"/>
    </row>
    <row r="37" spans="1:17" ht="40.5" customHeight="1" x14ac:dyDescent="0.3">
      <c r="A37" s="31" t="s">
        <v>20</v>
      </c>
      <c r="B37" s="31" t="s">
        <v>21</v>
      </c>
      <c r="C37" s="116"/>
      <c r="D37" s="128"/>
      <c r="E37" s="128"/>
      <c r="F37" s="113"/>
      <c r="G37" s="113"/>
      <c r="K37" s="105"/>
      <c r="L37" s="106"/>
    </row>
    <row r="38" spans="1:17" x14ac:dyDescent="0.3">
      <c r="A38" s="44">
        <v>140</v>
      </c>
      <c r="B38" s="44">
        <v>190</v>
      </c>
      <c r="C38" s="36">
        <v>12</v>
      </c>
      <c r="D38" s="46"/>
      <c r="E38" s="24"/>
      <c r="F38" s="45" t="str">
        <f>IF(E38&gt;190,"Ongeldig",IF(E38&lt;140,"Ongeldig",(D38/E38*140)))</f>
        <v>Ongeldig</v>
      </c>
      <c r="G38" s="22" t="e">
        <f t="shared" ref="G38:G43" si="0">C38*F38</f>
        <v>#VALUE!</v>
      </c>
      <c r="H38" s="32" t="str">
        <f t="shared" ref="H38:H43" si="1">IF(OR(E38&lt;A38,E38&gt;B38),"maatvoering is niet juist","")</f>
        <v>maatvoering is niet juist</v>
      </c>
      <c r="K38" s="105"/>
      <c r="L38" s="106"/>
    </row>
    <row r="39" spans="1:17" x14ac:dyDescent="0.3">
      <c r="A39" s="44">
        <v>200</v>
      </c>
      <c r="B39" s="44">
        <v>240</v>
      </c>
      <c r="C39" s="40">
        <v>43</v>
      </c>
      <c r="D39" s="46"/>
      <c r="E39" s="24"/>
      <c r="F39" s="45" t="str">
        <f>IF(E39&gt;240,"Ongeldig",IF(E39&lt;200,"Ongeldig",(D39/E39*200)))</f>
        <v>Ongeldig</v>
      </c>
      <c r="G39" s="22" t="e">
        <f t="shared" si="0"/>
        <v>#VALUE!</v>
      </c>
      <c r="H39" s="32" t="str">
        <f t="shared" si="1"/>
        <v>maatvoering is niet juist</v>
      </c>
      <c r="K39" s="107"/>
      <c r="L39" s="108"/>
    </row>
    <row r="40" spans="1:17" ht="14.4" customHeight="1" x14ac:dyDescent="0.3">
      <c r="A40" s="44">
        <v>250</v>
      </c>
      <c r="B40" s="44">
        <v>290</v>
      </c>
      <c r="C40" s="41">
        <v>59</v>
      </c>
      <c r="D40" s="46"/>
      <c r="E40" s="24"/>
      <c r="F40" s="45" t="str">
        <f>IF(E40&gt;290,"Ongeldig",IF(E40&lt;250,"Ongeldig",(D40/E40*250)))</f>
        <v>Ongeldig</v>
      </c>
      <c r="G40" s="22" t="e">
        <f t="shared" si="0"/>
        <v>#VALUE!</v>
      </c>
      <c r="H40" s="32" t="str">
        <f t="shared" si="1"/>
        <v>maatvoering is niet juist</v>
      </c>
      <c r="K40" s="100" t="s">
        <v>59</v>
      </c>
      <c r="L40" s="97" t="s">
        <v>58</v>
      </c>
    </row>
    <row r="41" spans="1:17" x14ac:dyDescent="0.3">
      <c r="A41" s="44">
        <v>300</v>
      </c>
      <c r="B41" s="44">
        <v>340</v>
      </c>
      <c r="C41" s="40">
        <v>25</v>
      </c>
      <c r="D41" s="46"/>
      <c r="E41" s="24"/>
      <c r="F41" s="45" t="str">
        <f>IF(E41&gt;340,"Ongeldig",IF(E41&lt;300,"Ongeldig",(D41/E41*300)))</f>
        <v>Ongeldig</v>
      </c>
      <c r="G41" s="22" t="e">
        <f t="shared" si="0"/>
        <v>#VALUE!</v>
      </c>
      <c r="H41" s="32" t="str">
        <f t="shared" si="1"/>
        <v>maatvoering is niet juist</v>
      </c>
      <c r="K41" s="101"/>
      <c r="L41" s="98"/>
    </row>
    <row r="42" spans="1:17" x14ac:dyDescent="0.3">
      <c r="A42" s="44">
        <v>350</v>
      </c>
      <c r="B42" s="44">
        <v>390</v>
      </c>
      <c r="C42" s="40">
        <v>9</v>
      </c>
      <c r="D42" s="46"/>
      <c r="E42" s="24"/>
      <c r="F42" s="45" t="str">
        <f>IF(E42&gt;390,"Ongeldig",IF(E42&lt;350,"Ongeldig",(D42/E42*350)))</f>
        <v>Ongeldig</v>
      </c>
      <c r="G42" s="22" t="e">
        <f t="shared" si="0"/>
        <v>#VALUE!</v>
      </c>
      <c r="H42" s="32" t="str">
        <f t="shared" si="1"/>
        <v>maatvoering is niet juist</v>
      </c>
      <c r="K42" s="102"/>
      <c r="L42" s="99"/>
    </row>
    <row r="43" spans="1:17" x14ac:dyDescent="0.3">
      <c r="A43" s="44">
        <v>400</v>
      </c>
      <c r="B43" s="44">
        <v>450</v>
      </c>
      <c r="C43" s="40">
        <v>10</v>
      </c>
      <c r="D43" s="46"/>
      <c r="E43" s="24"/>
      <c r="F43" s="45" t="str">
        <f>IF(E43&gt;450,"Ongeldig",IF(E43&lt;400,"Ongeldig",(D43/E43*400)))</f>
        <v>Ongeldig</v>
      </c>
      <c r="G43" s="22" t="e">
        <f t="shared" si="0"/>
        <v>#VALUE!</v>
      </c>
      <c r="H43" s="32" t="str">
        <f t="shared" si="1"/>
        <v>maatvoering is niet juist</v>
      </c>
      <c r="K43" s="68" t="e">
        <f>(D43/D40)-100%</f>
        <v>#DIV/0!</v>
      </c>
      <c r="L43" s="76">
        <v>1.5</v>
      </c>
    </row>
    <row r="44" spans="1:17" x14ac:dyDescent="0.3">
      <c r="A44" s="13"/>
      <c r="B44" s="13"/>
      <c r="C44" s="42"/>
      <c r="D44" s="14"/>
      <c r="E44" s="15"/>
      <c r="F44" s="33"/>
      <c r="G44" s="16"/>
      <c r="H44" s="1"/>
      <c r="K44" s="77"/>
      <c r="L44" s="78"/>
    </row>
    <row r="45" spans="1:17" ht="15" thickBot="1" x14ac:dyDescent="0.35">
      <c r="A45" s="17"/>
      <c r="B45" s="17"/>
      <c r="C45" s="17"/>
      <c r="D45" s="131" t="s">
        <v>27</v>
      </c>
      <c r="E45" s="131"/>
      <c r="F45" s="131"/>
      <c r="G45" s="18" t="e">
        <f>SUM(G38:G43)</f>
        <v>#VALUE!</v>
      </c>
      <c r="H45" s="1"/>
      <c r="K45" s="67"/>
      <c r="L45" s="79"/>
    </row>
    <row r="46" spans="1:17" s="28" customFormat="1" ht="15" thickTop="1" x14ac:dyDescent="0.3">
      <c r="A46" s="27"/>
      <c r="B46" s="27"/>
      <c r="C46" s="27"/>
      <c r="D46" s="60"/>
      <c r="E46" s="60"/>
      <c r="F46" s="60"/>
      <c r="G46" s="26"/>
      <c r="H46" s="64"/>
      <c r="J46" s="73"/>
      <c r="K46" s="69"/>
      <c r="L46" s="80"/>
    </row>
    <row r="47" spans="1:17" x14ac:dyDescent="0.3">
      <c r="A47" s="13"/>
      <c r="B47" s="13"/>
      <c r="C47" s="13"/>
      <c r="D47" s="14"/>
      <c r="E47" s="15"/>
      <c r="F47" s="15"/>
      <c r="G47" s="16"/>
      <c r="H47" s="1"/>
      <c r="K47" s="67"/>
      <c r="L47" s="79"/>
    </row>
    <row r="48" spans="1:17" ht="14.4" customHeight="1" x14ac:dyDescent="0.3">
      <c r="A48" s="114" t="s">
        <v>33</v>
      </c>
      <c r="B48" s="114"/>
      <c r="C48" s="114"/>
      <c r="D48" s="114"/>
      <c r="F48" s="129" t="s">
        <v>45</v>
      </c>
      <c r="G48" s="129"/>
      <c r="H48" s="129"/>
      <c r="I48" s="129"/>
      <c r="J48" s="91"/>
      <c r="K48" s="67"/>
      <c r="L48" s="79"/>
    </row>
    <row r="49" spans="1:12" x14ac:dyDescent="0.3">
      <c r="A49" s="114"/>
      <c r="B49" s="114"/>
      <c r="C49" s="114"/>
      <c r="D49" s="114"/>
      <c r="F49" s="11"/>
      <c r="G49" s="115" t="s">
        <v>13</v>
      </c>
      <c r="H49" s="127" t="s">
        <v>8</v>
      </c>
      <c r="I49" s="112" t="s">
        <v>15</v>
      </c>
      <c r="J49" s="92"/>
      <c r="K49" s="67"/>
      <c r="L49" s="79"/>
    </row>
    <row r="50" spans="1:12" x14ac:dyDescent="0.3">
      <c r="A50" s="25"/>
      <c r="B50" s="25"/>
      <c r="C50" s="55"/>
      <c r="D50" s="112" t="s">
        <v>15</v>
      </c>
      <c r="F50" s="25" t="s">
        <v>14</v>
      </c>
      <c r="G50" s="115"/>
      <c r="H50" s="127"/>
      <c r="I50" s="112" t="s">
        <v>15</v>
      </c>
      <c r="J50" s="92"/>
      <c r="K50" s="67"/>
      <c r="L50" s="79"/>
    </row>
    <row r="51" spans="1:12" x14ac:dyDescent="0.3">
      <c r="A51" s="31" t="s">
        <v>31</v>
      </c>
      <c r="B51" s="56" t="s">
        <v>34</v>
      </c>
      <c r="C51" s="55" t="s">
        <v>8</v>
      </c>
      <c r="D51" s="113"/>
      <c r="F51" s="47" t="s">
        <v>16</v>
      </c>
      <c r="G51" s="41">
        <v>5</v>
      </c>
      <c r="H51" s="46"/>
      <c r="I51" s="96">
        <f>G51*H51</f>
        <v>0</v>
      </c>
      <c r="J51" s="93"/>
      <c r="K51" s="67"/>
      <c r="L51" s="79"/>
    </row>
    <row r="52" spans="1:12" x14ac:dyDescent="0.3">
      <c r="A52" s="61"/>
      <c r="B52" s="36">
        <v>15</v>
      </c>
      <c r="C52" s="62"/>
      <c r="D52" s="22">
        <f>B52*C52</f>
        <v>0</v>
      </c>
      <c r="F52" s="48" t="s">
        <v>17</v>
      </c>
      <c r="G52" s="40">
        <v>18</v>
      </c>
      <c r="H52" s="46"/>
      <c r="I52" s="96">
        <f>G52*H52</f>
        <v>0</v>
      </c>
      <c r="J52" s="93"/>
      <c r="K52" s="68" t="e">
        <f>(H52/H51)-100%</f>
        <v>#DIV/0!</v>
      </c>
      <c r="L52" s="66">
        <v>0.4</v>
      </c>
    </row>
    <row r="53" spans="1:12" ht="15.45" customHeight="1" x14ac:dyDescent="0.3">
      <c r="A53" s="61"/>
      <c r="B53" s="36">
        <v>15</v>
      </c>
      <c r="C53" s="62"/>
      <c r="D53" s="22">
        <f t="shared" ref="D53:D56" si="2">B53*C53</f>
        <v>0</v>
      </c>
      <c r="F53" s="48" t="s">
        <v>18</v>
      </c>
      <c r="G53" s="41">
        <v>45</v>
      </c>
      <c r="H53" s="46"/>
      <c r="I53" s="96">
        <f>G53*H53</f>
        <v>0</v>
      </c>
      <c r="J53" s="93"/>
      <c r="K53" s="68" t="e">
        <f>(H53/H52)-100%</f>
        <v>#DIV/0!</v>
      </c>
      <c r="L53" s="66">
        <v>0.5</v>
      </c>
    </row>
    <row r="54" spans="1:12" x14ac:dyDescent="0.3">
      <c r="A54" s="61"/>
      <c r="B54" s="36">
        <v>14</v>
      </c>
      <c r="C54" s="62"/>
      <c r="D54" s="22">
        <f t="shared" si="2"/>
        <v>0</v>
      </c>
      <c r="F54" s="13"/>
      <c r="G54" s="13"/>
      <c r="H54" s="13"/>
      <c r="I54" s="20"/>
      <c r="J54" s="94"/>
      <c r="K54" s="67"/>
      <c r="L54" s="79"/>
    </row>
    <row r="55" spans="1:12" ht="15" thickBot="1" x14ac:dyDescent="0.35">
      <c r="A55" s="61"/>
      <c r="B55" s="40">
        <v>12</v>
      </c>
      <c r="C55" s="62"/>
      <c r="D55" s="22">
        <f t="shared" si="2"/>
        <v>0</v>
      </c>
      <c r="G55" s="19"/>
      <c r="H55" s="19"/>
      <c r="I55" s="43">
        <f>SUM(I51:I53)</f>
        <v>0</v>
      </c>
      <c r="J55" s="26"/>
      <c r="K55" s="67"/>
      <c r="L55" s="79"/>
    </row>
    <row r="56" spans="1:12" ht="15" thickTop="1" x14ac:dyDescent="0.3">
      <c r="A56" s="61"/>
      <c r="B56" s="41">
        <v>12</v>
      </c>
      <c r="C56" s="62"/>
      <c r="D56" s="22">
        <f t="shared" si="2"/>
        <v>0</v>
      </c>
      <c r="F56" s="19"/>
      <c r="G56" s="19"/>
      <c r="H56" s="19"/>
      <c r="I56" s="19"/>
      <c r="J56" s="95"/>
      <c r="K56" s="67"/>
      <c r="L56" s="79"/>
    </row>
    <row r="57" spans="1:12" x14ac:dyDescent="0.3">
      <c r="A57" s="13"/>
      <c r="B57" s="13"/>
      <c r="C57" s="19"/>
      <c r="K57" s="67"/>
      <c r="L57" s="79"/>
    </row>
    <row r="58" spans="1:12" ht="15" thickBot="1" x14ac:dyDescent="0.35">
      <c r="D58" s="43">
        <f>SUM(D52:D56)</f>
        <v>0</v>
      </c>
      <c r="K58" s="67"/>
      <c r="L58" s="79"/>
    </row>
    <row r="59" spans="1:12" ht="15" thickTop="1" x14ac:dyDescent="0.3">
      <c r="K59" s="67"/>
      <c r="L59" s="79"/>
    </row>
    <row r="60" spans="1:12" ht="30.6" customHeight="1" x14ac:dyDescent="0.3">
      <c r="A60" s="114" t="s">
        <v>35</v>
      </c>
      <c r="B60" s="114"/>
      <c r="C60" s="114"/>
      <c r="D60" s="114"/>
      <c r="F60" s="129" t="s">
        <v>44</v>
      </c>
      <c r="G60" s="129"/>
      <c r="H60" s="129"/>
      <c r="I60" s="129"/>
      <c r="J60" s="91"/>
      <c r="K60" s="67"/>
      <c r="L60" s="79"/>
    </row>
    <row r="61" spans="1:12" x14ac:dyDescent="0.3">
      <c r="A61" s="23"/>
      <c r="B61" s="23"/>
      <c r="C61" s="55"/>
      <c r="D61" s="112" t="s">
        <v>15</v>
      </c>
      <c r="F61" s="11"/>
      <c r="G61" s="115" t="s">
        <v>13</v>
      </c>
      <c r="H61" s="127" t="s">
        <v>8</v>
      </c>
      <c r="I61" s="112" t="s">
        <v>15</v>
      </c>
      <c r="J61" s="92"/>
      <c r="K61" s="67"/>
      <c r="L61" s="79"/>
    </row>
    <row r="62" spans="1:12" x14ac:dyDescent="0.3">
      <c r="A62" s="31" t="s">
        <v>31</v>
      </c>
      <c r="B62" s="56" t="s">
        <v>34</v>
      </c>
      <c r="C62" s="55" t="s">
        <v>8</v>
      </c>
      <c r="D62" s="113"/>
      <c r="F62" s="25" t="s">
        <v>14</v>
      </c>
      <c r="G62" s="115"/>
      <c r="H62" s="127"/>
      <c r="I62" s="112" t="s">
        <v>15</v>
      </c>
      <c r="J62" s="92"/>
      <c r="K62" s="67"/>
      <c r="L62" s="79"/>
    </row>
    <row r="63" spans="1:12" ht="14.4" customHeight="1" x14ac:dyDescent="0.3">
      <c r="A63" s="61"/>
      <c r="B63" s="36">
        <v>15</v>
      </c>
      <c r="C63" s="62"/>
      <c r="D63" s="22">
        <f>B63*C63</f>
        <v>0</v>
      </c>
      <c r="F63" s="47" t="s">
        <v>16</v>
      </c>
      <c r="G63" s="41">
        <v>5</v>
      </c>
      <c r="H63" s="46"/>
      <c r="I63" s="96">
        <f>G63*H63</f>
        <v>0</v>
      </c>
      <c r="J63" s="93"/>
      <c r="K63" s="66" t="e">
        <f>(H63/H51)-100%</f>
        <v>#DIV/0!</v>
      </c>
      <c r="L63" s="76">
        <v>0.1</v>
      </c>
    </row>
    <row r="64" spans="1:12" x14ac:dyDescent="0.3">
      <c r="A64" s="61"/>
      <c r="B64" s="36">
        <v>15</v>
      </c>
      <c r="C64" s="62"/>
      <c r="D64" s="22">
        <f t="shared" ref="D64:D67" si="3">B64*C64</f>
        <v>0</v>
      </c>
      <c r="F64" s="48" t="s">
        <v>17</v>
      </c>
      <c r="G64" s="40">
        <v>18</v>
      </c>
      <c r="H64" s="46"/>
      <c r="I64" s="96">
        <f>G64*H64</f>
        <v>0</v>
      </c>
      <c r="J64" s="93"/>
      <c r="K64" s="66" t="e">
        <f>(H64/H63)-100%</f>
        <v>#DIV/0!</v>
      </c>
      <c r="L64" s="66">
        <v>0.4</v>
      </c>
    </row>
    <row r="65" spans="1:12" x14ac:dyDescent="0.3">
      <c r="A65" s="61"/>
      <c r="B65" s="36">
        <v>14</v>
      </c>
      <c r="C65" s="62"/>
      <c r="D65" s="22">
        <f t="shared" si="3"/>
        <v>0</v>
      </c>
      <c r="F65" s="48" t="s">
        <v>18</v>
      </c>
      <c r="G65" s="41">
        <v>45</v>
      </c>
      <c r="H65" s="46"/>
      <c r="I65" s="96">
        <f>G65*H65</f>
        <v>0</v>
      </c>
      <c r="J65" s="93"/>
      <c r="K65" s="66" t="e">
        <f>(H65/H64)-100%</f>
        <v>#DIV/0!</v>
      </c>
      <c r="L65" s="66">
        <v>0.5</v>
      </c>
    </row>
    <row r="66" spans="1:12" x14ac:dyDescent="0.3">
      <c r="A66" s="61"/>
      <c r="B66" s="40">
        <v>12</v>
      </c>
      <c r="C66" s="62"/>
      <c r="D66" s="22">
        <f t="shared" si="3"/>
        <v>0</v>
      </c>
      <c r="F66" s="13"/>
      <c r="G66" s="13"/>
      <c r="H66" s="13"/>
      <c r="I66" s="20"/>
      <c r="J66" s="94"/>
      <c r="K66" s="67"/>
      <c r="L66" s="79"/>
    </row>
    <row r="67" spans="1:12" ht="15" thickBot="1" x14ac:dyDescent="0.35">
      <c r="A67" s="61"/>
      <c r="B67" s="41">
        <v>12</v>
      </c>
      <c r="C67" s="62"/>
      <c r="D67" s="22">
        <f t="shared" si="3"/>
        <v>0</v>
      </c>
      <c r="G67" s="19"/>
      <c r="H67" s="19"/>
      <c r="I67" s="43">
        <f>SUM(I63:I65)</f>
        <v>0</v>
      </c>
      <c r="J67" s="26"/>
      <c r="K67" s="67"/>
      <c r="L67" s="79"/>
    </row>
    <row r="68" spans="1:12" ht="15" thickTop="1" x14ac:dyDescent="0.3">
      <c r="F68" s="19"/>
      <c r="G68" s="19"/>
      <c r="H68" s="19"/>
      <c r="I68" s="19"/>
      <c r="J68" s="95"/>
      <c r="K68" s="67"/>
      <c r="L68" s="79"/>
    </row>
    <row r="69" spans="1:12" ht="14.4" customHeight="1" thickBot="1" x14ac:dyDescent="0.35">
      <c r="A69" s="13"/>
      <c r="B69" s="13"/>
      <c r="C69" s="19"/>
      <c r="D69" s="43">
        <f>SUM(D63:D67)</f>
        <v>0</v>
      </c>
      <c r="K69" s="67"/>
      <c r="L69" s="79"/>
    </row>
    <row r="70" spans="1:12" ht="15" thickTop="1" x14ac:dyDescent="0.3">
      <c r="A70" s="27"/>
      <c r="B70" s="27"/>
      <c r="C70" s="27"/>
      <c r="D70" s="27"/>
      <c r="K70" s="67"/>
      <c r="L70" s="79"/>
    </row>
    <row r="71" spans="1:12" ht="31.2" customHeight="1" x14ac:dyDescent="0.3">
      <c r="A71" s="114" t="s">
        <v>36</v>
      </c>
      <c r="B71" s="114"/>
      <c r="C71" s="114"/>
      <c r="D71" s="114"/>
      <c r="F71" s="58" t="s">
        <v>43</v>
      </c>
      <c r="G71" s="58"/>
      <c r="H71" s="58"/>
      <c r="I71" s="58"/>
      <c r="J71" s="91"/>
      <c r="K71" s="67"/>
      <c r="L71" s="79"/>
    </row>
    <row r="72" spans="1:12" x14ac:dyDescent="0.3">
      <c r="A72" s="23"/>
      <c r="B72" s="23"/>
      <c r="C72" s="55"/>
      <c r="D72" s="112" t="s">
        <v>15</v>
      </c>
      <c r="F72" s="11"/>
      <c r="G72" s="115" t="s">
        <v>13</v>
      </c>
      <c r="H72" s="127" t="s">
        <v>8</v>
      </c>
      <c r="I72" s="56"/>
      <c r="J72" s="92"/>
      <c r="K72" s="67"/>
      <c r="L72" s="79"/>
    </row>
    <row r="73" spans="1:12" x14ac:dyDescent="0.3">
      <c r="A73" s="31" t="s">
        <v>31</v>
      </c>
      <c r="B73" s="56" t="s">
        <v>34</v>
      </c>
      <c r="C73" s="55" t="s">
        <v>8</v>
      </c>
      <c r="D73" s="113"/>
      <c r="F73" s="25" t="s">
        <v>14</v>
      </c>
      <c r="G73" s="116"/>
      <c r="H73" s="128"/>
      <c r="I73" s="56" t="s">
        <v>15</v>
      </c>
      <c r="J73" s="92"/>
      <c r="K73" s="67"/>
      <c r="L73" s="79"/>
    </row>
    <row r="74" spans="1:12" x14ac:dyDescent="0.3">
      <c r="A74" s="61"/>
      <c r="B74" s="36">
        <v>15</v>
      </c>
      <c r="C74" s="62"/>
      <c r="D74" s="22">
        <f>B74*C74</f>
        <v>0</v>
      </c>
      <c r="F74" s="47" t="s">
        <v>16</v>
      </c>
      <c r="G74" s="41">
        <v>5</v>
      </c>
      <c r="H74" s="46"/>
      <c r="I74" s="96">
        <f>G74*H74</f>
        <v>0</v>
      </c>
      <c r="J74" s="93"/>
      <c r="K74" s="66" t="e">
        <f>(H74/H63)-100%</f>
        <v>#DIV/0!</v>
      </c>
      <c r="L74" s="76">
        <v>0.1</v>
      </c>
    </row>
    <row r="75" spans="1:12" x14ac:dyDescent="0.3">
      <c r="A75" s="61"/>
      <c r="B75" s="36">
        <v>15</v>
      </c>
      <c r="C75" s="62"/>
      <c r="D75" s="22">
        <f t="shared" ref="D75:D78" si="4">B75*C75</f>
        <v>0</v>
      </c>
      <c r="F75" s="48" t="s">
        <v>17</v>
      </c>
      <c r="G75" s="40">
        <v>18</v>
      </c>
      <c r="H75" s="46"/>
      <c r="I75" s="96">
        <f>G75*H75</f>
        <v>0</v>
      </c>
      <c r="J75" s="93"/>
      <c r="K75" s="66" t="e">
        <f>(H75/H74)-100%</f>
        <v>#DIV/0!</v>
      </c>
      <c r="L75" s="66">
        <v>0.4</v>
      </c>
    </row>
    <row r="76" spans="1:12" s="28" customFormat="1" x14ac:dyDescent="0.3">
      <c r="A76" s="61"/>
      <c r="B76" s="36">
        <v>14</v>
      </c>
      <c r="C76" s="62"/>
      <c r="D76" s="22">
        <f t="shared" si="4"/>
        <v>0</v>
      </c>
      <c r="F76" s="48" t="s">
        <v>18</v>
      </c>
      <c r="G76" s="41">
        <v>45</v>
      </c>
      <c r="H76" s="46"/>
      <c r="I76" s="96">
        <f>G76*H76</f>
        <v>0</v>
      </c>
      <c r="J76" s="93"/>
      <c r="K76" s="66" t="e">
        <f>(H76/H75)-100%</f>
        <v>#DIV/0!</v>
      </c>
      <c r="L76" s="66">
        <v>0.5</v>
      </c>
    </row>
    <row r="77" spans="1:12" s="28" customFormat="1" x14ac:dyDescent="0.3">
      <c r="A77" s="61"/>
      <c r="B77" s="40">
        <v>12</v>
      </c>
      <c r="C77" s="62"/>
      <c r="D77" s="22">
        <f t="shared" si="4"/>
        <v>0</v>
      </c>
      <c r="F77" s="13"/>
      <c r="G77" s="13"/>
      <c r="H77" s="13"/>
      <c r="I77" s="20"/>
      <c r="J77" s="94"/>
      <c r="K77" s="69"/>
      <c r="L77" s="80"/>
    </row>
    <row r="78" spans="1:12" ht="15" thickBot="1" x14ac:dyDescent="0.35">
      <c r="A78" s="61"/>
      <c r="B78" s="41">
        <v>12</v>
      </c>
      <c r="C78" s="62"/>
      <c r="D78" s="22">
        <f t="shared" si="4"/>
        <v>0</v>
      </c>
      <c r="G78" s="19"/>
      <c r="H78" s="19"/>
      <c r="I78" s="43">
        <f>SUM(I74:I76)</f>
        <v>0</v>
      </c>
      <c r="J78" s="26"/>
      <c r="K78" s="67"/>
      <c r="L78" s="79"/>
    </row>
    <row r="79" spans="1:12" ht="15" thickTop="1" x14ac:dyDescent="0.3">
      <c r="F79" s="19"/>
      <c r="G79" s="19"/>
      <c r="H79" s="19"/>
      <c r="I79" s="19"/>
      <c r="J79" s="95"/>
      <c r="K79" s="67"/>
      <c r="L79" s="79"/>
    </row>
    <row r="80" spans="1:12" ht="15" thickBot="1" x14ac:dyDescent="0.35">
      <c r="A80" s="13"/>
      <c r="B80" s="13"/>
      <c r="C80" s="19"/>
      <c r="D80" s="43">
        <f>SUM(D74:D78)</f>
        <v>0</v>
      </c>
      <c r="H80" s="57" t="s">
        <v>29</v>
      </c>
      <c r="I80" s="18">
        <f>I55+I67+I78</f>
        <v>0</v>
      </c>
      <c r="J80" s="26"/>
      <c r="K80" s="67"/>
      <c r="L80" s="79"/>
    </row>
    <row r="81" spans="1:12" ht="15" thickTop="1" x14ac:dyDescent="0.3">
      <c r="A81" s="28"/>
      <c r="B81" s="28"/>
      <c r="C81" s="28"/>
      <c r="D81" s="28"/>
      <c r="K81" s="67"/>
      <c r="L81" s="79"/>
    </row>
    <row r="82" spans="1:12" ht="15" thickBot="1" x14ac:dyDescent="0.35">
      <c r="A82" s="28"/>
      <c r="B82" s="57"/>
      <c r="C82" s="57" t="s">
        <v>32</v>
      </c>
      <c r="D82" s="18">
        <f>D58+D69+D80</f>
        <v>0</v>
      </c>
      <c r="K82" s="67"/>
      <c r="L82" s="79"/>
    </row>
    <row r="83" spans="1:12" ht="15" thickTop="1" x14ac:dyDescent="0.3">
      <c r="K83" s="67"/>
      <c r="L83" s="79"/>
    </row>
    <row r="84" spans="1:12" ht="16.8" customHeight="1" x14ac:dyDescent="0.3">
      <c r="A84" s="58" t="s">
        <v>40</v>
      </c>
      <c r="B84" s="58"/>
      <c r="C84" s="58"/>
      <c r="D84" s="58"/>
      <c r="E84" s="58"/>
      <c r="F84" s="59"/>
      <c r="G84" s="51" t="e">
        <f>G45+I80</f>
        <v>#VALUE!</v>
      </c>
      <c r="K84" s="67"/>
      <c r="L84" s="79"/>
    </row>
    <row r="85" spans="1:12" ht="16.8" customHeight="1" x14ac:dyDescent="0.3">
      <c r="A85" s="58" t="s">
        <v>41</v>
      </c>
      <c r="B85" s="58"/>
      <c r="C85" s="58"/>
      <c r="D85" s="58"/>
      <c r="E85" s="58"/>
      <c r="F85" s="59"/>
      <c r="G85" s="51">
        <f>D82</f>
        <v>0</v>
      </c>
      <c r="K85" s="67"/>
      <c r="L85" s="79"/>
    </row>
    <row r="86" spans="1:12" ht="16.8" customHeight="1" x14ac:dyDescent="0.3">
      <c r="A86" s="58" t="s">
        <v>42</v>
      </c>
      <c r="B86" s="58"/>
      <c r="C86" s="58"/>
      <c r="D86" s="58"/>
      <c r="E86" s="58"/>
      <c r="F86" s="59"/>
      <c r="G86" s="51" t="e">
        <f>G85+G84</f>
        <v>#VALUE!</v>
      </c>
      <c r="K86" s="67"/>
      <c r="L86" s="79"/>
    </row>
    <row r="87" spans="1:12" ht="16.8" customHeight="1" x14ac:dyDescent="0.3">
      <c r="A87" s="58" t="s">
        <v>30</v>
      </c>
      <c r="B87" s="58"/>
      <c r="C87" s="58"/>
      <c r="D87" s="58"/>
      <c r="E87" s="58"/>
      <c r="F87" s="59"/>
      <c r="G87" s="50" t="e">
        <f>IF(IF(400-((G86-50000)/(50000))*400&gt;400,400,(400-((G86-50000)/(50000))*400))&lt;0,0,(IF(400-((G86-50000)/(50000))*400&gt;400,400,(400-((G86-50000)/(50000))*400))))</f>
        <v>#VALUE!</v>
      </c>
      <c r="K87" s="70"/>
      <c r="L87" s="81"/>
    </row>
    <row r="88" spans="1:12" x14ac:dyDescent="0.3">
      <c r="A88" s="19"/>
      <c r="B88" s="19"/>
      <c r="C88" s="19"/>
      <c r="D88" s="19"/>
      <c r="E88" s="19"/>
      <c r="F88" s="19"/>
      <c r="G88" s="26"/>
    </row>
    <row r="89" spans="1:12" ht="14.4" customHeight="1" x14ac:dyDescent="0.3">
      <c r="A89" s="117" t="s">
        <v>26</v>
      </c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9"/>
    </row>
    <row r="90" spans="1:12" x14ac:dyDescent="0.3">
      <c r="G90" s="35"/>
    </row>
    <row r="91" spans="1:12" x14ac:dyDescent="0.3">
      <c r="A91" s="21" t="s">
        <v>9</v>
      </c>
      <c r="B91" s="52"/>
      <c r="C91" s="21" t="s">
        <v>10</v>
      </c>
      <c r="D91" s="52"/>
      <c r="E91" s="52"/>
      <c r="F91" s="52"/>
      <c r="G91" s="35"/>
    </row>
    <row r="92" spans="1:12" x14ac:dyDescent="0.3">
      <c r="A92" s="21" t="s">
        <v>11</v>
      </c>
      <c r="B92" s="52"/>
      <c r="C92" s="21" t="s">
        <v>12</v>
      </c>
      <c r="D92" s="109"/>
      <c r="E92" s="110"/>
      <c r="F92" s="111"/>
    </row>
    <row r="93" spans="1:12" s="28" customFormat="1" x14ac:dyDescent="0.3">
      <c r="A93"/>
      <c r="B93"/>
      <c r="C93"/>
      <c r="D93"/>
      <c r="J93" s="73"/>
      <c r="L93" s="73"/>
    </row>
    <row r="94" spans="1:12" s="28" customFormat="1" ht="14.4" customHeight="1" x14ac:dyDescent="0.3">
      <c r="A94"/>
      <c r="B94"/>
      <c r="C94"/>
      <c r="D94"/>
      <c r="E94" s="27"/>
      <c r="F94" s="27"/>
      <c r="G94" s="26"/>
      <c r="J94" s="73"/>
      <c r="L94" s="73"/>
    </row>
    <row r="95" spans="1:12" s="28" customFormat="1" ht="14.4" customHeight="1" x14ac:dyDescent="0.3">
      <c r="A95"/>
      <c r="B95"/>
      <c r="C95"/>
      <c r="D95"/>
      <c r="E95" s="27"/>
      <c r="F95" s="27"/>
      <c r="G95" s="26"/>
      <c r="J95" s="73"/>
      <c r="L95" s="73"/>
    </row>
    <row r="96" spans="1:12" s="28" customFormat="1" ht="14.4" customHeight="1" x14ac:dyDescent="0.3">
      <c r="A96"/>
      <c r="B96"/>
      <c r="C96"/>
      <c r="D96"/>
      <c r="E96" s="27"/>
      <c r="F96" s="27"/>
      <c r="G96" s="26"/>
      <c r="J96" s="73"/>
      <c r="L96" s="73"/>
    </row>
    <row r="97" spans="8:12" ht="16.2" customHeight="1" x14ac:dyDescent="0.3">
      <c r="H97" s="63"/>
      <c r="I97" s="28"/>
      <c r="K97" s="28"/>
      <c r="L97" s="73"/>
    </row>
    <row r="98" spans="8:12" ht="16.2" customHeight="1" x14ac:dyDescent="0.3">
      <c r="H98" s="63"/>
      <c r="I98" s="28"/>
      <c r="K98" s="28"/>
      <c r="L98" s="73"/>
    </row>
    <row r="99" spans="8:12" ht="16.2" customHeight="1" x14ac:dyDescent="0.3">
      <c r="H99" s="63"/>
      <c r="I99" s="28"/>
      <c r="K99" s="28"/>
      <c r="L99" s="73"/>
    </row>
    <row r="100" spans="8:12" ht="16.2" customHeight="1" x14ac:dyDescent="0.3">
      <c r="H100" s="49"/>
      <c r="I100" s="28"/>
      <c r="K100" s="28"/>
      <c r="L100" s="73"/>
    </row>
    <row r="102" spans="8:12" ht="28.8" customHeight="1" x14ac:dyDescent="0.3">
      <c r="H102" s="54"/>
      <c r="I102" s="54"/>
      <c r="J102" s="82"/>
      <c r="K102" s="54"/>
      <c r="L102" s="54"/>
    </row>
    <row r="103" spans="8:12" x14ac:dyDescent="0.3">
      <c r="H103" s="53"/>
      <c r="I103" s="53"/>
      <c r="J103" s="53"/>
      <c r="K103" s="53"/>
    </row>
    <row r="104" spans="8:12" x14ac:dyDescent="0.3">
      <c r="H104" s="53"/>
      <c r="I104" s="53"/>
      <c r="J104" s="53"/>
      <c r="K104" s="53"/>
    </row>
  </sheetData>
  <sheetProtection algorithmName="SHA-512" hashValue="1shg6i1Mnyyd09xSMj1X/mMusdmUHW5MT0MLf4FgbOX23+WcxHY17teXjz0BF2PKxNJsZKsfa/YPQ7wSVT85Nw==" saltValue="dD5lfOYum1+EyMHthWSy8g==" spinCount="100000" sheet="1" objects="1" scenarios="1"/>
  <mergeCells count="50">
    <mergeCell ref="A23:I23"/>
    <mergeCell ref="A24:I24"/>
    <mergeCell ref="A31:I31"/>
    <mergeCell ref="A28:I28"/>
    <mergeCell ref="A30:I30"/>
    <mergeCell ref="A25:I25"/>
    <mergeCell ref="A26:I26"/>
    <mergeCell ref="A27:I27"/>
    <mergeCell ref="A29:I29"/>
    <mergeCell ref="A17:I17"/>
    <mergeCell ref="A18:I18"/>
    <mergeCell ref="A48:D49"/>
    <mergeCell ref="D50:D51"/>
    <mergeCell ref="A60:D60"/>
    <mergeCell ref="C36:C37"/>
    <mergeCell ref="E36:E37"/>
    <mergeCell ref="G36:G37"/>
    <mergeCell ref="A35:G35"/>
    <mergeCell ref="A32:I33"/>
    <mergeCell ref="I49:I50"/>
    <mergeCell ref="D36:D37"/>
    <mergeCell ref="F36:F37"/>
    <mergeCell ref="G49:G50"/>
    <mergeCell ref="H49:H50"/>
    <mergeCell ref="D45:F45"/>
    <mergeCell ref="H10:I10"/>
    <mergeCell ref="A13:I13"/>
    <mergeCell ref="A14:I14"/>
    <mergeCell ref="A15:I15"/>
    <mergeCell ref="A16:I16"/>
    <mergeCell ref="A1:I2"/>
    <mergeCell ref="B5:I5"/>
    <mergeCell ref="B6:I6"/>
    <mergeCell ref="B7:I7"/>
    <mergeCell ref="B8:I8"/>
    <mergeCell ref="L40:L42"/>
    <mergeCell ref="K40:K42"/>
    <mergeCell ref="K36:L39"/>
    <mergeCell ref="D92:F92"/>
    <mergeCell ref="D61:D62"/>
    <mergeCell ref="A71:D71"/>
    <mergeCell ref="D72:D73"/>
    <mergeCell ref="G72:G73"/>
    <mergeCell ref="A89:L89"/>
    <mergeCell ref="H72:H73"/>
    <mergeCell ref="F48:I48"/>
    <mergeCell ref="F60:I60"/>
    <mergeCell ref="G61:G62"/>
    <mergeCell ref="H61:H62"/>
    <mergeCell ref="I61:I62"/>
  </mergeCells>
  <conditionalFormatting sqref="G85:G86">
    <cfRule type="cellIs" dxfId="24" priority="40" operator="greaterThan">
      <formula>100000</formula>
    </cfRule>
    <cfRule type="colorScale" priority="41">
      <colorScale>
        <cfvo type="num" val="50000"/>
        <cfvo type="num" val="75000"/>
        <color rgb="FF92D050"/>
        <color rgb="FF92D050"/>
      </colorScale>
    </cfRule>
  </conditionalFormatting>
  <conditionalFormatting sqref="G85">
    <cfRule type="cellIs" dxfId="23" priority="36" operator="greaterThan">
      <formula>25000</formula>
    </cfRule>
    <cfRule type="cellIs" dxfId="22" priority="38" operator="greaterThan">
      <formula>25000</formula>
    </cfRule>
    <cfRule type="colorScale" priority="39">
      <colorScale>
        <cfvo type="min"/>
        <cfvo type="num" val="25000"/>
        <color rgb="FF92D050"/>
        <color rgb="FF92D050"/>
      </colorScale>
    </cfRule>
  </conditionalFormatting>
  <conditionalFormatting sqref="G84">
    <cfRule type="cellIs" dxfId="21" priority="22" operator="lessThan">
      <formula>75000</formula>
    </cfRule>
    <cfRule type="cellIs" dxfId="20" priority="24" operator="greaterThan">
      <formula>75000</formula>
    </cfRule>
    <cfRule type="cellIs" dxfId="19" priority="29" operator="greaterThan">
      <formula>100000</formula>
    </cfRule>
  </conditionalFormatting>
  <conditionalFormatting sqref="G84">
    <cfRule type="cellIs" dxfId="18" priority="26" operator="greaterThan">
      <formula>25000</formula>
    </cfRule>
    <cfRule type="colorScale" priority="28">
      <colorScale>
        <cfvo type="min"/>
        <cfvo type="num" val="25000"/>
        <color rgb="FF92D050"/>
        <color rgb="FF92D050"/>
      </colorScale>
    </cfRule>
  </conditionalFormatting>
  <conditionalFormatting sqref="K63">
    <cfRule type="cellIs" dxfId="17" priority="17" operator="greaterThan">
      <formula>0.1</formula>
    </cfRule>
    <cfRule type="cellIs" dxfId="16" priority="18" operator="between">
      <formula>0</formula>
      <formula>0.1</formula>
    </cfRule>
  </conditionalFormatting>
  <conditionalFormatting sqref="K74">
    <cfRule type="cellIs" dxfId="15" priority="15" operator="greaterThan">
      <formula>0.1</formula>
    </cfRule>
    <cfRule type="cellIs" dxfId="14" priority="16" operator="between">
      <formula>0</formula>
      <formula>0.1</formula>
    </cfRule>
  </conditionalFormatting>
  <conditionalFormatting sqref="K52">
    <cfRule type="cellIs" dxfId="13" priority="13" operator="greaterThan">
      <formula>0.4</formula>
    </cfRule>
    <cfRule type="cellIs" dxfId="12" priority="14" operator="between">
      <formula>0</formula>
      <formula>0.4</formula>
    </cfRule>
  </conditionalFormatting>
  <conditionalFormatting sqref="K64">
    <cfRule type="cellIs" dxfId="11" priority="11" operator="greaterThan">
      <formula>0.4</formula>
    </cfRule>
    <cfRule type="cellIs" dxfId="10" priority="12" operator="between">
      <formula>0</formula>
      <formula>0.4</formula>
    </cfRule>
  </conditionalFormatting>
  <conditionalFormatting sqref="K75">
    <cfRule type="cellIs" dxfId="9" priority="9" operator="greaterThan">
      <formula>0.4</formula>
    </cfRule>
    <cfRule type="cellIs" dxfId="8" priority="10" operator="between">
      <formula>0</formula>
      <formula>0.4</formula>
    </cfRule>
  </conditionalFormatting>
  <conditionalFormatting sqref="K53">
    <cfRule type="cellIs" dxfId="7" priority="7" operator="greaterThan">
      <formula>0.5</formula>
    </cfRule>
    <cfRule type="cellIs" dxfId="6" priority="8" operator="between">
      <formula>0</formula>
      <formula>0.5</formula>
    </cfRule>
  </conditionalFormatting>
  <conditionalFormatting sqref="K65">
    <cfRule type="cellIs" dxfId="5" priority="5" operator="greaterThan">
      <formula>0.5</formula>
    </cfRule>
    <cfRule type="cellIs" dxfId="4" priority="6" operator="between">
      <formula>0</formula>
      <formula>0.5</formula>
    </cfRule>
  </conditionalFormatting>
  <conditionalFormatting sqref="K76">
    <cfRule type="cellIs" dxfId="3" priority="3" operator="greaterThan">
      <formula>0.5</formula>
    </cfRule>
    <cfRule type="cellIs" dxfId="2" priority="4" operator="between">
      <formula>0</formula>
      <formula>0.5</formula>
    </cfRule>
  </conditionalFormatting>
  <conditionalFormatting sqref="K43">
    <cfRule type="cellIs" dxfId="1" priority="1" operator="greaterThan">
      <formula>1.5</formula>
    </cfRule>
    <cfRule type="cellIs" dxfId="0" priority="2" operator="between">
      <formula>0</formula>
      <formula>1.5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I.J.M. Cordewener</dc:creator>
  <cp:lastModifiedBy>Renata A.H. van Holland</cp:lastModifiedBy>
  <dcterms:created xsi:type="dcterms:W3CDTF">2023-02-17T08:59:54Z</dcterms:created>
  <dcterms:modified xsi:type="dcterms:W3CDTF">2023-05-03T18:57:58Z</dcterms:modified>
</cp:coreProperties>
</file>