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G:\Mijn Drive\Bijleveld Advies\Haarlemmermeer\"/>
    </mc:Choice>
  </mc:AlternateContent>
  <xr:revisionPtr revIDLastSave="0" documentId="13_ncr:1_{B5C73250-CE75-4520-B3FD-13F6ABF380D5}" xr6:coauthVersionLast="47" xr6:coauthVersionMax="47" xr10:uidLastSave="{00000000-0000-0000-0000-000000000000}"/>
  <workbookProtection workbookAlgorithmName="SHA-512" workbookHashValue="Ldtf0AsbtOJqUXQImPBK7k05nXQzU/iYSwJIhAftZfbz5dvI7A9LOZeM2UboK6zCZkJnkuHNtDvwC75m8Q5zAQ==" workbookSaltValue="HFJToavP64WFhPKq0HfL9A==" workbookSpinCount="100000" lockStructure="1"/>
  <bookViews>
    <workbookView xWindow="-96" yWindow="-96" windowWidth="23232" windowHeight="12552" tabRatio="855" xr2:uid="{DEC89382-DB95-46DD-83DE-9C99EBC2AA45}"/>
  </bookViews>
  <sheets>
    <sheet name="Versiebeheer" sheetId="27" r:id="rId1"/>
    <sheet name="Algemene instructie" sheetId="119" r:id="rId2"/>
    <sheet name="Invulinstructie per vraag" sheetId="118" r:id="rId3"/>
    <sheet name="Verzamelblad" sheetId="59" r:id="rId4"/>
    <sheet name="Lijsten" sheetId="55" state="hidden" r:id="rId5"/>
    <sheet name="Gezinshuis 1" sheetId="56" r:id="rId6"/>
    <sheet name="Gezinshuis 2" sheetId="120" r:id="rId7"/>
    <sheet name="Gezinshuis 3" sheetId="121" r:id="rId8"/>
    <sheet name="Gezinshuis 4" sheetId="122" r:id="rId9"/>
    <sheet name="Gezinshuis 5" sheetId="123" r:id="rId10"/>
    <sheet name="Gezinshuis 6" sheetId="124" r:id="rId11"/>
    <sheet name="Gezinshuis 7" sheetId="125" r:id="rId12"/>
    <sheet name="Gezinshuis 8" sheetId="126" r:id="rId13"/>
    <sheet name="Gezinshuis 9" sheetId="127" r:id="rId14"/>
    <sheet name="Gezinshuis 10" sheetId="128" r:id="rId15"/>
  </sheets>
  <externalReferences>
    <externalReference r:id="rId16"/>
  </externalReferences>
  <definedNames>
    <definedName name="bez">Lijsten!$L$1:$L$790</definedName>
    <definedName name="bezetting">[1]Lijsten!$D$3:$D$18</definedName>
    <definedName name="cap">Lijsten!$K$1:$K$106</definedName>
    <definedName name="dag">Lijsten!$A$3:$A$9</definedName>
    <definedName name="ja">Lijsten!$O$2:$O$4</definedName>
    <definedName name="nacht">Lijsten!$J$1:$J$2</definedName>
    <definedName name="type">Lijsten!$C$2:$C$3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 i="128" l="1"/>
  <c r="D10" i="128"/>
  <c r="E7" i="128" s="1"/>
  <c r="C14" i="127"/>
  <c r="D10" i="127"/>
  <c r="E7" i="127"/>
  <c r="C14" i="126"/>
  <c r="D10" i="126"/>
  <c r="E7" i="126" s="1"/>
  <c r="C14" i="125"/>
  <c r="D10" i="125"/>
  <c r="E7" i="125"/>
  <c r="C14" i="124"/>
  <c r="D10" i="124"/>
  <c r="E7" i="124" s="1"/>
  <c r="C14" i="123"/>
  <c r="D10" i="123"/>
  <c r="E7" i="123" s="1"/>
  <c r="C14" i="122"/>
  <c r="D10" i="122"/>
  <c r="E7" i="122"/>
  <c r="C14" i="121"/>
  <c r="D10" i="121"/>
  <c r="E7" i="121" s="1"/>
  <c r="C14" i="120"/>
  <c r="D10" i="120"/>
  <c r="E7" i="120" s="1"/>
  <c r="F10" i="55" l="1"/>
  <c r="F11" i="55" s="1"/>
  <c r="F12" i="55" s="1"/>
  <c r="F13" i="55" s="1"/>
  <c r="F14" i="55" s="1"/>
  <c r="G9" i="55"/>
  <c r="J9" i="55" s="1"/>
  <c r="G10" i="55" l="1"/>
  <c r="K9" i="55"/>
  <c r="J10" i="55" l="1"/>
  <c r="G11" i="55"/>
  <c r="K10" i="55"/>
  <c r="G12" i="55" l="1"/>
  <c r="J11" i="55"/>
  <c r="K11" i="55"/>
  <c r="G13" i="55" l="1"/>
  <c r="J12" i="55"/>
  <c r="K12" i="55"/>
  <c r="G14" i="55" l="1"/>
  <c r="K13" i="55"/>
  <c r="J13" i="55"/>
  <c r="K14" i="55" l="1"/>
  <c r="J14" i="55"/>
  <c r="J7" i="55" l="1"/>
  <c r="K7" i="55"/>
  <c r="J8" i="55"/>
  <c r="K8" i="55"/>
  <c r="K2" i="55" l="1"/>
  <c r="K3" i="55"/>
  <c r="K4" i="55"/>
  <c r="K5" i="55"/>
  <c r="K6" i="55"/>
  <c r="K1" i="55"/>
  <c r="J2" i="55"/>
  <c r="J3" i="55"/>
  <c r="J4" i="55"/>
  <c r="J5" i="55"/>
  <c r="J6" i="55"/>
  <c r="J1" i="55"/>
  <c r="C8" i="118" l="1"/>
  <c r="C9" i="118"/>
  <c r="C10" i="118"/>
  <c r="C11" i="118"/>
  <c r="C7" i="118"/>
  <c r="B53" i="59"/>
  <c r="B54" i="59"/>
  <c r="B7" i="59"/>
  <c r="B8" i="59"/>
  <c r="B9" i="59"/>
  <c r="B10" i="59"/>
  <c r="B11" i="59"/>
  <c r="B12" i="59"/>
  <c r="B13" i="59"/>
  <c r="B14" i="59"/>
  <c r="B15" i="59"/>
  <c r="B16" i="59"/>
  <c r="B17" i="59"/>
  <c r="B18" i="59"/>
  <c r="B19" i="59"/>
  <c r="B20" i="59"/>
  <c r="B21" i="59"/>
  <c r="B22" i="59"/>
  <c r="B23" i="59"/>
  <c r="B24" i="59"/>
  <c r="B25" i="59"/>
  <c r="B26" i="59"/>
  <c r="B27" i="59"/>
  <c r="B28" i="59"/>
  <c r="B29" i="59"/>
  <c r="B30" i="59"/>
  <c r="B31" i="59"/>
  <c r="B32" i="59"/>
  <c r="B33" i="59"/>
  <c r="B34" i="59"/>
  <c r="B35" i="59"/>
  <c r="B36" i="59"/>
  <c r="B37" i="59"/>
  <c r="B38" i="59"/>
  <c r="B39" i="59"/>
  <c r="B40" i="59"/>
  <c r="B41" i="59"/>
  <c r="B42" i="59"/>
  <c r="B43" i="59"/>
  <c r="B44" i="59"/>
  <c r="B45" i="59"/>
  <c r="B46" i="59"/>
  <c r="B47" i="59"/>
  <c r="B48" i="59"/>
  <c r="B49" i="59"/>
  <c r="B50" i="59"/>
  <c r="B51" i="59"/>
  <c r="B52" i="59"/>
  <c r="F37" i="59" a="1"/>
  <c r="E44" i="59" a="1"/>
  <c r="C28" i="59" a="1"/>
  <c r="D34" i="59" a="1"/>
  <c r="F49" i="59" a="1"/>
  <c r="C25" i="59" a="1"/>
  <c r="D43" i="59" a="1"/>
  <c r="C53" i="59" a="1"/>
  <c r="E15" i="59" a="1"/>
  <c r="F20" i="59" a="1"/>
  <c r="F12" i="59" a="1"/>
  <c r="F19" i="59" a="1"/>
  <c r="C49" i="59" a="1"/>
  <c r="D45" i="59" a="1"/>
  <c r="C13" i="59" a="1"/>
  <c r="D27" i="59" a="1"/>
  <c r="D44" i="59" a="1"/>
  <c r="E30" i="59" a="1"/>
  <c r="F29" i="59" a="1"/>
  <c r="D36" i="59" a="1"/>
  <c r="F46" i="59" a="1"/>
  <c r="F54" i="59" a="1"/>
  <c r="E24" i="59" a="1"/>
  <c r="C8" i="59" a="1"/>
  <c r="E16" i="59" a="1"/>
  <c r="C46" i="59" a="1"/>
  <c r="D49" i="59" a="1"/>
  <c r="F43" i="59" a="1"/>
  <c r="C24" i="59" a="1"/>
  <c r="C50" i="59" a="1"/>
  <c r="C52" i="59" a="1"/>
  <c r="E9" i="59" a="1"/>
  <c r="D7" i="59" a="1"/>
  <c r="D21" i="59" a="1"/>
  <c r="C37" i="59" a="1"/>
  <c r="E52" i="59" a="1"/>
  <c r="E43" i="59" a="1"/>
  <c r="D20" i="59" a="1"/>
  <c r="D39" i="59" a="1"/>
  <c r="F11" i="59" a="1"/>
  <c r="D54" i="59" a="1"/>
  <c r="C31" i="59" a="1"/>
  <c r="D9" i="59" a="1"/>
  <c r="E13" i="59" a="1"/>
  <c r="E28" i="59" a="1"/>
  <c r="E49" i="59" a="1"/>
  <c r="E50" i="59" a="1"/>
  <c r="F40" i="59" a="1"/>
  <c r="E25" i="59" a="1"/>
  <c r="C18" i="59" a="1"/>
  <c r="F10" i="59" a="1"/>
  <c r="C47" i="59" a="1"/>
  <c r="F15" i="59" a="1"/>
  <c r="E29" i="59" a="1"/>
  <c r="E21" i="59" a="1"/>
  <c r="E41" i="59" a="1"/>
  <c r="C34" i="59" a="1"/>
  <c r="E12" i="59" a="1"/>
  <c r="C41" i="59" a="1"/>
  <c r="D8" i="59" a="1"/>
  <c r="C54" i="59" a="1"/>
  <c r="E36" i="59" a="1"/>
  <c r="C19" i="59" a="1"/>
  <c r="E46" i="59" a="1"/>
  <c r="F16" i="59" a="1"/>
  <c r="F34" i="59" a="1"/>
  <c r="D17" i="59" a="1"/>
  <c r="F35" i="59" a="1"/>
  <c r="C43" i="59" a="1"/>
  <c r="C17" i="59" a="1"/>
  <c r="F27" i="59" a="1"/>
  <c r="F18" i="59" a="1"/>
  <c r="E17" i="59" a="1"/>
  <c r="D19" i="59" a="1"/>
  <c r="C26" i="59" a="1"/>
  <c r="E35" i="59" a="1"/>
  <c r="D11" i="59" a="1"/>
  <c r="D52" i="59" a="1"/>
  <c r="C12" i="59" a="1"/>
  <c r="D18" i="59" a="1"/>
  <c r="D30" i="59" a="1"/>
  <c r="E48" i="59" a="1"/>
  <c r="C36" i="59" a="1"/>
  <c r="E27" i="59" a="1"/>
  <c r="F14" i="59" a="1"/>
  <c r="C14" i="59" a="1"/>
  <c r="C35" i="59" a="1"/>
  <c r="D12" i="59" a="1"/>
  <c r="E53" i="59" a="1"/>
  <c r="F7" i="59" a="1"/>
  <c r="C20" i="59" a="1"/>
  <c r="F47" i="59" a="1"/>
  <c r="E14" i="59" a="1"/>
  <c r="E38" i="59" a="1"/>
  <c r="E23" i="59" a="1"/>
  <c r="F36" i="59" a="1"/>
  <c r="D38" i="59" a="1"/>
  <c r="F8" i="59" a="1"/>
  <c r="D29" i="59" a="1"/>
  <c r="E26" i="59" a="1"/>
  <c r="F30" i="59" a="1"/>
  <c r="C29" i="59" a="1"/>
  <c r="E19" i="59" a="1"/>
  <c r="F13" i="59" a="1"/>
  <c r="D42" i="59" a="1"/>
  <c r="E42" i="59" a="1"/>
  <c r="E22" i="59" a="1"/>
  <c r="D10" i="59" a="1"/>
  <c r="C10" i="59" a="1"/>
  <c r="D15" i="59" a="1"/>
  <c r="D23" i="59" a="1"/>
  <c r="E7" i="59" a="1"/>
  <c r="F25" i="59" a="1"/>
  <c r="F28" i="59" a="1"/>
  <c r="C15" i="59" a="1"/>
  <c r="E39" i="59" a="1"/>
  <c r="E54" i="59" a="1"/>
  <c r="E20" i="59" a="1"/>
  <c r="F24" i="59" a="1"/>
  <c r="C22" i="59" a="1"/>
  <c r="D26" i="59" a="1"/>
  <c r="F51" i="59" a="1"/>
  <c r="C42" i="59" a="1"/>
  <c r="C40" i="59" a="1"/>
  <c r="E45" i="59" a="1"/>
  <c r="F21" i="59" a="1"/>
  <c r="F31" i="59" a="1"/>
  <c r="C51" i="59" a="1"/>
  <c r="C33" i="59" a="1"/>
  <c r="F50" i="59" a="1"/>
  <c r="F23" i="59" a="1"/>
  <c r="F39" i="59" a="1"/>
  <c r="E34" i="59" a="1"/>
  <c r="C27" i="59" a="1"/>
  <c r="D32" i="59" a="1"/>
  <c r="D14" i="59" a="1"/>
  <c r="E33" i="59" a="1"/>
  <c r="C16" i="59" a="1"/>
  <c r="C32" i="59" a="1"/>
  <c r="D16" i="59" a="1"/>
  <c r="D48" i="59" a="1"/>
  <c r="D13" i="59" a="1"/>
  <c r="E32" i="59" a="1"/>
  <c r="C44" i="59" a="1"/>
  <c r="E18" i="59" a="1"/>
  <c r="D31" i="59" a="1"/>
  <c r="D22" i="59" a="1"/>
  <c r="F52" i="59" a="1"/>
  <c r="D25" i="59" a="1"/>
  <c r="C9" i="59" a="1"/>
  <c r="F17" i="59" a="1"/>
  <c r="C30" i="59" a="1"/>
  <c r="C38" i="59" a="1"/>
  <c r="E40" i="59" a="1"/>
  <c r="C45" i="59" a="1"/>
  <c r="F9" i="59" a="1"/>
  <c r="F38" i="59" a="1"/>
  <c r="E51" i="59" a="1"/>
  <c r="F42" i="59" a="1"/>
  <c r="D24" i="59" a="1"/>
  <c r="C11" i="59" a="1"/>
  <c r="E8" i="59" a="1"/>
  <c r="D53" i="59" a="1"/>
  <c r="D37" i="59" a="1"/>
  <c r="D41" i="59" a="1"/>
  <c r="E10" i="59" a="1"/>
  <c r="C7" i="59" a="1"/>
  <c r="F45" i="59" a="1"/>
  <c r="D47" i="59" a="1"/>
  <c r="F32" i="59" a="1"/>
  <c r="F26" i="59" a="1"/>
  <c r="C23" i="59" a="1"/>
  <c r="D46" i="59" a="1"/>
  <c r="E11" i="59" a="1"/>
  <c r="F22" i="59" a="1"/>
  <c r="D33" i="59" a="1"/>
  <c r="C39" i="59" a="1"/>
  <c r="D51" i="59" a="1"/>
  <c r="C21" i="59" a="1"/>
  <c r="E31" i="59" a="1"/>
  <c r="E37" i="59" a="1"/>
  <c r="C48" i="59" a="1"/>
  <c r="E47" i="59" a="1"/>
  <c r="D50" i="59" a="1"/>
  <c r="D35" i="59" a="1"/>
  <c r="F33" i="59" a="1"/>
  <c r="F44" i="59" a="1"/>
  <c r="F41" i="59" a="1"/>
  <c r="F53" i="59" a="1"/>
  <c r="F48" i="59" a="1"/>
  <c r="D28" i="59" a="1"/>
  <c r="D40" i="59" a="1"/>
  <c r="D32" i="59" l="1"/>
  <c r="C45" i="59"/>
  <c r="E37" i="59"/>
  <c r="D34" i="59"/>
  <c r="C29" i="59"/>
  <c r="F23" i="59"/>
  <c r="E22" i="59"/>
  <c r="E16" i="59"/>
  <c r="D52" i="59"/>
  <c r="C47" i="59"/>
  <c r="F41" i="59"/>
  <c r="E40" i="59"/>
  <c r="E39" i="59"/>
  <c r="D36" i="59"/>
  <c r="C31" i="59"/>
  <c r="F25" i="59"/>
  <c r="E24" i="59"/>
  <c r="E23" i="59"/>
  <c r="E14" i="59"/>
  <c r="E52" i="59"/>
  <c r="C43" i="59"/>
  <c r="F37" i="59"/>
  <c r="E53" i="59"/>
  <c r="D50" i="59"/>
  <c r="E41" i="59"/>
  <c r="E26" i="59"/>
  <c r="C51" i="59"/>
  <c r="F45" i="59"/>
  <c r="E44" i="59"/>
  <c r="E43" i="59"/>
  <c r="D40" i="59"/>
  <c r="C35" i="59"/>
  <c r="F29" i="59"/>
  <c r="E28" i="59"/>
  <c r="E27" i="59"/>
  <c r="D24" i="59"/>
  <c r="E10" i="59"/>
  <c r="F53" i="59"/>
  <c r="E35" i="59"/>
  <c r="E18" i="59"/>
  <c r="E54" i="59"/>
  <c r="E42" i="59"/>
  <c r="D38" i="59"/>
  <c r="F27" i="59"/>
  <c r="E25" i="59"/>
  <c r="E19" i="59"/>
  <c r="C53" i="59"/>
  <c r="F47" i="59"/>
  <c r="E46" i="59"/>
  <c r="E45" i="59"/>
  <c r="D42" i="59"/>
  <c r="C37" i="59"/>
  <c r="F31" i="59"/>
  <c r="E30" i="59"/>
  <c r="E29" i="59"/>
  <c r="D26" i="59"/>
  <c r="E20" i="59"/>
  <c r="E8" i="59"/>
  <c r="E51" i="59"/>
  <c r="E38" i="59"/>
  <c r="C49" i="59"/>
  <c r="E12" i="59"/>
  <c r="F49" i="59"/>
  <c r="E48" i="59"/>
  <c r="E47" i="59"/>
  <c r="D44" i="59"/>
  <c r="C39" i="59"/>
  <c r="F33" i="59"/>
  <c r="E32" i="59"/>
  <c r="E31" i="59"/>
  <c r="D28" i="59"/>
  <c r="C23" i="59"/>
  <c r="D48" i="59"/>
  <c r="E36" i="59"/>
  <c r="C27" i="59"/>
  <c r="F39" i="59"/>
  <c r="D54" i="59"/>
  <c r="F43" i="59"/>
  <c r="C33" i="59"/>
  <c r="F51" i="59"/>
  <c r="E50" i="59"/>
  <c r="E49" i="59"/>
  <c r="D46" i="59"/>
  <c r="C41" i="59"/>
  <c r="F35" i="59"/>
  <c r="E34" i="59"/>
  <c r="E33" i="59"/>
  <c r="D30" i="59"/>
  <c r="C25" i="59"/>
  <c r="E21" i="59"/>
  <c r="D12" i="59"/>
  <c r="C11" i="59"/>
  <c r="D10" i="59"/>
  <c r="F9" i="59"/>
  <c r="C9" i="59"/>
  <c r="D8" i="59"/>
  <c r="F7" i="59"/>
  <c r="C7" i="59"/>
  <c r="D22" i="59"/>
  <c r="F21" i="59"/>
  <c r="C21" i="59"/>
  <c r="D20" i="59"/>
  <c r="F19" i="59"/>
  <c r="C19" i="59"/>
  <c r="D18" i="59"/>
  <c r="F17" i="59"/>
  <c r="C17" i="59"/>
  <c r="D16" i="59"/>
  <c r="F15" i="59"/>
  <c r="C15" i="59"/>
  <c r="D14" i="59"/>
  <c r="F13" i="59"/>
  <c r="C13" i="59"/>
  <c r="F11" i="59"/>
  <c r="E9" i="59"/>
  <c r="E7" i="59"/>
  <c r="E17" i="59"/>
  <c r="E15" i="59"/>
  <c r="E13" i="59"/>
  <c r="E11" i="59"/>
  <c r="F54" i="59"/>
  <c r="C54" i="59"/>
  <c r="D53" i="59"/>
  <c r="F52" i="59"/>
  <c r="C52" i="59"/>
  <c r="D51" i="59"/>
  <c r="F50" i="59"/>
  <c r="C50" i="59"/>
  <c r="D49" i="59"/>
  <c r="F48" i="59"/>
  <c r="C48" i="59"/>
  <c r="D47" i="59"/>
  <c r="F46" i="59"/>
  <c r="C46" i="59"/>
  <c r="D45" i="59"/>
  <c r="F44" i="59"/>
  <c r="C44" i="59"/>
  <c r="D43" i="59"/>
  <c r="F42" i="59"/>
  <c r="C42" i="59"/>
  <c r="D41" i="59"/>
  <c r="F40" i="59"/>
  <c r="C40" i="59"/>
  <c r="D39" i="59"/>
  <c r="F38" i="59"/>
  <c r="C38" i="59"/>
  <c r="D37" i="59"/>
  <c r="F36" i="59"/>
  <c r="C36" i="59"/>
  <c r="D35" i="59"/>
  <c r="F34" i="59"/>
  <c r="C34" i="59"/>
  <c r="D33" i="59"/>
  <c r="F32" i="59"/>
  <c r="C32" i="59"/>
  <c r="D31" i="59"/>
  <c r="F30" i="59"/>
  <c r="C30" i="59"/>
  <c r="D29" i="59"/>
  <c r="F28" i="59"/>
  <c r="C28" i="59"/>
  <c r="D27" i="59"/>
  <c r="F26" i="59"/>
  <c r="C26" i="59"/>
  <c r="D25" i="59"/>
  <c r="F24" i="59"/>
  <c r="C24" i="59"/>
  <c r="D23" i="59"/>
  <c r="F22" i="59"/>
  <c r="C22" i="59"/>
  <c r="D21" i="59"/>
  <c r="F20" i="59"/>
  <c r="C20" i="59"/>
  <c r="D19" i="59"/>
  <c r="F18" i="59"/>
  <c r="C18" i="59"/>
  <c r="D17" i="59"/>
  <c r="F16" i="59"/>
  <c r="C16" i="59"/>
  <c r="D15" i="59"/>
  <c r="F14" i="59"/>
  <c r="C14" i="59"/>
  <c r="D13" i="59"/>
  <c r="F12" i="59"/>
  <c r="C12" i="59"/>
  <c r="D11" i="59"/>
  <c r="F10" i="59"/>
  <c r="C10" i="59"/>
  <c r="D9" i="59"/>
  <c r="F8" i="59"/>
  <c r="C8" i="59"/>
  <c r="D7" i="59"/>
  <c r="H20" i="59" l="1"/>
  <c r="G20" i="59"/>
  <c r="H36" i="59"/>
  <c r="G36" i="59"/>
  <c r="H52" i="59"/>
  <c r="G52" i="59"/>
  <c r="G31" i="59"/>
  <c r="H31" i="59"/>
  <c r="G14" i="59"/>
  <c r="H14" i="59"/>
  <c r="H30" i="59"/>
  <c r="G30" i="59"/>
  <c r="H46" i="59"/>
  <c r="G46" i="59"/>
  <c r="G47" i="59"/>
  <c r="H47" i="59"/>
  <c r="G10" i="59"/>
  <c r="H10" i="59"/>
  <c r="H26" i="59"/>
  <c r="G26" i="59"/>
  <c r="H42" i="59"/>
  <c r="G42" i="59"/>
  <c r="G11" i="59"/>
  <c r="H11" i="59"/>
  <c r="G17" i="59"/>
  <c r="H17" i="59"/>
  <c r="G16" i="59"/>
  <c r="H16" i="59"/>
  <c r="H32" i="59"/>
  <c r="G32" i="59"/>
  <c r="H48" i="59"/>
  <c r="G48" i="59"/>
  <c r="G51" i="59"/>
  <c r="H51" i="59"/>
  <c r="G49" i="59"/>
  <c r="H49" i="59"/>
  <c r="G45" i="59"/>
  <c r="H45" i="59"/>
  <c r="H22" i="59"/>
  <c r="G22" i="59"/>
  <c r="H38" i="59"/>
  <c r="G38" i="59"/>
  <c r="H54" i="59"/>
  <c r="G54" i="59"/>
  <c r="G13" i="59"/>
  <c r="H13" i="59"/>
  <c r="H7" i="59"/>
  <c r="G7" i="59"/>
  <c r="G35" i="59"/>
  <c r="H35" i="59"/>
  <c r="H33" i="59"/>
  <c r="G33" i="59"/>
  <c r="H27" i="59"/>
  <c r="G27" i="59"/>
  <c r="G29" i="59"/>
  <c r="H29" i="59"/>
  <c r="H41" i="59"/>
  <c r="G41" i="59"/>
  <c r="G12" i="59"/>
  <c r="H12" i="59"/>
  <c r="H28" i="59"/>
  <c r="G28" i="59"/>
  <c r="H44" i="59"/>
  <c r="G44" i="59"/>
  <c r="H19" i="59"/>
  <c r="G19" i="59"/>
  <c r="H25" i="59"/>
  <c r="G25" i="59"/>
  <c r="G23" i="59"/>
  <c r="H23" i="59"/>
  <c r="G18" i="59"/>
  <c r="H18" i="59"/>
  <c r="H34" i="59"/>
  <c r="G34" i="59"/>
  <c r="H50" i="59"/>
  <c r="G50" i="59"/>
  <c r="H43" i="59"/>
  <c r="G43" i="59"/>
  <c r="G53" i="59"/>
  <c r="H53" i="59"/>
  <c r="G37" i="59"/>
  <c r="H37" i="59"/>
  <c r="G21" i="59"/>
  <c r="H21" i="59"/>
  <c r="G39" i="59"/>
  <c r="H39" i="59"/>
  <c r="G8" i="59"/>
  <c r="H8" i="59"/>
  <c r="H24" i="59"/>
  <c r="G24" i="59"/>
  <c r="H40" i="59"/>
  <c r="G40" i="59"/>
  <c r="H15" i="59"/>
  <c r="G15" i="59"/>
  <c r="G9" i="59"/>
  <c r="H9" i="59"/>
  <c r="C6" i="118" l="1"/>
  <c r="B7" i="118"/>
  <c r="B8" i="118"/>
  <c r="B9" i="118"/>
  <c r="B10" i="118"/>
  <c r="B11" i="118"/>
  <c r="B6" i="118"/>
  <c r="D10" i="56"/>
  <c r="E7" i="56" s="1"/>
  <c r="C14" i="56" s="1"/>
  <c r="B6" i="59" l="1"/>
  <c r="B5" i="59"/>
  <c r="E5" i="59" a="1"/>
  <c r="C6" i="59" a="1"/>
  <c r="F6" i="59" a="1"/>
  <c r="D6" i="59" a="1"/>
  <c r="C5" i="59" a="1"/>
  <c r="E6" i="59" a="1"/>
  <c r="D5" i="59" a="1"/>
  <c r="E6" i="59" l="1"/>
  <c r="D6" i="59"/>
  <c r="C6" i="59"/>
  <c r="F6" i="59"/>
  <c r="G6" i="59" s="1"/>
  <c r="D5" i="59"/>
  <c r="C5" i="59"/>
  <c r="E5" i="59"/>
  <c r="F5" i="59" a="1"/>
  <c r="H6" i="59" l="1"/>
  <c r="F5" i="59"/>
  <c r="G5" i="59" l="1"/>
  <c r="H5" i="5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<sst xmlns="http://schemas.openxmlformats.org/spreadsheetml/2006/main" count="295" uniqueCount="133">
  <si>
    <t>Versiebeheer</t>
  </si>
  <si>
    <t>Gegevens over gezinshuis</t>
  </si>
  <si>
    <t>aantal</t>
  </si>
  <si>
    <t>begeleidingsintensiteit</t>
  </si>
  <si>
    <t>Aantal capaciteitsplaatsen van het gezinshuis</t>
  </si>
  <si>
    <t>Aantal jeugdigen per gezinshuisouder</t>
  </si>
  <si>
    <t>https://vng.nl/sites/default/files/2021-07/handreiking-tariefstelling-gezinshuiszorg-2021.pdf</t>
  </si>
  <si>
    <t>* Let op. Deze rekentool sluit aan op de Handreiking tariefstelling gezinshuiszorg. Zie voor definities deze handreiking.</t>
  </si>
  <si>
    <t>Extra ondersteuning* (netto uren per jeugdige per week)</t>
  </si>
  <si>
    <t>LTA verblijfszorg</t>
  </si>
  <si>
    <t>Gezinshuis 1</t>
  </si>
  <si>
    <t>Gezinshuis 2</t>
  </si>
  <si>
    <t>Gezinshuis 3</t>
  </si>
  <si>
    <t>Gezinshuis 4</t>
  </si>
  <si>
    <t>Gezinshuis 5</t>
  </si>
  <si>
    <t>Gezinshuis 6</t>
  </si>
  <si>
    <t>Gezinshuis 7</t>
  </si>
  <si>
    <t>Gezinshuis 8</t>
  </si>
  <si>
    <t>Gezinshuis 9</t>
  </si>
  <si>
    <t>Gezinshuis 10</t>
  </si>
  <si>
    <t>Gezinshuis 11</t>
  </si>
  <si>
    <t>Gezinshuis 12</t>
  </si>
  <si>
    <t>Gezinshuis 13</t>
  </si>
  <si>
    <t>Gezinshuis 14</t>
  </si>
  <si>
    <t>Gezinshuis 15</t>
  </si>
  <si>
    <t>Gezinshuis 16</t>
  </si>
  <si>
    <t>Gezinshuis 17</t>
  </si>
  <si>
    <t>Gezinshuis 18</t>
  </si>
  <si>
    <t>Gezinshuis 19</t>
  </si>
  <si>
    <t>Gezinshuis 20</t>
  </si>
  <si>
    <t>Capaciteitsplaatsen</t>
  </si>
  <si>
    <t>Berekende intensiteit</t>
  </si>
  <si>
    <t>Intensiteit</t>
  </si>
  <si>
    <t>Naam gezinshuis</t>
  </si>
  <si>
    <t>breedte</t>
  </si>
  <si>
    <t>gemiddeld</t>
  </si>
  <si>
    <t>ALS.FOUT(ALS(VERGELIJKEN(D7;lijsten!D3:D11;1)&gt;VERGELIJKEN(D7;lijsten!E3:E11;1);"Dit gezinshuis heeft "&amp;INDEX(lijsten!$D$3:$F$11;VERGELIJKEN(D7;lijsten!D3:D11;1);3)&amp;".    Tarief: "&amp;TEKST(INDEX(lijsten!$D$3:$G$11;VERGELIJKEN(D7;lijsten!D3:D11;1);4);"€000,00"););"")</t>
  </si>
  <si>
    <t>Aantal gezinshuisouders (in fte)**</t>
  </si>
  <si>
    <t>** Eén fte gezinshuisouder is een gezinshuisouder die volledig beschikbaar is als gezinshuisouder en géén andere betaalde werkzaamheden heeft dan het gezinhuis.</t>
  </si>
  <si>
    <t>type</t>
  </si>
  <si>
    <t>Tarief</t>
  </si>
  <si>
    <t>Zorgboerderij</t>
  </si>
  <si>
    <t>Gezinshuis</t>
  </si>
  <si>
    <t>Intensiteit C</t>
  </si>
  <si>
    <t>0,1 t/m 1,2</t>
  </si>
  <si>
    <t>Intensiteit D</t>
  </si>
  <si>
    <t>1,2 t/m 1,9</t>
  </si>
  <si>
    <t>Intensiteit E</t>
  </si>
  <si>
    <t>1,9 t/m 2,5</t>
  </si>
  <si>
    <t>Intensiteit F</t>
  </si>
  <si>
    <t>2,5 t/m 2,9</t>
  </si>
  <si>
    <t>Intensiteit G</t>
  </si>
  <si>
    <t>2,9 t/m 3,4</t>
  </si>
  <si>
    <t>Intensiteit H</t>
  </si>
  <si>
    <t>3,4 t/m 3,8</t>
  </si>
  <si>
    <t>Intensiteit I</t>
  </si>
  <si>
    <t>3,8 t/m 4,1</t>
  </si>
  <si>
    <t>Intensiteit J</t>
  </si>
  <si>
    <t>4,1 t/m 4,6</t>
  </si>
  <si>
    <t>Intensiteit K</t>
  </si>
  <si>
    <t xml:space="preserve">4,6 t/m 6,1 </t>
  </si>
  <si>
    <t>*** Deze vraag heeft geen effect op de inkoop of de intensiteit en dient uitsluitend ter raming van de toekomstige beschikbare capaciteit</t>
  </si>
  <si>
    <t>Inkoop jeugd Haarlemmermeer 2023</t>
  </si>
  <si>
    <t>Jeugzorgregio: Haarlemmermeer</t>
  </si>
  <si>
    <t>Versienummer: 1.0</t>
  </si>
  <si>
    <t>(Deeltijd)pleegzorg</t>
  </si>
  <si>
    <t>Waarvan deel Haarlemmermeer</t>
  </si>
  <si>
    <t>Bepaling begeleidingsintensiteit gezinshuis regio Haarlemmermeer 2023*</t>
  </si>
  <si>
    <t>Toelichting per vraag</t>
  </si>
  <si>
    <t>Toelichting</t>
  </si>
  <si>
    <t xml:space="preserve">Het antwoord op deze vraag heeft geen directe gevolgen voor de berekening van de begeleidingsintensiteit. Het antwoord helpt bij het inschatten of de ingekochte capaciteit passend is voor de verwachte vraag. </t>
  </si>
  <si>
    <t>Veruit de meeste gezinshuizen hebben gezinshuizen 1, 1,5 of 2 gezinshuisouders. Voor deze rekentool is een fte een persoon die voor zijn of haar inkomen fulltime afhankelijk is van de functie gezinshuisouder en géén andere betaalde werkzaamheden heeft. Als een gezinshuisouder náást het gezinshuis óól bijvoorbeeld een baan van 2,5 dagen per week heeft is voor deze rekentool sprake van een halve fte gezinshuisouder. Hetzelfde geldt voor gezinhuisouders die naast het gezinshuis een andere onderneming runnen en daaraan tijd besteden. Uiteraard werken ook deeltijdgezinshuisouders 's avonds en in weekenden volledig mee in het gezinshuis, maar in het kader van deze rekentool voor de intensiteitsbepaling geldt de bovenstaande defititie.</t>
  </si>
  <si>
    <t>Vul hier het aantal jeugdigen in dat onder normale omstandigheden in het gezinshuis (kunnen) verblijven.</t>
  </si>
  <si>
    <t>Wordt automatisch gevuld: aantal jeugdigen / fte gezinshuisouders.</t>
  </si>
  <si>
    <t>Algemene invulinstructie</t>
  </si>
  <si>
    <t>Deze rekentool is niet geschikt voor:</t>
  </si>
  <si>
    <t>GGZ verblijf (voor ggz verblijf: gebruik de ggz-tariefklassen, geen rekentool nodig)</t>
  </si>
  <si>
    <t>0,35 tot 1,9</t>
  </si>
  <si>
    <t>Gezinshuis 21</t>
  </si>
  <si>
    <t>Gezinshuis 22</t>
  </si>
  <si>
    <t>Gezinshuis 23</t>
  </si>
  <si>
    <t>Gezinshuis 24</t>
  </si>
  <si>
    <t>Gezinshuis 25</t>
  </si>
  <si>
    <t>Gezinshuis 26</t>
  </si>
  <si>
    <t>Gezinshuis 27</t>
  </si>
  <si>
    <t>Gezinshuis 28</t>
  </si>
  <si>
    <t>Gezinshuis 29</t>
  </si>
  <si>
    <t>Gezinshuis 30</t>
  </si>
  <si>
    <t>Gezinshuis 31</t>
  </si>
  <si>
    <t>Gezinshuis 32</t>
  </si>
  <si>
    <t>Gezinshuis 33</t>
  </si>
  <si>
    <t>Gezinshuis 34</t>
  </si>
  <si>
    <t>Gezinshuis 35</t>
  </si>
  <si>
    <t>Gezinshuis 36</t>
  </si>
  <si>
    <t>Gezinshuis 37</t>
  </si>
  <si>
    <t>Gezinshuis 38</t>
  </si>
  <si>
    <t>Gezinshuis 39</t>
  </si>
  <si>
    <t>Gezinshuis 40</t>
  </si>
  <si>
    <t>Gezinshuis 41</t>
  </si>
  <si>
    <t>Gezinshuis 42</t>
  </si>
  <si>
    <t>Gezinshuis 43</t>
  </si>
  <si>
    <t>Gezinshuis 44</t>
  </si>
  <si>
    <t>Gezinshuis 45</t>
  </si>
  <si>
    <t>Gezinshuis 46</t>
  </si>
  <si>
    <t>Gezinshuis 47</t>
  </si>
  <si>
    <t>Gezinshuis 48</t>
  </si>
  <si>
    <t>Gezinshuis 49</t>
  </si>
  <si>
    <t>Gezinshuis 50</t>
  </si>
  <si>
    <t>Intensiteit L</t>
  </si>
  <si>
    <t>Intensiteit M</t>
  </si>
  <si>
    <t>Intensiteit N</t>
  </si>
  <si>
    <t>Intensiteit O</t>
  </si>
  <si>
    <t>Intensiteit P</t>
  </si>
  <si>
    <t>Intensiteit Q</t>
  </si>
  <si>
    <t>5,0 tot 5,5</t>
  </si>
  <si>
    <t>5,5 tot 6,0</t>
  </si>
  <si>
    <t>6,0 tot 6,5</t>
  </si>
  <si>
    <t>6,5 tot 7,0</t>
  </si>
  <si>
    <t>7,0 tot 7,5</t>
  </si>
  <si>
    <t>4,6 t/m 5,0</t>
  </si>
  <si>
    <t>pp2023</t>
  </si>
  <si>
    <t>pp2024</t>
  </si>
  <si>
    <t>Standaardwaarde 2,0 uur netto per week</t>
  </si>
  <si>
    <t>7,5 en groter</t>
  </si>
  <si>
    <t>Invulinstructie Rekentool Intensieve gezinshuizen</t>
  </si>
  <si>
    <t>(Intensieve) woon- en verblijfsgroepen (met alle begeleiders in loondienst)</t>
  </si>
  <si>
    <t>Logeergroepen en verblijf op zorgboerderijen</t>
  </si>
  <si>
    <t>Invulinstructie Rekentool Intensieve Gezinshuiszorg</t>
  </si>
  <si>
    <t>Voor iedere intensief gezinshuis waarnaar de toegang zou kunnen verwijzen, moet een tabblad worden ingevuld</t>
  </si>
  <si>
    <t>Welke deel (%) van de jaarcapaciteit zal geschat in 2024 Haarlemmermeerse jeugdigen betreffen?***</t>
  </si>
  <si>
    <t>Extra ondersteuning is een begrip dat wordt uitgewerkt de in Handreiking tariefstelling gezinshuiszorg. Het betreft alle ingehuurde extra zorginhoudelijke capaciteit, met uitzondering van de gedragswetenschapper (die zit al standaard in het tarief). Ook schoonmakers en ander facilitaire onderteuning telt uitdrukkelijk niet mee bij de bepaling van de extra ondersteuning. Inzet van extra pedagogische staf is voorbeeld van extra ondersteuning. Het komt ook voor dat een ambulant hulpverlener wordt betrokken, maar uitdrukkelijk niet ten behoeve van behandeling of (extra) individuele begeleiding. Voor behandeling en begeleiding is een aparte toewijzing ambulante jeugdhulp nodig.
De extra ondersteuning is gemiddeld over alle gezinshuizen ongeveer 1 uur netto per week. Bij intensieve gezinshuizen is deze norm - in afwijking op de handreiking - 2,0 uur per jeuugdige week. Alleen bij uitzonderlijke situaties kan sprake zijn van extra ondersteuning &gt;2,0 uur netto per week.</t>
  </si>
  <si>
    <r>
      <t xml:space="preserve">Deze rekentool helpt bij het bepalen van de juiste intensiteit van intensieve gezinshuizen. Een intensief gezinshuis heeft een begeleidingsintensiteit 2,5 en hoger. Deze tool heeft 10 tabbladen voor 10 intensieve gezinshuizen. Het is de bedoeling om voor elk gezinshuis waarin naar verwachting jeugdigen van Haarlemmermeer gaan verblijven, een tabblad in te vullen.
De grijze cellen moeten worden ingevuld. Als de grijze cel is ingevuld, kleurt deze groen. De kleur groen betekent dus alleen: veld is ingevuld. 
De normen die in de berekeningen worden gebruikt, zijn afgeleid van de landelijke Handreiking Tariefstelling Gezinshuiszorg 2021. De norm voor extra ondersteuning is bij intensieve gezinshuis 2,0 netto uren per week in plaats van 1,0.
Als alle gegevens op een tabblad zijn ingevuld, komt onderaan in het rood de begeleidingsintensiteit en de juiste voorziening te staan. Dit wordt alleen zichtbaar als inderdaad alle grijze velden zijn ingevuld! 
</t>
    </r>
    <r>
      <rPr>
        <b/>
        <sz val="11"/>
        <rFont val="Calibri"/>
        <family val="2"/>
        <scheme val="minor"/>
      </rPr>
      <t>Let op: Alle gezinshuizen (en verblijfsgroepen op zorgboerderijen) vallen onder Intensiteit D of Intensiteit E.</t>
    </r>
    <r>
      <rPr>
        <sz val="11"/>
        <rFont val="Calibri"/>
        <family val="2"/>
        <scheme val="minor"/>
      </rPr>
      <t xml:space="preserve">
De ingevulde gegevens worden zichtbaar op het verzamelblad. Dit verzamelblad wordt door de inkoop gebruikt tijdens het inkoop-/beoordelings-/gunningsproces.
Het gehele ingevulde Excelbestand moet als bijlage bij de inschrijving worden toegevoegd.</t>
    </r>
  </si>
  <si>
    <t>Datum: 1 juni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</si>
</sst>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0.0"/>
    <numFmt numFmtId="166" formatCode="0.000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b/>
      <sz val="14"/>
      <color rgb="FFFF0000"/>
      <name val="Calibri"/>
      <family val="2"/>
      <scheme val="minor"/>
    </font>
    <font>
      <u/>
      <sz val="11"/>
      <color theme="10"/>
      <name val="Calibri"/>
      <family val="2"/>
      <scheme val="minor"/>
    </font>
    <font>
      <sz val="8"/>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cellStyleXfs>
  <cellXfs count="39">
    <xf numFmtId="0" fontId="0" fillId="0" borderId="0" xfId="0"/>
    <xf numFmtId="0" fontId="2" fillId="0" borderId="1" xfId="0" applyFont="1" applyBorder="1"/>
    <xf numFmtId="0" fontId="0" fillId="0" borderId="1" xfId="0" applyBorder="1"/>
    <xf numFmtId="165" fontId="0" fillId="0" borderId="0" xfId="0" applyNumberFormat="1"/>
    <xf numFmtId="0" fontId="4" fillId="0" borderId="0" xfId="0" applyFont="1"/>
    <xf numFmtId="164" fontId="0" fillId="0" borderId="0" xfId="0" applyNumberFormat="1"/>
    <xf numFmtId="2" fontId="0" fillId="0" borderId="0" xfId="0" applyNumberFormat="1"/>
    <xf numFmtId="0" fontId="3" fillId="0" borderId="0" xfId="0" applyFont="1"/>
    <xf numFmtId="0" fontId="2" fillId="0" borderId="1" xfId="0" applyFont="1" applyBorder="1" applyAlignment="1">
      <alignment horizontal="center" vertical="center"/>
    </xf>
    <xf numFmtId="0" fontId="0" fillId="0" borderId="0" xfId="0" applyAlignment="1">
      <alignment horizontal="left" vertical="center"/>
    </xf>
    <xf numFmtId="0" fontId="6" fillId="0" borderId="0" xfId="3"/>
    <xf numFmtId="166" fontId="0" fillId="0" borderId="0" xfId="0" applyNumberFormat="1" applyAlignment="1">
      <alignment horizontal="center"/>
    </xf>
    <xf numFmtId="0" fontId="2" fillId="0" borderId="1" xfId="0" applyFont="1" applyBorder="1" applyAlignment="1">
      <alignment horizontal="center"/>
    </xf>
    <xf numFmtId="0" fontId="0" fillId="0" borderId="1" xfId="0" applyBorder="1" applyAlignment="1">
      <alignment horizontal="center"/>
    </xf>
    <xf numFmtId="165" fontId="0" fillId="0" borderId="1" xfId="0" applyNumberFormat="1" applyBorder="1" applyAlignment="1">
      <alignment horizontal="center"/>
    </xf>
    <xf numFmtId="164" fontId="0" fillId="0" borderId="1" xfId="0" applyNumberFormat="1" applyBorder="1" applyAlignment="1">
      <alignment horizontal="center"/>
    </xf>
    <xf numFmtId="9" fontId="0" fillId="0" borderId="1" xfId="1" applyFont="1" applyBorder="1" applyAlignment="1">
      <alignment horizontal="center"/>
    </xf>
    <xf numFmtId="0" fontId="8" fillId="0" borderId="1" xfId="0" applyFont="1" applyBorder="1"/>
    <xf numFmtId="0" fontId="3" fillId="0" borderId="1" xfId="0" applyFont="1" applyBorder="1"/>
    <xf numFmtId="0" fontId="0" fillId="0" borderId="1" xfId="0" applyBorder="1" applyAlignment="1">
      <alignment vertical="top"/>
    </xf>
    <xf numFmtId="0" fontId="9" fillId="0" borderId="1" xfId="0" applyFont="1" applyBorder="1" applyAlignment="1">
      <alignment vertical="top" wrapText="1"/>
    </xf>
    <xf numFmtId="165" fontId="0" fillId="2" borderId="1" xfId="0" applyNumberFormat="1" applyFill="1" applyBorder="1" applyAlignment="1" applyProtection="1">
      <alignment horizontal="center"/>
      <protection locked="0"/>
    </xf>
    <xf numFmtId="9" fontId="0" fillId="2" borderId="1" xfId="1" applyFont="1" applyFill="1" applyBorder="1" applyAlignment="1" applyProtection="1">
      <alignment horizontal="center"/>
      <protection locked="0"/>
    </xf>
    <xf numFmtId="0" fontId="0" fillId="0" borderId="8" xfId="0" applyBorder="1"/>
    <xf numFmtId="0" fontId="0" fillId="0" borderId="9" xfId="0" applyBorder="1"/>
    <xf numFmtId="0" fontId="2" fillId="0" borderId="8" xfId="0" applyFont="1" applyBorder="1"/>
    <xf numFmtId="0" fontId="0" fillId="0" borderId="10" xfId="0" applyBorder="1"/>
    <xf numFmtId="0" fontId="0" fillId="0" borderId="11" xfId="0" applyBorder="1"/>
    <xf numFmtId="0" fontId="0" fillId="0" borderId="12" xfId="0" applyBorder="1"/>
    <xf numFmtId="0" fontId="0" fillId="0" borderId="1" xfId="0" applyBorder="1" applyAlignment="1">
      <alignment vertical="top" wrapText="1"/>
    </xf>
    <xf numFmtId="0" fontId="9" fillId="0" borderId="1" xfId="0" applyFont="1" applyBorder="1"/>
    <xf numFmtId="0" fontId="8" fillId="0" borderId="1" xfId="0" applyFont="1" applyBorder="1" applyAlignment="1">
      <alignment horizontal="left" vertical="top"/>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0" fontId="5" fillId="0" borderId="0" xfId="0" applyFont="1" applyAlignment="1">
      <alignment horizontal="left"/>
    </xf>
  </cellXfs>
  <cellStyles count="4">
    <cellStyle name="Hyperlink" xfId="3" builtinId="8"/>
    <cellStyle name="Komma 2" xfId="2" xr:uid="{00000000-0005-0000-0000-00002F000000}"/>
    <cellStyle name="Procent" xfId="1" builtinId="5"/>
    <cellStyle name="Standaard" xfId="0" builtinId="0"/>
  </cellStyles>
  <dxfs count="1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20518%20Rekentool%20intensiteitsbepaling%20dagverblijf%20v1.0%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ebeheer"/>
      <sheetName val="Algemene instructie"/>
      <sheetName val="Invulinstructie per vraag"/>
      <sheetName val="Verzamelblad"/>
      <sheetName val="Lijsten"/>
      <sheetName val="Dagverblijf groep 1"/>
      <sheetName val="Dagverblijf groep 2"/>
      <sheetName val="Dagverblijf groep 3"/>
      <sheetName val="Dagverblijf groep 4"/>
      <sheetName val="Dagverblijf groep 5"/>
      <sheetName val="Dagverblijf groep 6"/>
      <sheetName val="Dagverblijf groep 7"/>
      <sheetName val="Dagverblijf groep 8"/>
      <sheetName val="Dagverblijf groep 9"/>
      <sheetName val="Dagverblijf groep 10"/>
      <sheetName val="Dagverblijf groep 11"/>
      <sheetName val="Dagverblijf groep 12"/>
      <sheetName val="Dagverblijf groep 13"/>
      <sheetName val="Dagverblijf groep 14"/>
      <sheetName val="Dagverblijf groep 15"/>
      <sheetName val="Dagverblijf groep 16"/>
      <sheetName val="Dagverblijf groep 17"/>
      <sheetName val="Dagverblijf groep 18"/>
      <sheetName val="Dagverblijf groep 19"/>
      <sheetName val="Dagverblijf groep 20"/>
      <sheetName val="Dagverblijf groep 21"/>
      <sheetName val="Dagverblijf groep 22"/>
      <sheetName val="Dagverblijf groep 23"/>
      <sheetName val="Dagverblijf groep 24"/>
      <sheetName val="Dagverblijf groep 25"/>
      <sheetName val="Dagverblijf groep 26"/>
      <sheetName val="Dagverblijf groep 27"/>
      <sheetName val="Dagverblijf groep 28"/>
      <sheetName val="Dagverblijf groep 29"/>
      <sheetName val="Dagverblijf groep 30"/>
      <sheetName val="Dagverblijf groep 31"/>
      <sheetName val="Dagverblijf groep 32"/>
      <sheetName val="Dagverblijf groep 33"/>
      <sheetName val="Dagverblijf groep 34"/>
      <sheetName val="Dagverblijf groep 35"/>
      <sheetName val="Dagverblijf groep 36"/>
      <sheetName val="Dagverblijf groep 37"/>
      <sheetName val="Dagverblijf groep 38"/>
      <sheetName val="Dagverblijf groep 39"/>
      <sheetName val="Dagverblijf groep 40"/>
      <sheetName val="Dagverblijf groep 41"/>
      <sheetName val="Dagverblijf groep 42"/>
      <sheetName val="Dagverblijf groep 43"/>
      <sheetName val="Dagverblijf groep 44"/>
      <sheetName val="Dagverblijf groep 45"/>
      <sheetName val="Dagverblijf groep 46"/>
      <sheetName val="Dagverblijf groep 47"/>
      <sheetName val="Dagverblijf groep 48"/>
      <sheetName val="Dagverblijf groep 49"/>
      <sheetName val="Dagverblijf groep 50"/>
    </sheetNames>
    <sheetDataSet>
      <sheetData sheetId="0" refreshError="1"/>
      <sheetData sheetId="1" refreshError="1"/>
      <sheetData sheetId="2" refreshError="1"/>
      <sheetData sheetId="3" refreshError="1"/>
      <sheetData sheetId="4">
        <row r="3">
          <cell r="D3">
            <v>0.92500000000000004</v>
          </cell>
        </row>
        <row r="4">
          <cell r="D4">
            <v>0.93</v>
          </cell>
        </row>
        <row r="5">
          <cell r="D5">
            <v>0.93500000000000005</v>
          </cell>
        </row>
        <row r="6">
          <cell r="D6">
            <v>0.94</v>
          </cell>
        </row>
        <row r="7">
          <cell r="D7">
            <v>0.94499999999999995</v>
          </cell>
        </row>
        <row r="8">
          <cell r="D8">
            <v>0.95</v>
          </cell>
        </row>
        <row r="9">
          <cell r="D9">
            <v>0.95499999999999996</v>
          </cell>
        </row>
        <row r="10">
          <cell r="D10">
            <v>0.96</v>
          </cell>
        </row>
        <row r="11">
          <cell r="D11">
            <v>0.96499999999999997</v>
          </cell>
        </row>
        <row r="12">
          <cell r="D12">
            <v>0.97</v>
          </cell>
        </row>
        <row r="13">
          <cell r="D13">
            <v>0.97499999999999998</v>
          </cell>
        </row>
        <row r="14">
          <cell r="D14">
            <v>0.98</v>
          </cell>
        </row>
        <row r="15">
          <cell r="D15">
            <v>0.98499999999999999</v>
          </cell>
        </row>
        <row r="16">
          <cell r="D16">
            <v>0.99</v>
          </cell>
        </row>
        <row r="17">
          <cell r="D17">
            <v>0.995</v>
          </cell>
        </row>
        <row r="18">
          <cell r="D18">
            <v>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vng.nl/sites/default/files/2021-07/handreiking-tariefstelling-gezinshuiszorg-2021.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vng.nl/sites/default/files/2021-07/handreiking-tariefstelling-gezinshuiszorg-202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vng.nl/sites/default/files/2021-07/handreiking-tariefstelling-gezinshuiszorg-202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vng.nl/sites/default/files/2021-07/handreiking-tariefstelling-gezinshuiszorg-2021.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vng.nl/sites/default/files/2021-07/handreiking-tariefstelling-gezinshuiszorg-2021.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vng.nl/sites/default/files/2021-07/handreiking-tariefstelling-gezinshuiszorg-202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vng.nl/sites/default/files/2021-07/handreiking-tariefstelling-gezinshuiszorg-2021.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vng.nl/sites/default/files/2021-07/handreiking-tariefstelling-gezinshuiszorg-2021.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vng.nl/sites/default/files/2021-07/handreiking-tariefstelling-gezinshuiszorg-2021.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vng.nl/sites/default/files/2021-07/handreiking-tariefstelling-gezinshuiszorg-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3:I14"/>
  <sheetViews>
    <sheetView showGridLines="0" showRowColHeaders="0" tabSelected="1" workbookViewId="0">
      <selection activeCell="C10" sqref="C10"/>
    </sheetView>
  </sheetViews>
  <sheetFormatPr defaultRowHeight="14.4" x14ac:dyDescent="0.55000000000000004"/>
  <cols>
    <col min="1" max="1" width="3.1015625" customWidth="1"/>
    <col min="2" max="2" width="3.26171875" customWidth="1"/>
    <col min="3" max="3" width="76" customWidth="1"/>
  </cols>
  <sheetData>
    <row r="3" spans="2:9" ht="18.3" x14ac:dyDescent="0.7">
      <c r="B3" s="4" t="s">
        <v>0</v>
      </c>
    </row>
    <row r="5" spans="2:9" x14ac:dyDescent="0.55000000000000004">
      <c r="B5" t="s">
        <v>64</v>
      </c>
    </row>
    <row r="6" spans="2:9" x14ac:dyDescent="0.55000000000000004">
      <c r="B6" t="s">
        <v>132</v>
      </c>
    </row>
    <row r="7" spans="2:9" x14ac:dyDescent="0.55000000000000004">
      <c r="B7" t="s">
        <v>63</v>
      </c>
    </row>
    <row r="14" spans="2:9" x14ac:dyDescent="0.55000000000000004">
      <c r="D14" s="7"/>
      <c r="E14" s="7"/>
      <c r="F14" s="7"/>
      <c r="G14" s="7"/>
      <c r="H14" s="7"/>
      <c r="I14" s="7"/>
    </row>
  </sheetData>
  <sheetProtection algorithmName="SHA-512" hashValue="HjpSAtFDZxFeS1SXkQxzqktBmxsvyYzxtJUul3BebPm/YWPBoYERIF9LIaKL2my5iitDEEuM7j7w3KeHe0Yjtg==" saltValue="dnalf/4PW8iSlS9vfpby+g==" spinCount="100000" sheet="1" objects="1" scenarios="1" formatColumns="0" formatRows="0" selectLockedCells="1"/>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4D4FF-6C25-45A4-81F7-D545D0B2EBCC}">
  <dimension ref="B3:F20"/>
  <sheetViews>
    <sheetView showGridLines="0" zoomScaleNormal="100" workbookViewId="0">
      <selection activeCell="D11" sqref="D11"/>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6mWhxfFfilXbK6OpW0AN+b/dfVNv3KNGQVDGNoN55nUntfnODBVp+wxxUfzFQfl6aASscmxTUhdqBXfC7EHQpA==" saltValue="NaFUsU09L6/QAcM7nq7Rrw==" spinCount="100000" sheet="1" objects="1" scenarios="1" formatColumns="0" formatRows="0" selectLockedCells="1"/>
  <mergeCells count="2">
    <mergeCell ref="E7:E10"/>
    <mergeCell ref="C14:F14"/>
  </mergeCells>
  <conditionalFormatting sqref="D5 D7:D9 D11">
    <cfRule type="expression" dxfId="5" priority="1">
      <formula>D5=""</formula>
    </cfRule>
  </conditionalFormatting>
  <hyperlinks>
    <hyperlink ref="B18" r:id="rId1" xr:uid="{0243F536-303E-4018-BE2D-DFDB6817F893}"/>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72B85-F89F-4FAD-AC57-6480F3D0D9B5}">
  <dimension ref="B3:F20"/>
  <sheetViews>
    <sheetView showGridLines="0" zoomScaleNormal="100" workbookViewId="0">
      <selection activeCell="D11" sqref="D11"/>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yVjdTBk7i19TTOiJbFJvNs50LSwYDX7sQr+B6ZAC0LAqsshhx+GcB90+nzLPLw7O/aOttozAosOR61l1GfJaYw==" saltValue="QeLij7FEeOGH6ND7gAOzBA==" spinCount="100000" sheet="1" objects="1" scenarios="1" formatColumns="0" formatRows="0" selectLockedCells="1"/>
  <mergeCells count="2">
    <mergeCell ref="E7:E10"/>
    <mergeCell ref="C14:F14"/>
  </mergeCells>
  <conditionalFormatting sqref="D5 D7:D9 D11">
    <cfRule type="expression" dxfId="4" priority="1">
      <formula>D5=""</formula>
    </cfRule>
  </conditionalFormatting>
  <hyperlinks>
    <hyperlink ref="B18" r:id="rId1" xr:uid="{0691A022-BE9E-472D-A203-7E17656F079C}"/>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13B37-72EB-4594-9686-D5A4ECCB6ED5}">
  <dimension ref="B3:F20"/>
  <sheetViews>
    <sheetView showGridLines="0" zoomScaleNormal="100" workbookViewId="0">
      <selection activeCell="D11" sqref="D11"/>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A/7oG7XN6B4ddXi8heheWzSQONPWyoaSY/S2IE9D4y+xuVy7bHLYqSpqVAZjJ6ND6umvpo6HBD7X4rtVDY5+lA==" saltValue="o3MK0W6/mFXZRAnviGBo9w==" spinCount="100000" sheet="1" objects="1" scenarios="1" formatColumns="0" formatRows="0" selectLockedCells="1"/>
  <mergeCells count="2">
    <mergeCell ref="E7:E10"/>
    <mergeCell ref="C14:F14"/>
  </mergeCells>
  <conditionalFormatting sqref="D5 D7:D9 D11">
    <cfRule type="expression" dxfId="3" priority="1">
      <formula>D5=""</formula>
    </cfRule>
  </conditionalFormatting>
  <hyperlinks>
    <hyperlink ref="B18" r:id="rId1" xr:uid="{C67E9DBC-3896-4CE0-AC8E-04A4B392467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29D95-55E2-4342-B51D-254238A13FBF}">
  <dimension ref="B3:F20"/>
  <sheetViews>
    <sheetView showGridLines="0" zoomScaleNormal="100" workbookViewId="0">
      <selection activeCell="D11" sqref="D11"/>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wjmMs7nWg7+yRJV4TU0MXkdxIq/vHoLhIJtyfYA8S6NOVPppzbccZL2AegA5+vJlEEZVswYP8LtMdSoSMiXvQQ==" saltValue="t1ta7QwdNWbQgqZOEdtg3A==" spinCount="100000" sheet="1" objects="1" scenarios="1" formatColumns="0" formatRows="0" selectLockedCells="1"/>
  <mergeCells count="2">
    <mergeCell ref="E7:E10"/>
    <mergeCell ref="C14:F14"/>
  </mergeCells>
  <conditionalFormatting sqref="D5 D7:D9 D11">
    <cfRule type="expression" dxfId="2" priority="1">
      <formula>D5=""</formula>
    </cfRule>
  </conditionalFormatting>
  <hyperlinks>
    <hyperlink ref="B18" r:id="rId1" xr:uid="{B0A4351E-EA1E-4DF7-8960-034AE30BF92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484B2-C406-4164-904D-85F41122B01C}">
  <dimension ref="B3:F20"/>
  <sheetViews>
    <sheetView showGridLines="0" zoomScaleNormal="100" workbookViewId="0">
      <selection activeCell="D11" sqref="D11"/>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x8iEMIcVAHiCQdIa/GSBRVqugsgDpjQu+TUv4GyvAbVeJqJPAeTUKsswWdYUVDTgaPzNgiBGBka3UUdIBJAeVQ==" saltValue="0kPS2zKse3ebtVhdJFgTeQ==" spinCount="100000" sheet="1" objects="1" scenarios="1" formatColumns="0" formatRows="0" selectLockedCells="1"/>
  <mergeCells count="2">
    <mergeCell ref="E7:E10"/>
    <mergeCell ref="C14:F14"/>
  </mergeCells>
  <conditionalFormatting sqref="D5 D7:D9 D11">
    <cfRule type="expression" dxfId="1" priority="1">
      <formula>D5=""</formula>
    </cfRule>
  </conditionalFormatting>
  <hyperlinks>
    <hyperlink ref="B18" r:id="rId1" xr:uid="{0B44BBD3-5EF1-4904-9508-919438FB2601}"/>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FEF2F-6FAE-45E0-AE0A-13DA7591033F}">
  <dimension ref="B3:F20"/>
  <sheetViews>
    <sheetView showGridLines="0" zoomScaleNormal="100" workbookViewId="0">
      <selection activeCell="D11" sqref="D11"/>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0LscfRxCLZJKpkRUB3baUmPy4dFo1/SnkjHUbtDY4OUN3lG/gGu5MmHy7p17fUV/AIPPHQ5B3xybCckvvNCamA==" saltValue="+UYd66LbndaDwebZqVCMJA==" spinCount="100000" sheet="1" objects="1" scenarios="1" formatColumns="0" formatRows="0" selectLockedCells="1"/>
  <mergeCells count="2">
    <mergeCell ref="E7:E10"/>
    <mergeCell ref="C14:F14"/>
  </mergeCells>
  <conditionalFormatting sqref="D5 D7:D9 D11">
    <cfRule type="expression" dxfId="0" priority="1">
      <formula>D5=""</formula>
    </cfRule>
  </conditionalFormatting>
  <hyperlinks>
    <hyperlink ref="B18" r:id="rId1" xr:uid="{F7A12598-F0B8-4C9F-AEAD-4D8F8767B42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B47A-95F5-4D74-BBE8-041F8618E3E9}">
  <dimension ref="B2:D12"/>
  <sheetViews>
    <sheetView showGridLines="0" showRowColHeaders="0" zoomScaleNormal="100" workbookViewId="0">
      <selection activeCell="B6" sqref="B6"/>
    </sheetView>
  </sheetViews>
  <sheetFormatPr defaultRowHeight="14.4" x14ac:dyDescent="0.55000000000000004"/>
  <cols>
    <col min="1" max="1" width="2.15625" customWidth="1"/>
    <col min="2" max="2" width="3.26171875" customWidth="1"/>
    <col min="3" max="3" width="36.41796875" customWidth="1"/>
    <col min="4" max="4" width="45.734375" customWidth="1"/>
  </cols>
  <sheetData>
    <row r="2" spans="2:4" ht="18.3" x14ac:dyDescent="0.7">
      <c r="B2" s="4" t="s">
        <v>124</v>
      </c>
    </row>
    <row r="3" spans="2:4" ht="18.3" x14ac:dyDescent="0.7">
      <c r="B3" s="4"/>
    </row>
    <row r="4" spans="2:4" x14ac:dyDescent="0.55000000000000004">
      <c r="B4" s="31" t="s">
        <v>74</v>
      </c>
      <c r="C4" s="31"/>
      <c r="D4" s="31"/>
    </row>
    <row r="5" spans="2:4" ht="304.2" customHeight="1" x14ac:dyDescent="0.55000000000000004">
      <c r="B5" s="32" t="s">
        <v>131</v>
      </c>
      <c r="C5" s="33"/>
      <c r="D5" s="34"/>
    </row>
    <row r="6" spans="2:4" x14ac:dyDescent="0.55000000000000004">
      <c r="B6" s="23"/>
      <c r="D6" s="24"/>
    </row>
    <row r="7" spans="2:4" x14ac:dyDescent="0.55000000000000004">
      <c r="B7" s="25" t="s">
        <v>75</v>
      </c>
      <c r="D7" s="24"/>
    </row>
    <row r="8" spans="2:4" x14ac:dyDescent="0.55000000000000004">
      <c r="B8" s="23" t="s">
        <v>125</v>
      </c>
      <c r="D8" s="24"/>
    </row>
    <row r="9" spans="2:4" x14ac:dyDescent="0.55000000000000004">
      <c r="B9" s="23" t="s">
        <v>126</v>
      </c>
      <c r="D9" s="24"/>
    </row>
    <row r="10" spans="2:4" x14ac:dyDescent="0.55000000000000004">
      <c r="B10" s="23" t="s">
        <v>65</v>
      </c>
      <c r="D10" s="24"/>
    </row>
    <row r="11" spans="2:4" x14ac:dyDescent="0.55000000000000004">
      <c r="B11" s="23" t="s">
        <v>76</v>
      </c>
      <c r="D11" s="24"/>
    </row>
    <row r="12" spans="2:4" x14ac:dyDescent="0.55000000000000004">
      <c r="B12" s="26" t="s">
        <v>9</v>
      </c>
      <c r="C12" s="27"/>
      <c r="D12" s="28"/>
    </row>
  </sheetData>
  <sheetProtection algorithmName="SHA-512" hashValue="YYflTF7WLb1dk2/REvBYXQY1H1IvioY+i5+yzVCPaQ/2l1ePojt7y1HI7F/AsrcRFvXvlc8+RMKeyDnMwDEasQ==" saltValue="9UyjoO/EtXph4rfDfmS7hw==" spinCount="100000" sheet="1" objects="1" scenarios="1" formatColumns="0" formatRows="0" selectLockedCells="1"/>
  <mergeCells count="2">
    <mergeCell ref="B4:D4"/>
    <mergeCell ref="B5:D5"/>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7424C-5D3A-46C1-ACF2-B561D61D2AA2}">
  <dimension ref="B2:I11"/>
  <sheetViews>
    <sheetView showGridLines="0" zoomScaleNormal="100" workbookViewId="0">
      <selection activeCell="F11" sqref="F11"/>
    </sheetView>
  </sheetViews>
  <sheetFormatPr defaultRowHeight="14.4" x14ac:dyDescent="0.55000000000000004"/>
  <cols>
    <col min="1" max="1" width="2.15625" customWidth="1"/>
    <col min="2" max="2" width="3.26171875" customWidth="1"/>
    <col min="3" max="3" width="36.41796875" customWidth="1"/>
    <col min="4" max="4" width="47.41796875" customWidth="1"/>
  </cols>
  <sheetData>
    <row r="2" spans="2:9" ht="18.3" x14ac:dyDescent="0.7">
      <c r="B2" s="4" t="s">
        <v>127</v>
      </c>
    </row>
    <row r="4" spans="2:9" x14ac:dyDescent="0.55000000000000004">
      <c r="D4" s="7"/>
      <c r="E4" s="7"/>
      <c r="F4" s="7"/>
      <c r="G4" s="7"/>
      <c r="H4" s="7"/>
      <c r="I4" s="7"/>
    </row>
    <row r="5" spans="2:9" x14ac:dyDescent="0.55000000000000004">
      <c r="B5" s="17" t="s">
        <v>68</v>
      </c>
      <c r="C5" s="18"/>
      <c r="D5" s="17" t="s">
        <v>69</v>
      </c>
      <c r="E5" s="7"/>
    </row>
    <row r="6" spans="2:9" ht="28.8" x14ac:dyDescent="0.55000000000000004">
      <c r="B6" s="19">
        <f>'Gezinshuis 1'!B5</f>
        <v>1</v>
      </c>
      <c r="C6" s="29" t="str">
        <f>'Gezinshuis 1'!C5</f>
        <v>Naam gezinshuis</v>
      </c>
      <c r="D6" s="20" t="s">
        <v>128</v>
      </c>
      <c r="E6" s="7"/>
    </row>
    <row r="7" spans="2:9" ht="201.6" x14ac:dyDescent="0.55000000000000004">
      <c r="B7" s="19">
        <f>'Gezinshuis 1'!B7</f>
        <v>3</v>
      </c>
      <c r="C7" s="29" t="str">
        <f>'Gezinshuis 1'!C7</f>
        <v>Aantal gezinshuisouders (in fte)**</v>
      </c>
      <c r="D7" s="20" t="s">
        <v>71</v>
      </c>
      <c r="E7" s="7"/>
    </row>
    <row r="8" spans="2:9" ht="28.8" x14ac:dyDescent="0.55000000000000004">
      <c r="B8" s="19">
        <f>'Gezinshuis 1'!B8</f>
        <v>4</v>
      </c>
      <c r="C8" s="29" t="str">
        <f>'Gezinshuis 1'!C8</f>
        <v>Aantal capaciteitsplaatsen van het gezinshuis</v>
      </c>
      <c r="D8" s="20" t="s">
        <v>72</v>
      </c>
      <c r="E8" s="7"/>
    </row>
    <row r="9" spans="2:9" ht="57.6" x14ac:dyDescent="0.55000000000000004">
      <c r="B9" s="19">
        <f>'Gezinshuis 1'!B9</f>
        <v>5</v>
      </c>
      <c r="C9" s="29" t="str">
        <f>'Gezinshuis 1'!C9</f>
        <v>Welke deel (%) van de jaarcapaciteit zal geschat in 2024 Haarlemmermeerse jeugdigen betreffen?***</v>
      </c>
      <c r="D9" s="20" t="s">
        <v>70</v>
      </c>
      <c r="E9" s="7"/>
    </row>
    <row r="10" spans="2:9" ht="28.8" x14ac:dyDescent="0.55000000000000004">
      <c r="B10" s="19">
        <f>'Gezinshuis 1'!B10</f>
        <v>6</v>
      </c>
      <c r="C10" s="29" t="str">
        <f>'Gezinshuis 1'!C10</f>
        <v>Aantal jeugdigen per gezinshuisouder</v>
      </c>
      <c r="D10" s="20" t="s">
        <v>73</v>
      </c>
      <c r="E10" s="7"/>
    </row>
    <row r="11" spans="2:9" ht="288" x14ac:dyDescent="0.55000000000000004">
      <c r="B11" s="19">
        <f>'Gezinshuis 1'!B11</f>
        <v>7</v>
      </c>
      <c r="C11" s="29" t="str">
        <f>'Gezinshuis 1'!C11</f>
        <v>Extra ondersteuning* (netto uren per jeugdige per week)</v>
      </c>
      <c r="D11" s="20" t="s">
        <v>130</v>
      </c>
      <c r="E11" s="7"/>
    </row>
  </sheetData>
  <sheetProtection algorithmName="SHA-512" hashValue="N2mZhhb1c5+r7sEqeZVVRPH2jK85F4C3tu/wfl6Ir4qEPRkqe1FCWaXj7c2dQD4V850QGmZiRI7c8hElld9NGw==" saltValue="IxD/MYAelE2OVffD2fw+Og==" spinCount="100000" sheet="1" objects="1" scenarios="1" formatColumns="0" formatRows="0" selectLockedCells="1"/>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AFC1-DBEC-4072-87BA-F41C80F2E92B}">
  <dimension ref="B2:H54"/>
  <sheetViews>
    <sheetView showGridLines="0" showZeros="0" zoomScaleNormal="100" workbookViewId="0">
      <selection activeCell="I10" sqref="I10"/>
    </sheetView>
  </sheetViews>
  <sheetFormatPr defaultRowHeight="14.4" x14ac:dyDescent="0.55000000000000004"/>
  <cols>
    <col min="1" max="1" width="3.41796875" customWidth="1"/>
    <col min="2" max="2" width="15.41796875" customWidth="1"/>
    <col min="3" max="3" width="24.15625" customWidth="1"/>
    <col min="4" max="4" width="16.578125" bestFit="1" customWidth="1"/>
    <col min="5" max="5" width="27.89453125" customWidth="1"/>
    <col min="6" max="6" width="18.41796875" bestFit="1" customWidth="1"/>
    <col min="7" max="7" width="13.26171875" customWidth="1"/>
    <col min="8" max="8" width="10.9453125" customWidth="1"/>
  </cols>
  <sheetData>
    <row r="2" spans="2:8" ht="18.3" x14ac:dyDescent="0.7">
      <c r="B2" s="4" t="s">
        <v>62</v>
      </c>
    </row>
    <row r="4" spans="2:8" x14ac:dyDescent="0.55000000000000004">
      <c r="B4" s="2"/>
      <c r="C4" s="1" t="s">
        <v>33</v>
      </c>
      <c r="D4" s="12" t="s">
        <v>30</v>
      </c>
      <c r="E4" s="12" t="s">
        <v>66</v>
      </c>
      <c r="F4" s="12" t="s">
        <v>31</v>
      </c>
      <c r="G4" s="12" t="s">
        <v>32</v>
      </c>
      <c r="H4" s="12" t="s">
        <v>40</v>
      </c>
    </row>
    <row r="5" spans="2:8" x14ac:dyDescent="0.55000000000000004">
      <c r="B5" s="2" t="str">
        <f>Lijsten!B2</f>
        <v>Gezinshuis 1</v>
      </c>
      <c r="C5" s="2" cm="1">
        <f t="array" aca="1" ref="C5" ca="1">IFERROR(INDIRECT("'"&amp;$B5&amp;"'!d"&amp;ROW('Gezinshuis 1'!$5:$5)),"")</f>
        <v>0</v>
      </c>
      <c r="D5" s="14" cm="1">
        <f t="array" aca="1" ref="D5" ca="1">IFERROR(INDIRECT("'"&amp;$B5&amp;"'!d"&amp;ROW('Gezinshuis 1'!$8:$8)),"")</f>
        <v>0</v>
      </c>
      <c r="E5" s="16" cm="1">
        <f t="array" aca="1" ref="E5" ca="1">IFERROR(INDIRECT("'"&amp;$B5&amp;"'!d"&amp;ROW('Gezinshuis 1'!$9:$9)),"")</f>
        <v>0</v>
      </c>
      <c r="F5" s="14" t="str" cm="1">
        <f t="array" aca="1" ref="F5" ca="1">IFERROR(INDIRECT("'"&amp;$B5&amp;"'!e"&amp;ROW('Gezinshuis 1'!$7:$7)),"")</f>
        <v/>
      </c>
      <c r="G5" s="13" t="str">
        <f ca="1">IFERROR(IF(F5="","",IF(F5&lt;Lijsten!$F$3,"niet intensief",IF(F5&lt;=Lijsten!$G$1,Lijsten!$H$1,IF(F5&gt;Lijsten!$G$1,Lijsten!$H$2,"")))),"")</f>
        <v/>
      </c>
      <c r="H5" s="15" t="str">
        <f ca="1">IFERROR(IF(F5="","",IF(F5&lt;Lijsten!$F$3,"niet intensief",IF(F5&lt;=Lijsten!$G$1,Lijsten!$L$1,IF(F5&gt;Lijsten!$G$1,Lijsten!$L$2,"")))),"")</f>
        <v/>
      </c>
    </row>
    <row r="6" spans="2:8" x14ac:dyDescent="0.55000000000000004">
      <c r="B6" s="2" t="str">
        <f>Lijsten!B3</f>
        <v>Gezinshuis 2</v>
      </c>
      <c r="C6" s="2" cm="1">
        <f t="array" aca="1" ref="C6" ca="1">IFERROR(INDIRECT("'"&amp;$B6&amp;"'!d"&amp;ROW('Gezinshuis 1'!$5:$5)),"")</f>
        <v>0</v>
      </c>
      <c r="D6" s="14" cm="1">
        <f t="array" aca="1" ref="D6" ca="1">IFERROR(INDIRECT("'"&amp;$B6&amp;"'!d"&amp;ROW('Gezinshuis 1'!$8:$8)),"")</f>
        <v>0</v>
      </c>
      <c r="E6" s="16" cm="1">
        <f t="array" aca="1" ref="E6" ca="1">IFERROR(INDIRECT("'"&amp;$B6&amp;"'!d"&amp;ROW('Gezinshuis 1'!$9:$9)),"")</f>
        <v>0</v>
      </c>
      <c r="F6" s="14" t="str" cm="1">
        <f t="array" aca="1" ref="F6" ca="1">IFERROR(INDIRECT("'"&amp;$B6&amp;"'!e"&amp;ROW('Gezinshuis 1'!$7:$7)),"")</f>
        <v/>
      </c>
      <c r="G6" s="13" t="str">
        <f ca="1">IFERROR(IF(F6="","",IF(F6&lt;=Lijsten!$G$1,Lijsten!$H$1,IF(F6&gt;Lijsten!$G$1,Lijsten!$H$2,""))),"")</f>
        <v/>
      </c>
      <c r="H6" s="15" t="str">
        <f ca="1">IFERROR(IF(F6="","",IF(F6&lt;=Lijsten!$G$1,Lijsten!$L$1,IF(F6&gt;Lijsten!$G$1,Lijsten!$L$2,""))),"")</f>
        <v/>
      </c>
    </row>
    <row r="7" spans="2:8" x14ac:dyDescent="0.55000000000000004">
      <c r="B7" s="2" t="str">
        <f>Lijsten!B4</f>
        <v>Gezinshuis 3</v>
      </c>
      <c r="C7" s="2" cm="1">
        <f t="array" aca="1" ref="C7" ca="1">IFERROR(INDIRECT("'"&amp;$B7&amp;"'!d"&amp;ROW('Gezinshuis 1'!$5:$5)),"")</f>
        <v>0</v>
      </c>
      <c r="D7" s="14" cm="1">
        <f t="array" aca="1" ref="D7" ca="1">IFERROR(INDIRECT("'"&amp;$B7&amp;"'!d"&amp;ROW('Gezinshuis 1'!$8:$8)),"")</f>
        <v>0</v>
      </c>
      <c r="E7" s="16" cm="1">
        <f t="array" aca="1" ref="E7" ca="1">IFERROR(INDIRECT("'"&amp;$B7&amp;"'!d"&amp;ROW('Gezinshuis 1'!$9:$9)),"")</f>
        <v>0</v>
      </c>
      <c r="F7" s="14" t="str" cm="1">
        <f t="array" aca="1" ref="F7" ca="1">IFERROR(INDIRECT("'"&amp;$B7&amp;"'!e"&amp;ROW('Gezinshuis 1'!$7:$7)),"")</f>
        <v/>
      </c>
      <c r="G7" s="13" t="str">
        <f ca="1">IFERROR(IF(F7="","",IF(F7&lt;=Lijsten!$G$1,Lijsten!$H$1,IF(F7&gt;Lijsten!$G$1,Lijsten!$H$2,""))),"")</f>
        <v/>
      </c>
      <c r="H7" s="15" t="str">
        <f ca="1">IFERROR(IF(F7="","",IF(F7&lt;=Lijsten!$G$1,Lijsten!$L$1,IF(F7&gt;Lijsten!$G$1,Lijsten!$L$2,""))),"")</f>
        <v/>
      </c>
    </row>
    <row r="8" spans="2:8" x14ac:dyDescent="0.55000000000000004">
      <c r="B8" s="2" t="str">
        <f>Lijsten!B5</f>
        <v>Gezinshuis 4</v>
      </c>
      <c r="C8" s="2" cm="1">
        <f t="array" aca="1" ref="C8" ca="1">IFERROR(INDIRECT("'"&amp;$B8&amp;"'!d"&amp;ROW('Gezinshuis 1'!$5:$5)),"")</f>
        <v>0</v>
      </c>
      <c r="D8" s="14" cm="1">
        <f t="array" aca="1" ref="D8" ca="1">IFERROR(INDIRECT("'"&amp;$B8&amp;"'!d"&amp;ROW('Gezinshuis 1'!$8:$8)),"")</f>
        <v>0</v>
      </c>
      <c r="E8" s="16" cm="1">
        <f t="array" aca="1" ref="E8" ca="1">IFERROR(INDIRECT("'"&amp;$B8&amp;"'!d"&amp;ROW('Gezinshuis 1'!$9:$9)),"")</f>
        <v>0</v>
      </c>
      <c r="F8" s="14" t="str" cm="1">
        <f t="array" aca="1" ref="F8" ca="1">IFERROR(INDIRECT("'"&amp;$B8&amp;"'!e"&amp;ROW('Gezinshuis 1'!$7:$7)),"")</f>
        <v/>
      </c>
      <c r="G8" s="13" t="str">
        <f ca="1">IFERROR(IF(F8="","",IF(F8&lt;=Lijsten!$G$1,Lijsten!$H$1,IF(F8&gt;Lijsten!$G$1,Lijsten!$H$2,""))),"")</f>
        <v/>
      </c>
      <c r="H8" s="15" t="str">
        <f ca="1">IFERROR(IF(F8="","",IF(F8&lt;=Lijsten!$G$1,Lijsten!$L$1,IF(F8&gt;Lijsten!$G$1,Lijsten!$L$2,""))),"")</f>
        <v/>
      </c>
    </row>
    <row r="9" spans="2:8" x14ac:dyDescent="0.55000000000000004">
      <c r="B9" s="2" t="str">
        <f>Lijsten!B6</f>
        <v>Gezinshuis 5</v>
      </c>
      <c r="C9" s="2" cm="1">
        <f t="array" aca="1" ref="C9" ca="1">IFERROR(INDIRECT("'"&amp;$B9&amp;"'!d"&amp;ROW('Gezinshuis 1'!$5:$5)),"")</f>
        <v>0</v>
      </c>
      <c r="D9" s="14" cm="1">
        <f t="array" aca="1" ref="D9" ca="1">IFERROR(INDIRECT("'"&amp;$B9&amp;"'!d"&amp;ROW('Gezinshuis 1'!$8:$8)),"")</f>
        <v>0</v>
      </c>
      <c r="E9" s="16" cm="1">
        <f t="array" aca="1" ref="E9" ca="1">IFERROR(INDIRECT("'"&amp;$B9&amp;"'!d"&amp;ROW('Gezinshuis 1'!$9:$9)),"")</f>
        <v>0</v>
      </c>
      <c r="F9" s="14" t="str" cm="1">
        <f t="array" aca="1" ref="F9" ca="1">IFERROR(INDIRECT("'"&amp;$B9&amp;"'!e"&amp;ROW('Gezinshuis 1'!$7:$7)),"")</f>
        <v/>
      </c>
      <c r="G9" s="13" t="str">
        <f ca="1">IFERROR(IF(F9="","",IF(F9&lt;=Lijsten!$G$1,Lijsten!$H$1,IF(F9&gt;Lijsten!$G$1,Lijsten!$H$2,""))),"")</f>
        <v/>
      </c>
      <c r="H9" s="15" t="str">
        <f ca="1">IFERROR(IF(F9="","",IF(F9&lt;=Lijsten!$G$1,Lijsten!$L$1,IF(F9&gt;Lijsten!$G$1,Lijsten!$L$2,""))),"")</f>
        <v/>
      </c>
    </row>
    <row r="10" spans="2:8" x14ac:dyDescent="0.55000000000000004">
      <c r="B10" s="2" t="str">
        <f>Lijsten!B7</f>
        <v>Gezinshuis 6</v>
      </c>
      <c r="C10" s="2" cm="1">
        <f t="array" aca="1" ref="C10" ca="1">IFERROR(INDIRECT("'"&amp;$B10&amp;"'!d"&amp;ROW('Gezinshuis 1'!$5:$5)),"")</f>
        <v>0</v>
      </c>
      <c r="D10" s="14" cm="1">
        <f t="array" aca="1" ref="D10" ca="1">IFERROR(INDIRECT("'"&amp;$B10&amp;"'!d"&amp;ROW('Gezinshuis 1'!$8:$8)),"")</f>
        <v>0</v>
      </c>
      <c r="E10" s="16" cm="1">
        <f t="array" aca="1" ref="E10" ca="1">IFERROR(INDIRECT("'"&amp;$B10&amp;"'!d"&amp;ROW('Gezinshuis 1'!$9:$9)),"")</f>
        <v>0</v>
      </c>
      <c r="F10" s="14" t="str" cm="1">
        <f t="array" aca="1" ref="F10" ca="1">IFERROR(INDIRECT("'"&amp;$B10&amp;"'!e"&amp;ROW('Gezinshuis 1'!$7:$7)),"")</f>
        <v/>
      </c>
      <c r="G10" s="13" t="str">
        <f ca="1">IFERROR(IF(F10="","",IF(F10&lt;=Lijsten!$G$1,Lijsten!$H$1,IF(F10&gt;Lijsten!$G$1,Lijsten!$H$2,""))),"")</f>
        <v/>
      </c>
      <c r="H10" s="15" t="str">
        <f ca="1">IFERROR(IF(F10="","",IF(F10&lt;=Lijsten!$G$1,Lijsten!$L$1,IF(F10&gt;Lijsten!$G$1,Lijsten!$L$2,""))),"")</f>
        <v/>
      </c>
    </row>
    <row r="11" spans="2:8" x14ac:dyDescent="0.55000000000000004">
      <c r="B11" s="2" t="str">
        <f>Lijsten!B8</f>
        <v>Gezinshuis 7</v>
      </c>
      <c r="C11" s="2" cm="1">
        <f t="array" aca="1" ref="C11" ca="1">IFERROR(INDIRECT("'"&amp;$B11&amp;"'!d"&amp;ROW('Gezinshuis 1'!$5:$5)),"")</f>
        <v>0</v>
      </c>
      <c r="D11" s="14" cm="1">
        <f t="array" aca="1" ref="D11" ca="1">IFERROR(INDIRECT("'"&amp;$B11&amp;"'!d"&amp;ROW('Gezinshuis 1'!$8:$8)),"")</f>
        <v>0</v>
      </c>
      <c r="E11" s="16" cm="1">
        <f t="array" aca="1" ref="E11" ca="1">IFERROR(INDIRECT("'"&amp;$B11&amp;"'!d"&amp;ROW('Gezinshuis 1'!$9:$9)),"")</f>
        <v>0</v>
      </c>
      <c r="F11" s="14" t="str" cm="1">
        <f t="array" aca="1" ref="F11" ca="1">IFERROR(INDIRECT("'"&amp;$B11&amp;"'!e"&amp;ROW('Gezinshuis 1'!$7:$7)),"")</f>
        <v/>
      </c>
      <c r="G11" s="13" t="str">
        <f ca="1">IFERROR(IF(F11="","",IF(F11&lt;=Lijsten!$G$1,Lijsten!$H$1,IF(F11&gt;Lijsten!$G$1,Lijsten!$H$2,""))),"")</f>
        <v/>
      </c>
      <c r="H11" s="15" t="str">
        <f ca="1">IFERROR(IF(F11="","",IF(F11&lt;=Lijsten!$G$1,Lijsten!$L$1,IF(F11&gt;Lijsten!$G$1,Lijsten!$L$2,""))),"")</f>
        <v/>
      </c>
    </row>
    <row r="12" spans="2:8" x14ac:dyDescent="0.55000000000000004">
      <c r="B12" s="2" t="str">
        <f>Lijsten!B9</f>
        <v>Gezinshuis 8</v>
      </c>
      <c r="C12" s="2" cm="1">
        <f t="array" aca="1" ref="C12" ca="1">IFERROR(INDIRECT("'"&amp;$B12&amp;"'!d"&amp;ROW('Gezinshuis 1'!$5:$5)),"")</f>
        <v>0</v>
      </c>
      <c r="D12" s="14" cm="1">
        <f t="array" aca="1" ref="D12" ca="1">IFERROR(INDIRECT("'"&amp;$B12&amp;"'!d"&amp;ROW('Gezinshuis 1'!$8:$8)),"")</f>
        <v>0</v>
      </c>
      <c r="E12" s="16" cm="1">
        <f t="array" aca="1" ref="E12" ca="1">IFERROR(INDIRECT("'"&amp;$B12&amp;"'!d"&amp;ROW('Gezinshuis 1'!$9:$9)),"")</f>
        <v>0</v>
      </c>
      <c r="F12" s="14" t="str" cm="1">
        <f t="array" aca="1" ref="F12" ca="1">IFERROR(INDIRECT("'"&amp;$B12&amp;"'!e"&amp;ROW('Gezinshuis 1'!$7:$7)),"")</f>
        <v/>
      </c>
      <c r="G12" s="13" t="str">
        <f ca="1">IFERROR(IF(F12="","",IF(F12&lt;=Lijsten!$G$1,Lijsten!$H$1,IF(F12&gt;Lijsten!$G$1,Lijsten!$H$2,""))),"")</f>
        <v/>
      </c>
      <c r="H12" s="15" t="str">
        <f ca="1">IFERROR(IF(F12="","",IF(F12&lt;=Lijsten!$G$1,Lijsten!$L$1,IF(F12&gt;Lijsten!$G$1,Lijsten!$L$2,""))),"")</f>
        <v/>
      </c>
    </row>
    <row r="13" spans="2:8" x14ac:dyDescent="0.55000000000000004">
      <c r="B13" s="2" t="str">
        <f>Lijsten!B10</f>
        <v>Gezinshuis 9</v>
      </c>
      <c r="C13" s="2" cm="1">
        <f t="array" aca="1" ref="C13" ca="1">IFERROR(INDIRECT("'"&amp;$B13&amp;"'!d"&amp;ROW('Gezinshuis 1'!$5:$5)),"")</f>
        <v>0</v>
      </c>
      <c r="D13" s="14" cm="1">
        <f t="array" aca="1" ref="D13" ca="1">IFERROR(INDIRECT("'"&amp;$B13&amp;"'!d"&amp;ROW('Gezinshuis 1'!$8:$8)),"")</f>
        <v>0</v>
      </c>
      <c r="E13" s="16" cm="1">
        <f t="array" aca="1" ref="E13" ca="1">IFERROR(INDIRECT("'"&amp;$B13&amp;"'!d"&amp;ROW('Gezinshuis 1'!$9:$9)),"")</f>
        <v>0</v>
      </c>
      <c r="F13" s="14" t="str" cm="1">
        <f t="array" aca="1" ref="F13" ca="1">IFERROR(INDIRECT("'"&amp;$B13&amp;"'!e"&amp;ROW('Gezinshuis 1'!$7:$7)),"")</f>
        <v/>
      </c>
      <c r="G13" s="13" t="str">
        <f ca="1">IFERROR(IF(F13="","",IF(F13&lt;=Lijsten!$G$1,Lijsten!$H$1,IF(F13&gt;Lijsten!$G$1,Lijsten!$H$2,""))),"")</f>
        <v/>
      </c>
      <c r="H13" s="15" t="str">
        <f ca="1">IFERROR(IF(F13="","",IF(F13&lt;=Lijsten!$G$1,Lijsten!$L$1,IF(F13&gt;Lijsten!$G$1,Lijsten!$L$2,""))),"")</f>
        <v/>
      </c>
    </row>
    <row r="14" spans="2:8" x14ac:dyDescent="0.55000000000000004">
      <c r="B14" s="2" t="str">
        <f>Lijsten!B11</f>
        <v>Gezinshuis 10</v>
      </c>
      <c r="C14" s="2" cm="1">
        <f t="array" aca="1" ref="C14" ca="1">IFERROR(INDIRECT("'"&amp;$B14&amp;"'!d"&amp;ROW('Gezinshuis 1'!$5:$5)),"")</f>
        <v>0</v>
      </c>
      <c r="D14" s="14" cm="1">
        <f t="array" aca="1" ref="D14" ca="1">IFERROR(INDIRECT("'"&amp;$B14&amp;"'!d"&amp;ROW('Gezinshuis 1'!$8:$8)),"")</f>
        <v>0</v>
      </c>
      <c r="E14" s="16" cm="1">
        <f t="array" aca="1" ref="E14" ca="1">IFERROR(INDIRECT("'"&amp;$B14&amp;"'!d"&amp;ROW('Gezinshuis 1'!$9:$9)),"")</f>
        <v>0</v>
      </c>
      <c r="F14" s="14" t="str" cm="1">
        <f t="array" aca="1" ref="F14" ca="1">IFERROR(INDIRECT("'"&amp;$B14&amp;"'!e"&amp;ROW('Gezinshuis 1'!$7:$7)),"")</f>
        <v/>
      </c>
      <c r="G14" s="13" t="str">
        <f ca="1">IFERROR(IF(F14="","",IF(F14&lt;=Lijsten!$G$1,Lijsten!$H$1,IF(F14&gt;Lijsten!$G$1,Lijsten!$H$2,""))),"")</f>
        <v/>
      </c>
      <c r="H14" s="15" t="str">
        <f ca="1">IFERROR(IF(F14="","",IF(F14&lt;=Lijsten!$G$1,Lijsten!$L$1,IF(F14&gt;Lijsten!$G$1,Lijsten!$L$2,""))),"")</f>
        <v/>
      </c>
    </row>
    <row r="15" spans="2:8" x14ac:dyDescent="0.55000000000000004">
      <c r="B15" s="2" t="str">
        <f>Lijsten!B12</f>
        <v>Gezinshuis 11</v>
      </c>
      <c r="C15" s="2" t="str" cm="1">
        <f t="array" aca="1" ref="C15" ca="1">IFERROR(INDIRECT("'"&amp;$B15&amp;"'!d"&amp;ROW('Gezinshuis 1'!$5:$5)),"")</f>
        <v/>
      </c>
      <c r="D15" s="14" t="str" cm="1">
        <f t="array" aca="1" ref="D15" ca="1">IFERROR(INDIRECT("'"&amp;$B15&amp;"'!d"&amp;ROW('Gezinshuis 1'!$8:$8)),"")</f>
        <v/>
      </c>
      <c r="E15" s="16" t="str" cm="1">
        <f t="array" aca="1" ref="E15" ca="1">IFERROR(INDIRECT("'"&amp;$B15&amp;"'!d"&amp;ROW('Gezinshuis 1'!$9:$9)),"")</f>
        <v/>
      </c>
      <c r="F15" s="14" t="str" cm="1">
        <f t="array" aca="1" ref="F15" ca="1">IFERROR(INDIRECT("'"&amp;$B15&amp;"'!e"&amp;ROW('Gezinshuis 1'!$7:$7)),"")</f>
        <v/>
      </c>
      <c r="G15" s="13" t="str">
        <f ca="1">IFERROR(IF(F15="","",IF(F15&lt;=Lijsten!$G$1,Lijsten!$H$1,IF(F15&gt;Lijsten!$G$1,Lijsten!$H$2,""))),"")</f>
        <v/>
      </c>
      <c r="H15" s="15" t="str">
        <f ca="1">IFERROR(IF(F15="","",IF(F15&lt;=Lijsten!$G$1,Lijsten!$L$1,IF(F15&gt;Lijsten!$G$1,Lijsten!$L$2,""))),"")</f>
        <v/>
      </c>
    </row>
    <row r="16" spans="2:8" x14ac:dyDescent="0.55000000000000004">
      <c r="B16" s="2" t="str">
        <f>Lijsten!B13</f>
        <v>Gezinshuis 12</v>
      </c>
      <c r="C16" s="2" t="str" cm="1">
        <f t="array" aca="1" ref="C16" ca="1">IFERROR(INDIRECT("'"&amp;$B16&amp;"'!d"&amp;ROW('Gezinshuis 1'!$5:$5)),"")</f>
        <v/>
      </c>
      <c r="D16" s="14" t="str" cm="1">
        <f t="array" aca="1" ref="D16" ca="1">IFERROR(INDIRECT("'"&amp;$B16&amp;"'!d"&amp;ROW('Gezinshuis 1'!$8:$8)),"")</f>
        <v/>
      </c>
      <c r="E16" s="16" t="str" cm="1">
        <f t="array" aca="1" ref="E16" ca="1">IFERROR(INDIRECT("'"&amp;$B16&amp;"'!d"&amp;ROW('Gezinshuis 1'!$9:$9)),"")</f>
        <v/>
      </c>
      <c r="F16" s="14" t="str" cm="1">
        <f t="array" aca="1" ref="F16" ca="1">IFERROR(INDIRECT("'"&amp;$B16&amp;"'!e"&amp;ROW('Gezinshuis 1'!$7:$7)),"")</f>
        <v/>
      </c>
      <c r="G16" s="13" t="str">
        <f ca="1">IFERROR(IF(F16="","",IF(F16&lt;=Lijsten!$G$1,Lijsten!$H$1,IF(F16&gt;Lijsten!$G$1,Lijsten!$H$2,""))),"")</f>
        <v/>
      </c>
      <c r="H16" s="15" t="str">
        <f ca="1">IFERROR(IF(F16="","",IF(F16&lt;=Lijsten!$G$1,Lijsten!$L$1,IF(F16&gt;Lijsten!$G$1,Lijsten!$L$2,""))),"")</f>
        <v/>
      </c>
    </row>
    <row r="17" spans="2:8" x14ac:dyDescent="0.55000000000000004">
      <c r="B17" s="2" t="str">
        <f>Lijsten!B14</f>
        <v>Gezinshuis 13</v>
      </c>
      <c r="C17" s="2" t="str" cm="1">
        <f t="array" aca="1" ref="C17" ca="1">IFERROR(INDIRECT("'"&amp;$B17&amp;"'!d"&amp;ROW('Gezinshuis 1'!$5:$5)),"")</f>
        <v/>
      </c>
      <c r="D17" s="14" t="str" cm="1">
        <f t="array" aca="1" ref="D17" ca="1">IFERROR(INDIRECT("'"&amp;$B17&amp;"'!d"&amp;ROW('Gezinshuis 1'!$8:$8)),"")</f>
        <v/>
      </c>
      <c r="E17" s="16" t="str" cm="1">
        <f t="array" aca="1" ref="E17" ca="1">IFERROR(INDIRECT("'"&amp;$B17&amp;"'!d"&amp;ROW('Gezinshuis 1'!$9:$9)),"")</f>
        <v/>
      </c>
      <c r="F17" s="14" t="str" cm="1">
        <f t="array" aca="1" ref="F17" ca="1">IFERROR(INDIRECT("'"&amp;$B17&amp;"'!e"&amp;ROW('Gezinshuis 1'!$7:$7)),"")</f>
        <v/>
      </c>
      <c r="G17" s="13" t="str">
        <f ca="1">IFERROR(IF(F17="","",IF(F17&lt;=Lijsten!$G$1,Lijsten!$H$1,IF(F17&gt;Lijsten!$G$1,Lijsten!$H$2,""))),"")</f>
        <v/>
      </c>
      <c r="H17" s="15" t="str">
        <f ca="1">IFERROR(IF(F17="","",IF(F17&lt;=Lijsten!$G$1,Lijsten!$L$1,IF(F17&gt;Lijsten!$G$1,Lijsten!$L$2,""))),"")</f>
        <v/>
      </c>
    </row>
    <row r="18" spans="2:8" x14ac:dyDescent="0.55000000000000004">
      <c r="B18" s="2" t="str">
        <f>Lijsten!B15</f>
        <v>Gezinshuis 14</v>
      </c>
      <c r="C18" s="2" t="str" cm="1">
        <f t="array" aca="1" ref="C18" ca="1">IFERROR(INDIRECT("'"&amp;$B18&amp;"'!d"&amp;ROW('Gezinshuis 1'!$5:$5)),"")</f>
        <v/>
      </c>
      <c r="D18" s="14" t="str" cm="1">
        <f t="array" aca="1" ref="D18" ca="1">IFERROR(INDIRECT("'"&amp;$B18&amp;"'!d"&amp;ROW('Gezinshuis 1'!$8:$8)),"")</f>
        <v/>
      </c>
      <c r="E18" s="16" t="str" cm="1">
        <f t="array" aca="1" ref="E18" ca="1">IFERROR(INDIRECT("'"&amp;$B18&amp;"'!d"&amp;ROW('Gezinshuis 1'!$9:$9)),"")</f>
        <v/>
      </c>
      <c r="F18" s="14" t="str" cm="1">
        <f t="array" aca="1" ref="F18" ca="1">IFERROR(INDIRECT("'"&amp;$B18&amp;"'!e"&amp;ROW('Gezinshuis 1'!$7:$7)),"")</f>
        <v/>
      </c>
      <c r="G18" s="13" t="str">
        <f ca="1">IFERROR(IF(F18="","",IF(F18&lt;=Lijsten!$G$1,Lijsten!$H$1,IF(F18&gt;Lijsten!$G$1,Lijsten!$H$2,""))),"")</f>
        <v/>
      </c>
      <c r="H18" s="15" t="str">
        <f ca="1">IFERROR(IF(F18="","",IF(F18&lt;=Lijsten!$G$1,Lijsten!$L$1,IF(F18&gt;Lijsten!$G$1,Lijsten!$L$2,""))),"")</f>
        <v/>
      </c>
    </row>
    <row r="19" spans="2:8" x14ac:dyDescent="0.55000000000000004">
      <c r="B19" s="2" t="str">
        <f>Lijsten!B16</f>
        <v>Gezinshuis 15</v>
      </c>
      <c r="C19" s="2" t="str" cm="1">
        <f t="array" aca="1" ref="C19" ca="1">IFERROR(INDIRECT("'"&amp;$B19&amp;"'!d"&amp;ROW('Gezinshuis 1'!$5:$5)),"")</f>
        <v/>
      </c>
      <c r="D19" s="14" t="str" cm="1">
        <f t="array" aca="1" ref="D19" ca="1">IFERROR(INDIRECT("'"&amp;$B19&amp;"'!d"&amp;ROW('Gezinshuis 1'!$8:$8)),"")</f>
        <v/>
      </c>
      <c r="E19" s="16" t="str" cm="1">
        <f t="array" aca="1" ref="E19" ca="1">IFERROR(INDIRECT("'"&amp;$B19&amp;"'!d"&amp;ROW('Gezinshuis 1'!$9:$9)),"")</f>
        <v/>
      </c>
      <c r="F19" s="14" t="str" cm="1">
        <f t="array" aca="1" ref="F19" ca="1">IFERROR(INDIRECT("'"&amp;$B19&amp;"'!e"&amp;ROW('Gezinshuis 1'!$7:$7)),"")</f>
        <v/>
      </c>
      <c r="G19" s="13" t="str">
        <f ca="1">IFERROR(IF(F19="","",IF(F19&lt;=Lijsten!$G$1,Lijsten!$H$1,IF(F19&gt;Lijsten!$G$1,Lijsten!$H$2,""))),"")</f>
        <v/>
      </c>
      <c r="H19" s="15" t="str">
        <f ca="1">IFERROR(IF(F19="","",IF(F19&lt;=Lijsten!$G$1,Lijsten!$L$1,IF(F19&gt;Lijsten!$G$1,Lijsten!$L$2,""))),"")</f>
        <v/>
      </c>
    </row>
    <row r="20" spans="2:8" x14ac:dyDescent="0.55000000000000004">
      <c r="B20" s="2" t="str">
        <f>Lijsten!B17</f>
        <v>Gezinshuis 16</v>
      </c>
      <c r="C20" s="2" t="str" cm="1">
        <f t="array" aca="1" ref="C20" ca="1">IFERROR(INDIRECT("'"&amp;$B20&amp;"'!d"&amp;ROW('Gezinshuis 1'!$5:$5)),"")</f>
        <v/>
      </c>
      <c r="D20" s="14" t="str" cm="1">
        <f t="array" aca="1" ref="D20" ca="1">IFERROR(INDIRECT("'"&amp;$B20&amp;"'!d"&amp;ROW('Gezinshuis 1'!$8:$8)),"")</f>
        <v/>
      </c>
      <c r="E20" s="16" t="str" cm="1">
        <f t="array" aca="1" ref="E20" ca="1">IFERROR(INDIRECT("'"&amp;$B20&amp;"'!d"&amp;ROW('Gezinshuis 1'!$9:$9)),"")</f>
        <v/>
      </c>
      <c r="F20" s="14" t="str" cm="1">
        <f t="array" aca="1" ref="F20" ca="1">IFERROR(INDIRECT("'"&amp;$B20&amp;"'!e"&amp;ROW('Gezinshuis 1'!$7:$7)),"")</f>
        <v/>
      </c>
      <c r="G20" s="13" t="str">
        <f ca="1">IFERROR(IF(F20="","",IF(F20&lt;=Lijsten!$G$1,Lijsten!$H$1,IF(F20&gt;Lijsten!$G$1,Lijsten!$H$2,""))),"")</f>
        <v/>
      </c>
      <c r="H20" s="15" t="str">
        <f ca="1">IFERROR(IF(F20="","",IF(F20&lt;=Lijsten!$G$1,Lijsten!$L$1,IF(F20&gt;Lijsten!$G$1,Lijsten!$L$2,""))),"")</f>
        <v/>
      </c>
    </row>
    <row r="21" spans="2:8" x14ac:dyDescent="0.55000000000000004">
      <c r="B21" s="2" t="str">
        <f>Lijsten!B18</f>
        <v>Gezinshuis 17</v>
      </c>
      <c r="C21" s="2" t="str" cm="1">
        <f t="array" aca="1" ref="C21" ca="1">IFERROR(INDIRECT("'"&amp;$B21&amp;"'!d"&amp;ROW('Gezinshuis 1'!$5:$5)),"")</f>
        <v/>
      </c>
      <c r="D21" s="14" t="str" cm="1">
        <f t="array" aca="1" ref="D21" ca="1">IFERROR(INDIRECT("'"&amp;$B21&amp;"'!d"&amp;ROW('Gezinshuis 1'!$8:$8)),"")</f>
        <v/>
      </c>
      <c r="E21" s="16" t="str" cm="1">
        <f t="array" aca="1" ref="E21" ca="1">IFERROR(INDIRECT("'"&amp;$B21&amp;"'!d"&amp;ROW('Gezinshuis 1'!$9:$9)),"")</f>
        <v/>
      </c>
      <c r="F21" s="14" t="str" cm="1">
        <f t="array" aca="1" ref="F21" ca="1">IFERROR(INDIRECT("'"&amp;$B21&amp;"'!e"&amp;ROW('Gezinshuis 1'!$7:$7)),"")</f>
        <v/>
      </c>
      <c r="G21" s="13" t="str">
        <f ca="1">IFERROR(IF(F21="","",IF(F21&lt;=Lijsten!$G$1,Lijsten!$H$1,IF(F21&gt;Lijsten!$G$1,Lijsten!$H$2,""))),"")</f>
        <v/>
      </c>
      <c r="H21" s="15" t="str">
        <f ca="1">IFERROR(IF(F21="","",IF(F21&lt;=Lijsten!$G$1,Lijsten!$L$1,IF(F21&gt;Lijsten!$G$1,Lijsten!$L$2,""))),"")</f>
        <v/>
      </c>
    </row>
    <row r="22" spans="2:8" x14ac:dyDescent="0.55000000000000004">
      <c r="B22" s="2" t="str">
        <f>Lijsten!B19</f>
        <v>Gezinshuis 18</v>
      </c>
      <c r="C22" s="2" t="str" cm="1">
        <f t="array" aca="1" ref="C22" ca="1">IFERROR(INDIRECT("'"&amp;$B22&amp;"'!d"&amp;ROW('Gezinshuis 1'!$5:$5)),"")</f>
        <v/>
      </c>
      <c r="D22" s="14" t="str" cm="1">
        <f t="array" aca="1" ref="D22" ca="1">IFERROR(INDIRECT("'"&amp;$B22&amp;"'!d"&amp;ROW('Gezinshuis 1'!$8:$8)),"")</f>
        <v/>
      </c>
      <c r="E22" s="16" t="str" cm="1">
        <f t="array" aca="1" ref="E22" ca="1">IFERROR(INDIRECT("'"&amp;$B22&amp;"'!d"&amp;ROW('Gezinshuis 1'!$9:$9)),"")</f>
        <v/>
      </c>
      <c r="F22" s="14" t="str" cm="1">
        <f t="array" aca="1" ref="F22" ca="1">IFERROR(INDIRECT("'"&amp;$B22&amp;"'!e"&amp;ROW('Gezinshuis 1'!$7:$7)),"")</f>
        <v/>
      </c>
      <c r="G22" s="13" t="str">
        <f ca="1">IFERROR(IF(F22="","",IF(F22&lt;=Lijsten!$G$1,Lijsten!$H$1,IF(F22&gt;Lijsten!$G$1,Lijsten!$H$2,""))),"")</f>
        <v/>
      </c>
      <c r="H22" s="15" t="str">
        <f ca="1">IFERROR(IF(F22="","",IF(F22&lt;=Lijsten!$G$1,Lijsten!$L$1,IF(F22&gt;Lijsten!$G$1,Lijsten!$L$2,""))),"")</f>
        <v/>
      </c>
    </row>
    <row r="23" spans="2:8" x14ac:dyDescent="0.55000000000000004">
      <c r="B23" s="2" t="str">
        <f>Lijsten!B20</f>
        <v>Gezinshuis 19</v>
      </c>
      <c r="C23" s="2" t="str" cm="1">
        <f t="array" aca="1" ref="C23" ca="1">IFERROR(INDIRECT("'"&amp;$B23&amp;"'!d"&amp;ROW('Gezinshuis 1'!$5:$5)),"")</f>
        <v/>
      </c>
      <c r="D23" s="14" t="str" cm="1">
        <f t="array" aca="1" ref="D23" ca="1">IFERROR(INDIRECT("'"&amp;$B23&amp;"'!d"&amp;ROW('Gezinshuis 1'!$8:$8)),"")</f>
        <v/>
      </c>
      <c r="E23" s="16" t="str" cm="1">
        <f t="array" aca="1" ref="E23" ca="1">IFERROR(INDIRECT("'"&amp;$B23&amp;"'!d"&amp;ROW('Gezinshuis 1'!$9:$9)),"")</f>
        <v/>
      </c>
      <c r="F23" s="14" t="str" cm="1">
        <f t="array" aca="1" ref="F23" ca="1">IFERROR(INDIRECT("'"&amp;$B23&amp;"'!e"&amp;ROW('Gezinshuis 1'!$7:$7)),"")</f>
        <v/>
      </c>
      <c r="G23" s="13" t="str">
        <f ca="1">IFERROR(IF(F23="","",IF(F23&lt;=Lijsten!$G$1,Lijsten!$H$1,IF(F23&gt;Lijsten!$G$1,Lijsten!$H$2,""))),"")</f>
        <v/>
      </c>
      <c r="H23" s="15" t="str">
        <f ca="1">IFERROR(IF(F23="","",IF(F23&lt;=Lijsten!$G$1,Lijsten!$L$1,IF(F23&gt;Lijsten!$G$1,Lijsten!$L$2,""))),"")</f>
        <v/>
      </c>
    </row>
    <row r="24" spans="2:8" x14ac:dyDescent="0.55000000000000004">
      <c r="B24" s="2" t="str">
        <f>Lijsten!B21</f>
        <v>Gezinshuis 20</v>
      </c>
      <c r="C24" s="2" t="str" cm="1">
        <f t="array" aca="1" ref="C24" ca="1">IFERROR(INDIRECT("'"&amp;$B24&amp;"'!d"&amp;ROW('Gezinshuis 1'!$5:$5)),"")</f>
        <v/>
      </c>
      <c r="D24" s="14" t="str" cm="1">
        <f t="array" aca="1" ref="D24" ca="1">IFERROR(INDIRECT("'"&amp;$B24&amp;"'!d"&amp;ROW('Gezinshuis 1'!$8:$8)),"")</f>
        <v/>
      </c>
      <c r="E24" s="16" t="str" cm="1">
        <f t="array" aca="1" ref="E24" ca="1">IFERROR(INDIRECT("'"&amp;$B24&amp;"'!d"&amp;ROW('Gezinshuis 1'!$9:$9)),"")</f>
        <v/>
      </c>
      <c r="F24" s="14" t="str" cm="1">
        <f t="array" aca="1" ref="F24" ca="1">IFERROR(INDIRECT("'"&amp;$B24&amp;"'!e"&amp;ROW('Gezinshuis 1'!$7:$7)),"")</f>
        <v/>
      </c>
      <c r="G24" s="13" t="str">
        <f ca="1">IFERROR(IF(F24="","",IF(F24&lt;=Lijsten!$G$1,Lijsten!$H$1,IF(F24&gt;Lijsten!$G$1,Lijsten!$H$2,""))),"")</f>
        <v/>
      </c>
      <c r="H24" s="15" t="str">
        <f ca="1">IFERROR(IF(F24="","",IF(F24&lt;=Lijsten!$G$1,Lijsten!$L$1,IF(F24&gt;Lijsten!$G$1,Lijsten!$L$2,""))),"")</f>
        <v/>
      </c>
    </row>
    <row r="25" spans="2:8" x14ac:dyDescent="0.55000000000000004">
      <c r="B25" s="2" t="str">
        <f>Lijsten!B22</f>
        <v>Gezinshuis 21</v>
      </c>
      <c r="C25" s="2" t="str" cm="1">
        <f t="array" aca="1" ref="C25" ca="1">IFERROR(INDIRECT("'"&amp;$B25&amp;"'!d"&amp;ROW('Gezinshuis 1'!$5:$5)),"")</f>
        <v/>
      </c>
      <c r="D25" s="14" t="str" cm="1">
        <f t="array" aca="1" ref="D25" ca="1">IFERROR(INDIRECT("'"&amp;$B25&amp;"'!d"&amp;ROW('Gezinshuis 1'!$8:$8)),"")</f>
        <v/>
      </c>
      <c r="E25" s="16" t="str" cm="1">
        <f t="array" aca="1" ref="E25" ca="1">IFERROR(INDIRECT("'"&amp;$B25&amp;"'!d"&amp;ROW('Gezinshuis 1'!$9:$9)),"")</f>
        <v/>
      </c>
      <c r="F25" s="14" t="str" cm="1">
        <f t="array" aca="1" ref="F25" ca="1">IFERROR(INDIRECT("'"&amp;$B25&amp;"'!e"&amp;ROW('Gezinshuis 1'!$7:$7)),"")</f>
        <v/>
      </c>
      <c r="G25" s="13" t="str">
        <f ca="1">IFERROR(IF(F25="","",IF(F25&lt;=Lijsten!$G$1,Lijsten!$H$1,IF(F25&gt;Lijsten!$G$1,Lijsten!$H$2,""))),"")</f>
        <v/>
      </c>
      <c r="H25" s="15" t="str">
        <f ca="1">IFERROR(IF(F25="","",IF(F25&lt;=Lijsten!$G$1,Lijsten!$L$1,IF(F25&gt;Lijsten!$G$1,Lijsten!$L$2,""))),"")</f>
        <v/>
      </c>
    </row>
    <row r="26" spans="2:8" x14ac:dyDescent="0.55000000000000004">
      <c r="B26" s="2" t="str">
        <f>Lijsten!B23</f>
        <v>Gezinshuis 22</v>
      </c>
      <c r="C26" s="2" t="str" cm="1">
        <f t="array" aca="1" ref="C26" ca="1">IFERROR(INDIRECT("'"&amp;$B26&amp;"'!d"&amp;ROW('Gezinshuis 1'!$5:$5)),"")</f>
        <v/>
      </c>
      <c r="D26" s="14" t="str" cm="1">
        <f t="array" aca="1" ref="D26" ca="1">IFERROR(INDIRECT("'"&amp;$B26&amp;"'!d"&amp;ROW('Gezinshuis 1'!$8:$8)),"")</f>
        <v/>
      </c>
      <c r="E26" s="16" t="str" cm="1">
        <f t="array" aca="1" ref="E26" ca="1">IFERROR(INDIRECT("'"&amp;$B26&amp;"'!d"&amp;ROW('Gezinshuis 1'!$9:$9)),"")</f>
        <v/>
      </c>
      <c r="F26" s="14" t="str" cm="1">
        <f t="array" aca="1" ref="F26" ca="1">IFERROR(INDIRECT("'"&amp;$B26&amp;"'!e"&amp;ROW('Gezinshuis 1'!$7:$7)),"")</f>
        <v/>
      </c>
      <c r="G26" s="13" t="str">
        <f ca="1">IFERROR(IF(F26="","",IF(F26&lt;=Lijsten!$G$1,Lijsten!$H$1,IF(F26&gt;Lijsten!$G$1,Lijsten!$H$2,""))),"")</f>
        <v/>
      </c>
      <c r="H26" s="15" t="str">
        <f ca="1">IFERROR(IF(F26="","",IF(F26&lt;=Lijsten!$G$1,Lijsten!$L$1,IF(F26&gt;Lijsten!$G$1,Lijsten!$L$2,""))),"")</f>
        <v/>
      </c>
    </row>
    <row r="27" spans="2:8" x14ac:dyDescent="0.55000000000000004">
      <c r="B27" s="2" t="str">
        <f>Lijsten!B24</f>
        <v>Gezinshuis 23</v>
      </c>
      <c r="C27" s="2" t="str" cm="1">
        <f t="array" aca="1" ref="C27" ca="1">IFERROR(INDIRECT("'"&amp;$B27&amp;"'!d"&amp;ROW('Gezinshuis 1'!$5:$5)),"")</f>
        <v/>
      </c>
      <c r="D27" s="14" t="str" cm="1">
        <f t="array" aca="1" ref="D27" ca="1">IFERROR(INDIRECT("'"&amp;$B27&amp;"'!d"&amp;ROW('Gezinshuis 1'!$8:$8)),"")</f>
        <v/>
      </c>
      <c r="E27" s="16" t="str" cm="1">
        <f t="array" aca="1" ref="E27" ca="1">IFERROR(INDIRECT("'"&amp;$B27&amp;"'!d"&amp;ROW('Gezinshuis 1'!$9:$9)),"")</f>
        <v/>
      </c>
      <c r="F27" s="14" t="str" cm="1">
        <f t="array" aca="1" ref="F27" ca="1">IFERROR(INDIRECT("'"&amp;$B27&amp;"'!e"&amp;ROW('Gezinshuis 1'!$7:$7)),"")</f>
        <v/>
      </c>
      <c r="G27" s="13" t="str">
        <f ca="1">IFERROR(IF(F27="","",IF(F27&lt;=Lijsten!$G$1,Lijsten!$H$1,IF(F27&gt;Lijsten!$G$1,Lijsten!$H$2,""))),"")</f>
        <v/>
      </c>
      <c r="H27" s="15" t="str">
        <f ca="1">IFERROR(IF(F27="","",IF(F27&lt;=Lijsten!$G$1,Lijsten!$L$1,IF(F27&gt;Lijsten!$G$1,Lijsten!$L$2,""))),"")</f>
        <v/>
      </c>
    </row>
    <row r="28" spans="2:8" x14ac:dyDescent="0.55000000000000004">
      <c r="B28" s="2" t="str">
        <f>Lijsten!B25</f>
        <v>Gezinshuis 24</v>
      </c>
      <c r="C28" s="2" t="str" cm="1">
        <f t="array" aca="1" ref="C28" ca="1">IFERROR(INDIRECT("'"&amp;$B28&amp;"'!d"&amp;ROW('Gezinshuis 1'!$5:$5)),"")</f>
        <v/>
      </c>
      <c r="D28" s="14" t="str" cm="1">
        <f t="array" aca="1" ref="D28" ca="1">IFERROR(INDIRECT("'"&amp;$B28&amp;"'!d"&amp;ROW('Gezinshuis 1'!$8:$8)),"")</f>
        <v/>
      </c>
      <c r="E28" s="16" t="str" cm="1">
        <f t="array" aca="1" ref="E28" ca="1">IFERROR(INDIRECT("'"&amp;$B28&amp;"'!d"&amp;ROW('Gezinshuis 1'!$9:$9)),"")</f>
        <v/>
      </c>
      <c r="F28" s="14" t="str" cm="1">
        <f t="array" aca="1" ref="F28" ca="1">IFERROR(INDIRECT("'"&amp;$B28&amp;"'!e"&amp;ROW('Gezinshuis 1'!$7:$7)),"")</f>
        <v/>
      </c>
      <c r="G28" s="13" t="str">
        <f ca="1">IFERROR(IF(F28="","",IF(F28&lt;=Lijsten!$G$1,Lijsten!$H$1,IF(F28&gt;Lijsten!$G$1,Lijsten!$H$2,""))),"")</f>
        <v/>
      </c>
      <c r="H28" s="15" t="str">
        <f ca="1">IFERROR(IF(F28="","",IF(F28&lt;=Lijsten!$G$1,Lijsten!$L$1,IF(F28&gt;Lijsten!$G$1,Lijsten!$L$2,""))),"")</f>
        <v/>
      </c>
    </row>
    <row r="29" spans="2:8" x14ac:dyDescent="0.55000000000000004">
      <c r="B29" s="2" t="str">
        <f>Lijsten!B26</f>
        <v>Gezinshuis 25</v>
      </c>
      <c r="C29" s="2" t="str" cm="1">
        <f t="array" aca="1" ref="C29" ca="1">IFERROR(INDIRECT("'"&amp;$B29&amp;"'!d"&amp;ROW('Gezinshuis 1'!$5:$5)),"")</f>
        <v/>
      </c>
      <c r="D29" s="14" t="str" cm="1">
        <f t="array" aca="1" ref="D29" ca="1">IFERROR(INDIRECT("'"&amp;$B29&amp;"'!d"&amp;ROW('Gezinshuis 1'!$8:$8)),"")</f>
        <v/>
      </c>
      <c r="E29" s="16" t="str" cm="1">
        <f t="array" aca="1" ref="E29" ca="1">IFERROR(INDIRECT("'"&amp;$B29&amp;"'!d"&amp;ROW('Gezinshuis 1'!$9:$9)),"")</f>
        <v/>
      </c>
      <c r="F29" s="14" t="str" cm="1">
        <f t="array" aca="1" ref="F29" ca="1">IFERROR(INDIRECT("'"&amp;$B29&amp;"'!e"&amp;ROW('Gezinshuis 1'!$7:$7)),"")</f>
        <v/>
      </c>
      <c r="G29" s="13" t="str">
        <f ca="1">IFERROR(IF(F29="","",IF(F29&lt;=Lijsten!$G$1,Lijsten!$H$1,IF(F29&gt;Lijsten!$G$1,Lijsten!$H$2,""))),"")</f>
        <v/>
      </c>
      <c r="H29" s="15" t="str">
        <f ca="1">IFERROR(IF(F29="","",IF(F29&lt;=Lijsten!$G$1,Lijsten!$L$1,IF(F29&gt;Lijsten!$G$1,Lijsten!$L$2,""))),"")</f>
        <v/>
      </c>
    </row>
    <row r="30" spans="2:8" x14ac:dyDescent="0.55000000000000004">
      <c r="B30" s="2" t="str">
        <f>Lijsten!B27</f>
        <v>Gezinshuis 26</v>
      </c>
      <c r="C30" s="2" t="str" cm="1">
        <f t="array" aca="1" ref="C30" ca="1">IFERROR(INDIRECT("'"&amp;$B30&amp;"'!d"&amp;ROW('Gezinshuis 1'!$5:$5)),"")</f>
        <v/>
      </c>
      <c r="D30" s="14" t="str" cm="1">
        <f t="array" aca="1" ref="D30" ca="1">IFERROR(INDIRECT("'"&amp;$B30&amp;"'!d"&amp;ROW('Gezinshuis 1'!$8:$8)),"")</f>
        <v/>
      </c>
      <c r="E30" s="16" t="str" cm="1">
        <f t="array" aca="1" ref="E30" ca="1">IFERROR(INDIRECT("'"&amp;$B30&amp;"'!d"&amp;ROW('Gezinshuis 1'!$9:$9)),"")</f>
        <v/>
      </c>
      <c r="F30" s="14" t="str" cm="1">
        <f t="array" aca="1" ref="F30" ca="1">IFERROR(INDIRECT("'"&amp;$B30&amp;"'!e"&amp;ROW('Gezinshuis 1'!$7:$7)),"")</f>
        <v/>
      </c>
      <c r="G30" s="13" t="str">
        <f ca="1">IFERROR(IF(F30="","",IF(F30&lt;=Lijsten!$G$1,Lijsten!$H$1,IF(F30&gt;Lijsten!$G$1,Lijsten!$H$2,""))),"")</f>
        <v/>
      </c>
      <c r="H30" s="15" t="str">
        <f ca="1">IFERROR(IF(F30="","",IF(F30&lt;=Lijsten!$G$1,Lijsten!$L$1,IF(F30&gt;Lijsten!$G$1,Lijsten!$L$2,""))),"")</f>
        <v/>
      </c>
    </row>
    <row r="31" spans="2:8" x14ac:dyDescent="0.55000000000000004">
      <c r="B31" s="2" t="str">
        <f>Lijsten!B28</f>
        <v>Gezinshuis 27</v>
      </c>
      <c r="C31" s="2" t="str" cm="1">
        <f t="array" aca="1" ref="C31" ca="1">IFERROR(INDIRECT("'"&amp;$B31&amp;"'!d"&amp;ROW('Gezinshuis 1'!$5:$5)),"")</f>
        <v/>
      </c>
      <c r="D31" s="14" t="str" cm="1">
        <f t="array" aca="1" ref="D31" ca="1">IFERROR(INDIRECT("'"&amp;$B31&amp;"'!d"&amp;ROW('Gezinshuis 1'!$8:$8)),"")</f>
        <v/>
      </c>
      <c r="E31" s="16" t="str" cm="1">
        <f t="array" aca="1" ref="E31" ca="1">IFERROR(INDIRECT("'"&amp;$B31&amp;"'!d"&amp;ROW('Gezinshuis 1'!$9:$9)),"")</f>
        <v/>
      </c>
      <c r="F31" s="14" t="str" cm="1">
        <f t="array" aca="1" ref="F31" ca="1">IFERROR(INDIRECT("'"&amp;$B31&amp;"'!e"&amp;ROW('Gezinshuis 1'!$7:$7)),"")</f>
        <v/>
      </c>
      <c r="G31" s="13" t="str">
        <f ca="1">IFERROR(IF(F31="","",IF(F31&lt;=Lijsten!$G$1,Lijsten!$H$1,IF(F31&gt;Lijsten!$G$1,Lijsten!$H$2,""))),"")</f>
        <v/>
      </c>
      <c r="H31" s="15" t="str">
        <f ca="1">IFERROR(IF(F31="","",IF(F31&lt;=Lijsten!$G$1,Lijsten!$L$1,IF(F31&gt;Lijsten!$G$1,Lijsten!$L$2,""))),"")</f>
        <v/>
      </c>
    </row>
    <row r="32" spans="2:8" x14ac:dyDescent="0.55000000000000004">
      <c r="B32" s="2" t="str">
        <f>Lijsten!B29</f>
        <v>Gezinshuis 28</v>
      </c>
      <c r="C32" s="2" t="str" cm="1">
        <f t="array" aca="1" ref="C32" ca="1">IFERROR(INDIRECT("'"&amp;$B32&amp;"'!d"&amp;ROW('Gezinshuis 1'!$5:$5)),"")</f>
        <v/>
      </c>
      <c r="D32" s="14" t="str" cm="1">
        <f t="array" aca="1" ref="D32" ca="1">IFERROR(INDIRECT("'"&amp;$B32&amp;"'!d"&amp;ROW('Gezinshuis 1'!$8:$8)),"")</f>
        <v/>
      </c>
      <c r="E32" s="16" t="str" cm="1">
        <f t="array" aca="1" ref="E32" ca="1">IFERROR(INDIRECT("'"&amp;$B32&amp;"'!d"&amp;ROW('Gezinshuis 1'!$9:$9)),"")</f>
        <v/>
      </c>
      <c r="F32" s="14" t="str" cm="1">
        <f t="array" aca="1" ref="F32" ca="1">IFERROR(INDIRECT("'"&amp;$B32&amp;"'!e"&amp;ROW('Gezinshuis 1'!$7:$7)),"")</f>
        <v/>
      </c>
      <c r="G32" s="13" t="str">
        <f ca="1">IFERROR(IF(F32="","",IF(F32&lt;=Lijsten!$G$1,Lijsten!$H$1,IF(F32&gt;Lijsten!$G$1,Lijsten!$H$2,""))),"")</f>
        <v/>
      </c>
      <c r="H32" s="15" t="str">
        <f ca="1">IFERROR(IF(F32="","",IF(F32&lt;=Lijsten!$G$1,Lijsten!$L$1,IF(F32&gt;Lijsten!$G$1,Lijsten!$L$2,""))),"")</f>
        <v/>
      </c>
    </row>
    <row r="33" spans="2:8" x14ac:dyDescent="0.55000000000000004">
      <c r="B33" s="2" t="str">
        <f>Lijsten!B30</f>
        <v>Gezinshuis 29</v>
      </c>
      <c r="C33" s="2" t="str" cm="1">
        <f t="array" aca="1" ref="C33" ca="1">IFERROR(INDIRECT("'"&amp;$B33&amp;"'!d"&amp;ROW('Gezinshuis 1'!$5:$5)),"")</f>
        <v/>
      </c>
      <c r="D33" s="14" t="str" cm="1">
        <f t="array" aca="1" ref="D33" ca="1">IFERROR(INDIRECT("'"&amp;$B33&amp;"'!d"&amp;ROW('Gezinshuis 1'!$8:$8)),"")</f>
        <v/>
      </c>
      <c r="E33" s="16" t="str" cm="1">
        <f t="array" aca="1" ref="E33" ca="1">IFERROR(INDIRECT("'"&amp;$B33&amp;"'!d"&amp;ROW('Gezinshuis 1'!$9:$9)),"")</f>
        <v/>
      </c>
      <c r="F33" s="14" t="str" cm="1">
        <f t="array" aca="1" ref="F33" ca="1">IFERROR(INDIRECT("'"&amp;$B33&amp;"'!e"&amp;ROW('Gezinshuis 1'!$7:$7)),"")</f>
        <v/>
      </c>
      <c r="G33" s="13" t="str">
        <f ca="1">IFERROR(IF(F33="","",IF(F33&lt;=Lijsten!$G$1,Lijsten!$H$1,IF(F33&gt;Lijsten!$G$1,Lijsten!$H$2,""))),"")</f>
        <v/>
      </c>
      <c r="H33" s="15" t="str">
        <f ca="1">IFERROR(IF(F33="","",IF(F33&lt;=Lijsten!$G$1,Lijsten!$L$1,IF(F33&gt;Lijsten!$G$1,Lijsten!$L$2,""))),"")</f>
        <v/>
      </c>
    </row>
    <row r="34" spans="2:8" x14ac:dyDescent="0.55000000000000004">
      <c r="B34" s="2" t="str">
        <f>Lijsten!B31</f>
        <v>Gezinshuis 30</v>
      </c>
      <c r="C34" s="2" t="str" cm="1">
        <f t="array" aca="1" ref="C34" ca="1">IFERROR(INDIRECT("'"&amp;$B34&amp;"'!d"&amp;ROW('Gezinshuis 1'!$5:$5)),"")</f>
        <v/>
      </c>
      <c r="D34" s="14" t="str" cm="1">
        <f t="array" aca="1" ref="D34" ca="1">IFERROR(INDIRECT("'"&amp;$B34&amp;"'!d"&amp;ROW('Gezinshuis 1'!$8:$8)),"")</f>
        <v/>
      </c>
      <c r="E34" s="16" t="str" cm="1">
        <f t="array" aca="1" ref="E34" ca="1">IFERROR(INDIRECT("'"&amp;$B34&amp;"'!d"&amp;ROW('Gezinshuis 1'!$9:$9)),"")</f>
        <v/>
      </c>
      <c r="F34" s="14" t="str" cm="1">
        <f t="array" aca="1" ref="F34" ca="1">IFERROR(INDIRECT("'"&amp;$B34&amp;"'!e"&amp;ROW('Gezinshuis 1'!$7:$7)),"")</f>
        <v/>
      </c>
      <c r="G34" s="13" t="str">
        <f ca="1">IFERROR(IF(F34="","",IF(F34&lt;=Lijsten!$G$1,Lijsten!$H$1,IF(F34&gt;Lijsten!$G$1,Lijsten!$H$2,""))),"")</f>
        <v/>
      </c>
      <c r="H34" s="15" t="str">
        <f ca="1">IFERROR(IF(F34="","",IF(F34&lt;=Lijsten!$G$1,Lijsten!$L$1,IF(F34&gt;Lijsten!$G$1,Lijsten!$L$2,""))),"")</f>
        <v/>
      </c>
    </row>
    <row r="35" spans="2:8" x14ac:dyDescent="0.55000000000000004">
      <c r="B35" s="2" t="str">
        <f>Lijsten!B32</f>
        <v>Gezinshuis 31</v>
      </c>
      <c r="C35" s="2" t="str" cm="1">
        <f t="array" aca="1" ref="C35" ca="1">IFERROR(INDIRECT("'"&amp;$B35&amp;"'!d"&amp;ROW('Gezinshuis 1'!$5:$5)),"")</f>
        <v/>
      </c>
      <c r="D35" s="14" t="str" cm="1">
        <f t="array" aca="1" ref="D35" ca="1">IFERROR(INDIRECT("'"&amp;$B35&amp;"'!d"&amp;ROW('Gezinshuis 1'!$8:$8)),"")</f>
        <v/>
      </c>
      <c r="E35" s="16" t="str" cm="1">
        <f t="array" aca="1" ref="E35" ca="1">IFERROR(INDIRECT("'"&amp;$B35&amp;"'!d"&amp;ROW('Gezinshuis 1'!$9:$9)),"")</f>
        <v/>
      </c>
      <c r="F35" s="14" t="str" cm="1">
        <f t="array" aca="1" ref="F35" ca="1">IFERROR(INDIRECT("'"&amp;$B35&amp;"'!e"&amp;ROW('Gezinshuis 1'!$7:$7)),"")</f>
        <v/>
      </c>
      <c r="G35" s="13" t="str">
        <f ca="1">IFERROR(IF(F35="","",IF(F35&lt;=Lijsten!$G$1,Lijsten!$H$1,IF(F35&gt;Lijsten!$G$1,Lijsten!$H$2,""))),"")</f>
        <v/>
      </c>
      <c r="H35" s="15" t="str">
        <f ca="1">IFERROR(IF(F35="","",IF(F35&lt;=Lijsten!$G$1,Lijsten!$L$1,IF(F35&gt;Lijsten!$G$1,Lijsten!$L$2,""))),"")</f>
        <v/>
      </c>
    </row>
    <row r="36" spans="2:8" x14ac:dyDescent="0.55000000000000004">
      <c r="B36" s="2" t="str">
        <f>Lijsten!B33</f>
        <v>Gezinshuis 32</v>
      </c>
      <c r="C36" s="2" t="str" cm="1">
        <f t="array" aca="1" ref="C36" ca="1">IFERROR(INDIRECT("'"&amp;$B36&amp;"'!d"&amp;ROW('Gezinshuis 1'!$5:$5)),"")</f>
        <v/>
      </c>
      <c r="D36" s="14" t="str" cm="1">
        <f t="array" aca="1" ref="D36" ca="1">IFERROR(INDIRECT("'"&amp;$B36&amp;"'!d"&amp;ROW('Gezinshuis 1'!$8:$8)),"")</f>
        <v/>
      </c>
      <c r="E36" s="16" t="str" cm="1">
        <f t="array" aca="1" ref="E36" ca="1">IFERROR(INDIRECT("'"&amp;$B36&amp;"'!d"&amp;ROW('Gezinshuis 1'!$9:$9)),"")</f>
        <v/>
      </c>
      <c r="F36" s="14" t="str" cm="1">
        <f t="array" aca="1" ref="F36" ca="1">IFERROR(INDIRECT("'"&amp;$B36&amp;"'!e"&amp;ROW('Gezinshuis 1'!$7:$7)),"")</f>
        <v/>
      </c>
      <c r="G36" s="13" t="str">
        <f ca="1">IFERROR(IF(F36="","",IF(F36&lt;=Lijsten!$G$1,Lijsten!$H$1,IF(F36&gt;Lijsten!$G$1,Lijsten!$H$2,""))),"")</f>
        <v/>
      </c>
      <c r="H36" s="15" t="str">
        <f ca="1">IFERROR(IF(F36="","",IF(F36&lt;=Lijsten!$G$1,Lijsten!$L$1,IF(F36&gt;Lijsten!$G$1,Lijsten!$L$2,""))),"")</f>
        <v/>
      </c>
    </row>
    <row r="37" spans="2:8" x14ac:dyDescent="0.55000000000000004">
      <c r="B37" s="2" t="str">
        <f>Lijsten!B34</f>
        <v>Gezinshuis 33</v>
      </c>
      <c r="C37" s="2" t="str" cm="1">
        <f t="array" aca="1" ref="C37" ca="1">IFERROR(INDIRECT("'"&amp;$B37&amp;"'!d"&amp;ROW('Gezinshuis 1'!$5:$5)),"")</f>
        <v/>
      </c>
      <c r="D37" s="14" t="str" cm="1">
        <f t="array" aca="1" ref="D37" ca="1">IFERROR(INDIRECT("'"&amp;$B37&amp;"'!d"&amp;ROW('Gezinshuis 1'!$8:$8)),"")</f>
        <v/>
      </c>
      <c r="E37" s="16" t="str" cm="1">
        <f t="array" aca="1" ref="E37" ca="1">IFERROR(INDIRECT("'"&amp;$B37&amp;"'!d"&amp;ROW('Gezinshuis 1'!$9:$9)),"")</f>
        <v/>
      </c>
      <c r="F37" s="14" t="str" cm="1">
        <f t="array" aca="1" ref="F37" ca="1">IFERROR(INDIRECT("'"&amp;$B37&amp;"'!e"&amp;ROW('Gezinshuis 1'!$7:$7)),"")</f>
        <v/>
      </c>
      <c r="G37" s="13" t="str">
        <f ca="1">IFERROR(IF(F37="","",IF(F37&lt;=Lijsten!$G$1,Lijsten!$H$1,IF(F37&gt;Lijsten!$G$1,Lijsten!$H$2,""))),"")</f>
        <v/>
      </c>
      <c r="H37" s="15" t="str">
        <f ca="1">IFERROR(IF(F37="","",IF(F37&lt;=Lijsten!$G$1,Lijsten!$L$1,IF(F37&gt;Lijsten!$G$1,Lijsten!$L$2,""))),"")</f>
        <v/>
      </c>
    </row>
    <row r="38" spans="2:8" x14ac:dyDescent="0.55000000000000004">
      <c r="B38" s="2" t="str">
        <f>Lijsten!B35</f>
        <v>Gezinshuis 34</v>
      </c>
      <c r="C38" s="2" t="str" cm="1">
        <f t="array" aca="1" ref="C38" ca="1">IFERROR(INDIRECT("'"&amp;$B38&amp;"'!d"&amp;ROW('Gezinshuis 1'!$5:$5)),"")</f>
        <v/>
      </c>
      <c r="D38" s="14" t="str" cm="1">
        <f t="array" aca="1" ref="D38" ca="1">IFERROR(INDIRECT("'"&amp;$B38&amp;"'!d"&amp;ROW('Gezinshuis 1'!$8:$8)),"")</f>
        <v/>
      </c>
      <c r="E38" s="16" t="str" cm="1">
        <f t="array" aca="1" ref="E38" ca="1">IFERROR(INDIRECT("'"&amp;$B38&amp;"'!d"&amp;ROW('Gezinshuis 1'!$9:$9)),"")</f>
        <v/>
      </c>
      <c r="F38" s="14" t="str" cm="1">
        <f t="array" aca="1" ref="F38" ca="1">IFERROR(INDIRECT("'"&amp;$B38&amp;"'!e"&amp;ROW('Gezinshuis 1'!$7:$7)),"")</f>
        <v/>
      </c>
      <c r="G38" s="13" t="str">
        <f ca="1">IFERROR(IF(F38="","",IF(F38&lt;=Lijsten!$G$1,Lijsten!$H$1,IF(F38&gt;Lijsten!$G$1,Lijsten!$H$2,""))),"")</f>
        <v/>
      </c>
      <c r="H38" s="15" t="str">
        <f ca="1">IFERROR(IF(F38="","",IF(F38&lt;=Lijsten!$G$1,Lijsten!$L$1,IF(F38&gt;Lijsten!$G$1,Lijsten!$L$2,""))),"")</f>
        <v/>
      </c>
    </row>
    <row r="39" spans="2:8" x14ac:dyDescent="0.55000000000000004">
      <c r="B39" s="2" t="str">
        <f>Lijsten!B36</f>
        <v>Gezinshuis 35</v>
      </c>
      <c r="C39" s="2" t="str" cm="1">
        <f t="array" aca="1" ref="C39" ca="1">IFERROR(INDIRECT("'"&amp;$B39&amp;"'!d"&amp;ROW('Gezinshuis 1'!$5:$5)),"")</f>
        <v/>
      </c>
      <c r="D39" s="14" t="str" cm="1">
        <f t="array" aca="1" ref="D39" ca="1">IFERROR(INDIRECT("'"&amp;$B39&amp;"'!d"&amp;ROW('Gezinshuis 1'!$8:$8)),"")</f>
        <v/>
      </c>
      <c r="E39" s="16" t="str" cm="1">
        <f t="array" aca="1" ref="E39" ca="1">IFERROR(INDIRECT("'"&amp;$B39&amp;"'!d"&amp;ROW('Gezinshuis 1'!$9:$9)),"")</f>
        <v/>
      </c>
      <c r="F39" s="14" t="str" cm="1">
        <f t="array" aca="1" ref="F39" ca="1">IFERROR(INDIRECT("'"&amp;$B39&amp;"'!e"&amp;ROW('Gezinshuis 1'!$7:$7)),"")</f>
        <v/>
      </c>
      <c r="G39" s="13" t="str">
        <f ca="1">IFERROR(IF(F39="","",IF(F39&lt;=Lijsten!$G$1,Lijsten!$H$1,IF(F39&gt;Lijsten!$G$1,Lijsten!$H$2,""))),"")</f>
        <v/>
      </c>
      <c r="H39" s="15" t="str">
        <f ca="1">IFERROR(IF(F39="","",IF(F39&lt;=Lijsten!$G$1,Lijsten!$L$1,IF(F39&gt;Lijsten!$G$1,Lijsten!$L$2,""))),"")</f>
        <v/>
      </c>
    </row>
    <row r="40" spans="2:8" x14ac:dyDescent="0.55000000000000004">
      <c r="B40" s="2" t="str">
        <f>Lijsten!B37</f>
        <v>Gezinshuis 36</v>
      </c>
      <c r="C40" s="2" t="str" cm="1">
        <f t="array" aca="1" ref="C40" ca="1">IFERROR(INDIRECT("'"&amp;$B40&amp;"'!d"&amp;ROW('Gezinshuis 1'!$5:$5)),"")</f>
        <v/>
      </c>
      <c r="D40" s="14" t="str" cm="1">
        <f t="array" aca="1" ref="D40" ca="1">IFERROR(INDIRECT("'"&amp;$B40&amp;"'!d"&amp;ROW('Gezinshuis 1'!$8:$8)),"")</f>
        <v/>
      </c>
      <c r="E40" s="16" t="str" cm="1">
        <f t="array" aca="1" ref="E40" ca="1">IFERROR(INDIRECT("'"&amp;$B40&amp;"'!d"&amp;ROW('Gezinshuis 1'!$9:$9)),"")</f>
        <v/>
      </c>
      <c r="F40" s="14" t="str" cm="1">
        <f t="array" aca="1" ref="F40" ca="1">IFERROR(INDIRECT("'"&amp;$B40&amp;"'!e"&amp;ROW('Gezinshuis 1'!$7:$7)),"")</f>
        <v/>
      </c>
      <c r="G40" s="13" t="str">
        <f ca="1">IFERROR(IF(F40="","",IF(F40&lt;=Lijsten!$G$1,Lijsten!$H$1,IF(F40&gt;Lijsten!$G$1,Lijsten!$H$2,""))),"")</f>
        <v/>
      </c>
      <c r="H40" s="15" t="str">
        <f ca="1">IFERROR(IF(F40="","",IF(F40&lt;=Lijsten!$G$1,Lijsten!$L$1,IF(F40&gt;Lijsten!$G$1,Lijsten!$L$2,""))),"")</f>
        <v/>
      </c>
    </row>
    <row r="41" spans="2:8" x14ac:dyDescent="0.55000000000000004">
      <c r="B41" s="2" t="str">
        <f>Lijsten!B38</f>
        <v>Gezinshuis 37</v>
      </c>
      <c r="C41" s="2" t="str" cm="1">
        <f t="array" aca="1" ref="C41" ca="1">IFERROR(INDIRECT("'"&amp;$B41&amp;"'!d"&amp;ROW('Gezinshuis 1'!$5:$5)),"")</f>
        <v/>
      </c>
      <c r="D41" s="14" t="str" cm="1">
        <f t="array" aca="1" ref="D41" ca="1">IFERROR(INDIRECT("'"&amp;$B41&amp;"'!d"&amp;ROW('Gezinshuis 1'!$8:$8)),"")</f>
        <v/>
      </c>
      <c r="E41" s="16" t="str" cm="1">
        <f t="array" aca="1" ref="E41" ca="1">IFERROR(INDIRECT("'"&amp;$B41&amp;"'!d"&amp;ROW('Gezinshuis 1'!$9:$9)),"")</f>
        <v/>
      </c>
      <c r="F41" s="14" t="str" cm="1">
        <f t="array" aca="1" ref="F41" ca="1">IFERROR(INDIRECT("'"&amp;$B41&amp;"'!e"&amp;ROW('Gezinshuis 1'!$7:$7)),"")</f>
        <v/>
      </c>
      <c r="G41" s="13" t="str">
        <f ca="1">IFERROR(IF(F41="","",IF(F41&lt;=Lijsten!$G$1,Lijsten!$H$1,IF(F41&gt;Lijsten!$G$1,Lijsten!$H$2,""))),"")</f>
        <v/>
      </c>
      <c r="H41" s="15" t="str">
        <f ca="1">IFERROR(IF(F41="","",IF(F41&lt;=Lijsten!$G$1,Lijsten!$L$1,IF(F41&gt;Lijsten!$G$1,Lijsten!$L$2,""))),"")</f>
        <v/>
      </c>
    </row>
    <row r="42" spans="2:8" x14ac:dyDescent="0.55000000000000004">
      <c r="B42" s="2" t="str">
        <f>Lijsten!B39</f>
        <v>Gezinshuis 38</v>
      </c>
      <c r="C42" s="2" t="str" cm="1">
        <f t="array" aca="1" ref="C42" ca="1">IFERROR(INDIRECT("'"&amp;$B42&amp;"'!d"&amp;ROW('Gezinshuis 1'!$5:$5)),"")</f>
        <v/>
      </c>
      <c r="D42" s="14" t="str" cm="1">
        <f t="array" aca="1" ref="D42" ca="1">IFERROR(INDIRECT("'"&amp;$B42&amp;"'!d"&amp;ROW('Gezinshuis 1'!$8:$8)),"")</f>
        <v/>
      </c>
      <c r="E42" s="16" t="str" cm="1">
        <f t="array" aca="1" ref="E42" ca="1">IFERROR(INDIRECT("'"&amp;$B42&amp;"'!d"&amp;ROW('Gezinshuis 1'!$9:$9)),"")</f>
        <v/>
      </c>
      <c r="F42" s="14" t="str" cm="1">
        <f t="array" aca="1" ref="F42" ca="1">IFERROR(INDIRECT("'"&amp;$B42&amp;"'!e"&amp;ROW('Gezinshuis 1'!$7:$7)),"")</f>
        <v/>
      </c>
      <c r="G42" s="13" t="str">
        <f ca="1">IFERROR(IF(F42="","",IF(F42&lt;=Lijsten!$G$1,Lijsten!$H$1,IF(F42&gt;Lijsten!$G$1,Lijsten!$H$2,""))),"")</f>
        <v/>
      </c>
      <c r="H42" s="15" t="str">
        <f ca="1">IFERROR(IF(F42="","",IF(F42&lt;=Lijsten!$G$1,Lijsten!$L$1,IF(F42&gt;Lijsten!$G$1,Lijsten!$L$2,""))),"")</f>
        <v/>
      </c>
    </row>
    <row r="43" spans="2:8" x14ac:dyDescent="0.55000000000000004">
      <c r="B43" s="2" t="str">
        <f>Lijsten!B40</f>
        <v>Gezinshuis 39</v>
      </c>
      <c r="C43" s="2" t="str" cm="1">
        <f t="array" aca="1" ref="C43" ca="1">IFERROR(INDIRECT("'"&amp;$B43&amp;"'!d"&amp;ROW('Gezinshuis 1'!$5:$5)),"")</f>
        <v/>
      </c>
      <c r="D43" s="14" t="str" cm="1">
        <f t="array" aca="1" ref="D43" ca="1">IFERROR(INDIRECT("'"&amp;$B43&amp;"'!d"&amp;ROW('Gezinshuis 1'!$8:$8)),"")</f>
        <v/>
      </c>
      <c r="E43" s="16" t="str" cm="1">
        <f t="array" aca="1" ref="E43" ca="1">IFERROR(INDIRECT("'"&amp;$B43&amp;"'!d"&amp;ROW('Gezinshuis 1'!$9:$9)),"")</f>
        <v/>
      </c>
      <c r="F43" s="14" t="str" cm="1">
        <f t="array" aca="1" ref="F43" ca="1">IFERROR(INDIRECT("'"&amp;$B43&amp;"'!e"&amp;ROW('Gezinshuis 1'!$7:$7)),"")</f>
        <v/>
      </c>
      <c r="G43" s="13" t="str">
        <f ca="1">IFERROR(IF(F43="","",IF(F43&lt;=Lijsten!$G$1,Lijsten!$H$1,IF(F43&gt;Lijsten!$G$1,Lijsten!$H$2,""))),"")</f>
        <v/>
      </c>
      <c r="H43" s="15" t="str">
        <f ca="1">IFERROR(IF(F43="","",IF(F43&lt;=Lijsten!$G$1,Lijsten!$L$1,IF(F43&gt;Lijsten!$G$1,Lijsten!$L$2,""))),"")</f>
        <v/>
      </c>
    </row>
    <row r="44" spans="2:8" x14ac:dyDescent="0.55000000000000004">
      <c r="B44" s="2" t="str">
        <f>Lijsten!B41</f>
        <v>Gezinshuis 40</v>
      </c>
      <c r="C44" s="2" t="str" cm="1">
        <f t="array" aca="1" ref="C44" ca="1">IFERROR(INDIRECT("'"&amp;$B44&amp;"'!d"&amp;ROW('Gezinshuis 1'!$5:$5)),"")</f>
        <v/>
      </c>
      <c r="D44" s="14" t="str" cm="1">
        <f t="array" aca="1" ref="D44" ca="1">IFERROR(INDIRECT("'"&amp;$B44&amp;"'!d"&amp;ROW('Gezinshuis 1'!$8:$8)),"")</f>
        <v/>
      </c>
      <c r="E44" s="16" t="str" cm="1">
        <f t="array" aca="1" ref="E44" ca="1">IFERROR(INDIRECT("'"&amp;$B44&amp;"'!d"&amp;ROW('Gezinshuis 1'!$9:$9)),"")</f>
        <v/>
      </c>
      <c r="F44" s="14" t="str" cm="1">
        <f t="array" aca="1" ref="F44" ca="1">IFERROR(INDIRECT("'"&amp;$B44&amp;"'!e"&amp;ROW('Gezinshuis 1'!$7:$7)),"")</f>
        <v/>
      </c>
      <c r="G44" s="13" t="str">
        <f ca="1">IFERROR(IF(F44="","",IF(F44&lt;=Lijsten!$G$1,Lijsten!$H$1,IF(F44&gt;Lijsten!$G$1,Lijsten!$H$2,""))),"")</f>
        <v/>
      </c>
      <c r="H44" s="15" t="str">
        <f ca="1">IFERROR(IF(F44="","",IF(F44&lt;=Lijsten!$G$1,Lijsten!$L$1,IF(F44&gt;Lijsten!$G$1,Lijsten!$L$2,""))),"")</f>
        <v/>
      </c>
    </row>
    <row r="45" spans="2:8" x14ac:dyDescent="0.55000000000000004">
      <c r="B45" s="2" t="str">
        <f>Lijsten!B42</f>
        <v>Gezinshuis 41</v>
      </c>
      <c r="C45" s="2" t="str" cm="1">
        <f t="array" aca="1" ref="C45" ca="1">IFERROR(INDIRECT("'"&amp;$B45&amp;"'!d"&amp;ROW('Gezinshuis 1'!$5:$5)),"")</f>
        <v/>
      </c>
      <c r="D45" s="14" t="str" cm="1">
        <f t="array" aca="1" ref="D45" ca="1">IFERROR(INDIRECT("'"&amp;$B45&amp;"'!d"&amp;ROW('Gezinshuis 1'!$8:$8)),"")</f>
        <v/>
      </c>
      <c r="E45" s="16" t="str" cm="1">
        <f t="array" aca="1" ref="E45" ca="1">IFERROR(INDIRECT("'"&amp;$B45&amp;"'!d"&amp;ROW('Gezinshuis 1'!$9:$9)),"")</f>
        <v/>
      </c>
      <c r="F45" s="14" t="str" cm="1">
        <f t="array" aca="1" ref="F45" ca="1">IFERROR(INDIRECT("'"&amp;$B45&amp;"'!e"&amp;ROW('Gezinshuis 1'!$7:$7)),"")</f>
        <v/>
      </c>
      <c r="G45" s="13" t="str">
        <f ca="1">IFERROR(IF(F45="","",IF(F45&lt;=Lijsten!$G$1,Lijsten!$H$1,IF(F45&gt;Lijsten!$G$1,Lijsten!$H$2,""))),"")</f>
        <v/>
      </c>
      <c r="H45" s="15" t="str">
        <f ca="1">IFERROR(IF(F45="","",IF(F45&lt;=Lijsten!$G$1,Lijsten!$L$1,IF(F45&gt;Lijsten!$G$1,Lijsten!$L$2,""))),"")</f>
        <v/>
      </c>
    </row>
    <row r="46" spans="2:8" x14ac:dyDescent="0.55000000000000004">
      <c r="B46" s="2" t="str">
        <f>Lijsten!B43</f>
        <v>Gezinshuis 42</v>
      </c>
      <c r="C46" s="2" t="str" cm="1">
        <f t="array" aca="1" ref="C46" ca="1">IFERROR(INDIRECT("'"&amp;$B46&amp;"'!d"&amp;ROW('Gezinshuis 1'!$5:$5)),"")</f>
        <v/>
      </c>
      <c r="D46" s="14" t="str" cm="1">
        <f t="array" aca="1" ref="D46" ca="1">IFERROR(INDIRECT("'"&amp;$B46&amp;"'!d"&amp;ROW('Gezinshuis 1'!$8:$8)),"")</f>
        <v/>
      </c>
      <c r="E46" s="16" t="str" cm="1">
        <f t="array" aca="1" ref="E46" ca="1">IFERROR(INDIRECT("'"&amp;$B46&amp;"'!d"&amp;ROW('Gezinshuis 1'!$9:$9)),"")</f>
        <v/>
      </c>
      <c r="F46" s="14" t="str" cm="1">
        <f t="array" aca="1" ref="F46" ca="1">IFERROR(INDIRECT("'"&amp;$B46&amp;"'!e"&amp;ROW('Gezinshuis 1'!$7:$7)),"")</f>
        <v/>
      </c>
      <c r="G46" s="13" t="str">
        <f ca="1">IFERROR(IF(F46="","",IF(F46&lt;=Lijsten!$G$1,Lijsten!$H$1,IF(F46&gt;Lijsten!$G$1,Lijsten!$H$2,""))),"")</f>
        <v/>
      </c>
      <c r="H46" s="15" t="str">
        <f ca="1">IFERROR(IF(F46="","",IF(F46&lt;=Lijsten!$G$1,Lijsten!$L$1,IF(F46&gt;Lijsten!$G$1,Lijsten!$L$2,""))),"")</f>
        <v/>
      </c>
    </row>
    <row r="47" spans="2:8" x14ac:dyDescent="0.55000000000000004">
      <c r="B47" s="2" t="str">
        <f>Lijsten!B44</f>
        <v>Gezinshuis 43</v>
      </c>
      <c r="C47" s="2" t="str" cm="1">
        <f t="array" aca="1" ref="C47" ca="1">IFERROR(INDIRECT("'"&amp;$B47&amp;"'!d"&amp;ROW('Gezinshuis 1'!$5:$5)),"")</f>
        <v/>
      </c>
      <c r="D47" s="14" t="str" cm="1">
        <f t="array" aca="1" ref="D47" ca="1">IFERROR(INDIRECT("'"&amp;$B47&amp;"'!d"&amp;ROW('Gezinshuis 1'!$8:$8)),"")</f>
        <v/>
      </c>
      <c r="E47" s="16" t="str" cm="1">
        <f t="array" aca="1" ref="E47" ca="1">IFERROR(INDIRECT("'"&amp;$B47&amp;"'!d"&amp;ROW('Gezinshuis 1'!$9:$9)),"")</f>
        <v/>
      </c>
      <c r="F47" s="14" t="str" cm="1">
        <f t="array" aca="1" ref="F47" ca="1">IFERROR(INDIRECT("'"&amp;$B47&amp;"'!e"&amp;ROW('Gezinshuis 1'!$7:$7)),"")</f>
        <v/>
      </c>
      <c r="G47" s="13" t="str">
        <f ca="1">IFERROR(IF(F47="","",IF(F47&lt;=Lijsten!$G$1,Lijsten!$H$1,IF(F47&gt;Lijsten!$G$1,Lijsten!$H$2,""))),"")</f>
        <v/>
      </c>
      <c r="H47" s="15" t="str">
        <f ca="1">IFERROR(IF(F47="","",IF(F47&lt;=Lijsten!$G$1,Lijsten!$L$1,IF(F47&gt;Lijsten!$G$1,Lijsten!$L$2,""))),"")</f>
        <v/>
      </c>
    </row>
    <row r="48" spans="2:8" x14ac:dyDescent="0.55000000000000004">
      <c r="B48" s="2" t="str">
        <f>Lijsten!B45</f>
        <v>Gezinshuis 44</v>
      </c>
      <c r="C48" s="2" t="str" cm="1">
        <f t="array" aca="1" ref="C48" ca="1">IFERROR(INDIRECT("'"&amp;$B48&amp;"'!d"&amp;ROW('Gezinshuis 1'!$5:$5)),"")</f>
        <v/>
      </c>
      <c r="D48" s="14" t="str" cm="1">
        <f t="array" aca="1" ref="D48" ca="1">IFERROR(INDIRECT("'"&amp;$B48&amp;"'!d"&amp;ROW('Gezinshuis 1'!$8:$8)),"")</f>
        <v/>
      </c>
      <c r="E48" s="16" t="str" cm="1">
        <f t="array" aca="1" ref="E48" ca="1">IFERROR(INDIRECT("'"&amp;$B48&amp;"'!d"&amp;ROW('Gezinshuis 1'!$9:$9)),"")</f>
        <v/>
      </c>
      <c r="F48" s="14" t="str" cm="1">
        <f t="array" aca="1" ref="F48" ca="1">IFERROR(INDIRECT("'"&amp;$B48&amp;"'!e"&amp;ROW('Gezinshuis 1'!$7:$7)),"")</f>
        <v/>
      </c>
      <c r="G48" s="13" t="str">
        <f ca="1">IFERROR(IF(F48="","",IF(F48&lt;=Lijsten!$G$1,Lijsten!$H$1,IF(F48&gt;Lijsten!$G$1,Lijsten!$H$2,""))),"")</f>
        <v/>
      </c>
      <c r="H48" s="15" t="str">
        <f ca="1">IFERROR(IF(F48="","",IF(F48&lt;=Lijsten!$G$1,Lijsten!$L$1,IF(F48&gt;Lijsten!$G$1,Lijsten!$L$2,""))),"")</f>
        <v/>
      </c>
    </row>
    <row r="49" spans="2:8" x14ac:dyDescent="0.55000000000000004">
      <c r="B49" s="2" t="str">
        <f>Lijsten!B46</f>
        <v>Gezinshuis 45</v>
      </c>
      <c r="C49" s="2" t="str" cm="1">
        <f t="array" aca="1" ref="C49" ca="1">IFERROR(INDIRECT("'"&amp;$B49&amp;"'!d"&amp;ROW('Gezinshuis 1'!$5:$5)),"")</f>
        <v/>
      </c>
      <c r="D49" s="14" t="str" cm="1">
        <f t="array" aca="1" ref="D49" ca="1">IFERROR(INDIRECT("'"&amp;$B49&amp;"'!d"&amp;ROW('Gezinshuis 1'!$8:$8)),"")</f>
        <v/>
      </c>
      <c r="E49" s="16" t="str" cm="1">
        <f t="array" aca="1" ref="E49" ca="1">IFERROR(INDIRECT("'"&amp;$B49&amp;"'!d"&amp;ROW('Gezinshuis 1'!$9:$9)),"")</f>
        <v/>
      </c>
      <c r="F49" s="14" t="str" cm="1">
        <f t="array" aca="1" ref="F49" ca="1">IFERROR(INDIRECT("'"&amp;$B49&amp;"'!e"&amp;ROW('Gezinshuis 1'!$7:$7)),"")</f>
        <v/>
      </c>
      <c r="G49" s="13" t="str">
        <f ca="1">IFERROR(IF(F49="","",IF(F49&lt;=Lijsten!$G$1,Lijsten!$H$1,IF(F49&gt;Lijsten!$G$1,Lijsten!$H$2,""))),"")</f>
        <v/>
      </c>
      <c r="H49" s="15" t="str">
        <f ca="1">IFERROR(IF(F49="","",IF(F49&lt;=Lijsten!$G$1,Lijsten!$L$1,IF(F49&gt;Lijsten!$G$1,Lijsten!$L$2,""))),"")</f>
        <v/>
      </c>
    </row>
    <row r="50" spans="2:8" x14ac:dyDescent="0.55000000000000004">
      <c r="B50" s="2" t="str">
        <f>Lijsten!B47</f>
        <v>Gezinshuis 46</v>
      </c>
      <c r="C50" s="2" t="str" cm="1">
        <f t="array" aca="1" ref="C50" ca="1">IFERROR(INDIRECT("'"&amp;$B50&amp;"'!d"&amp;ROW('Gezinshuis 1'!$5:$5)),"")</f>
        <v/>
      </c>
      <c r="D50" s="14" t="str" cm="1">
        <f t="array" aca="1" ref="D50" ca="1">IFERROR(INDIRECT("'"&amp;$B50&amp;"'!d"&amp;ROW('Gezinshuis 1'!$8:$8)),"")</f>
        <v/>
      </c>
      <c r="E50" s="16" t="str" cm="1">
        <f t="array" aca="1" ref="E50" ca="1">IFERROR(INDIRECT("'"&amp;$B50&amp;"'!d"&amp;ROW('Gezinshuis 1'!$9:$9)),"")</f>
        <v/>
      </c>
      <c r="F50" s="14" t="str" cm="1">
        <f t="array" aca="1" ref="F50" ca="1">IFERROR(INDIRECT("'"&amp;$B50&amp;"'!e"&amp;ROW('Gezinshuis 1'!$7:$7)),"")</f>
        <v/>
      </c>
      <c r="G50" s="13" t="str">
        <f ca="1">IFERROR(IF(F50="","",IF(F50&lt;=Lijsten!$G$1,Lijsten!$H$1,IF(F50&gt;Lijsten!$G$1,Lijsten!$H$2,""))),"")</f>
        <v/>
      </c>
      <c r="H50" s="15" t="str">
        <f ca="1">IFERROR(IF(F50="","",IF(F50&lt;=Lijsten!$G$1,Lijsten!$L$1,IF(F50&gt;Lijsten!$G$1,Lijsten!$L$2,""))),"")</f>
        <v/>
      </c>
    </row>
    <row r="51" spans="2:8" x14ac:dyDescent="0.55000000000000004">
      <c r="B51" s="2" t="str">
        <f>Lijsten!B48</f>
        <v>Gezinshuis 47</v>
      </c>
      <c r="C51" s="2" t="str" cm="1">
        <f t="array" aca="1" ref="C51" ca="1">IFERROR(INDIRECT("'"&amp;$B51&amp;"'!d"&amp;ROW('Gezinshuis 1'!$5:$5)),"")</f>
        <v/>
      </c>
      <c r="D51" s="14" t="str" cm="1">
        <f t="array" aca="1" ref="D51" ca="1">IFERROR(INDIRECT("'"&amp;$B51&amp;"'!d"&amp;ROW('Gezinshuis 1'!$8:$8)),"")</f>
        <v/>
      </c>
      <c r="E51" s="16" t="str" cm="1">
        <f t="array" aca="1" ref="E51" ca="1">IFERROR(INDIRECT("'"&amp;$B51&amp;"'!d"&amp;ROW('Gezinshuis 1'!$9:$9)),"")</f>
        <v/>
      </c>
      <c r="F51" s="14" t="str" cm="1">
        <f t="array" aca="1" ref="F51" ca="1">IFERROR(INDIRECT("'"&amp;$B51&amp;"'!e"&amp;ROW('Gezinshuis 1'!$7:$7)),"")</f>
        <v/>
      </c>
      <c r="G51" s="13" t="str">
        <f ca="1">IFERROR(IF(F51="","",IF(F51&lt;=Lijsten!$G$1,Lijsten!$H$1,IF(F51&gt;Lijsten!$G$1,Lijsten!$H$2,""))),"")</f>
        <v/>
      </c>
      <c r="H51" s="15" t="str">
        <f ca="1">IFERROR(IF(F51="","",IF(F51&lt;=Lijsten!$G$1,Lijsten!$L$1,IF(F51&gt;Lijsten!$G$1,Lijsten!$L$2,""))),"")</f>
        <v/>
      </c>
    </row>
    <row r="52" spans="2:8" x14ac:dyDescent="0.55000000000000004">
      <c r="B52" s="2" t="str">
        <f>Lijsten!B49</f>
        <v>Gezinshuis 48</v>
      </c>
      <c r="C52" s="2" t="str" cm="1">
        <f t="array" aca="1" ref="C52" ca="1">IFERROR(INDIRECT("'"&amp;$B52&amp;"'!d"&amp;ROW('Gezinshuis 1'!$5:$5)),"")</f>
        <v/>
      </c>
      <c r="D52" s="14" t="str" cm="1">
        <f t="array" aca="1" ref="D52" ca="1">IFERROR(INDIRECT("'"&amp;$B52&amp;"'!d"&amp;ROW('Gezinshuis 1'!$8:$8)),"")</f>
        <v/>
      </c>
      <c r="E52" s="16" t="str" cm="1">
        <f t="array" aca="1" ref="E52" ca="1">IFERROR(INDIRECT("'"&amp;$B52&amp;"'!d"&amp;ROW('Gezinshuis 1'!$9:$9)),"")</f>
        <v/>
      </c>
      <c r="F52" s="14" t="str" cm="1">
        <f t="array" aca="1" ref="F52" ca="1">IFERROR(INDIRECT("'"&amp;$B52&amp;"'!e"&amp;ROW('Gezinshuis 1'!$7:$7)),"")</f>
        <v/>
      </c>
      <c r="G52" s="13" t="str">
        <f ca="1">IFERROR(IF(F52="","",IF(F52&lt;=Lijsten!$G$1,Lijsten!$H$1,IF(F52&gt;Lijsten!$G$1,Lijsten!$H$2,""))),"")</f>
        <v/>
      </c>
      <c r="H52" s="15" t="str">
        <f ca="1">IFERROR(IF(F52="","",IF(F52&lt;=Lijsten!$G$1,Lijsten!$L$1,IF(F52&gt;Lijsten!$G$1,Lijsten!$L$2,""))),"")</f>
        <v/>
      </c>
    </row>
    <row r="53" spans="2:8" x14ac:dyDescent="0.55000000000000004">
      <c r="B53" s="2" t="str">
        <f>Lijsten!B50</f>
        <v>Gezinshuis 49</v>
      </c>
      <c r="C53" s="2" t="str" cm="1">
        <f t="array" aca="1" ref="C53" ca="1">IFERROR(INDIRECT("'"&amp;$B53&amp;"'!d"&amp;ROW('Gezinshuis 1'!$5:$5)),"")</f>
        <v/>
      </c>
      <c r="D53" s="14" t="str" cm="1">
        <f t="array" aca="1" ref="D53" ca="1">IFERROR(INDIRECT("'"&amp;$B53&amp;"'!d"&amp;ROW('Gezinshuis 1'!$8:$8)),"")</f>
        <v/>
      </c>
      <c r="E53" s="16" t="str" cm="1">
        <f t="array" aca="1" ref="E53" ca="1">IFERROR(INDIRECT("'"&amp;$B53&amp;"'!d"&amp;ROW('Gezinshuis 1'!$9:$9)),"")</f>
        <v/>
      </c>
      <c r="F53" s="14" t="str" cm="1">
        <f t="array" aca="1" ref="F53" ca="1">IFERROR(INDIRECT("'"&amp;$B53&amp;"'!e"&amp;ROW('Gezinshuis 1'!$7:$7)),"")</f>
        <v/>
      </c>
      <c r="G53" s="13" t="str">
        <f ca="1">IFERROR(IF(F53="","",IF(F53&lt;=Lijsten!$G$1,Lijsten!$H$1,IF(F53&gt;Lijsten!$G$1,Lijsten!$H$2,""))),"")</f>
        <v/>
      </c>
      <c r="H53" s="15" t="str">
        <f ca="1">IFERROR(IF(F53="","",IF(F53&lt;=Lijsten!$G$1,Lijsten!$L$1,IF(F53&gt;Lijsten!$G$1,Lijsten!$L$2,""))),"")</f>
        <v/>
      </c>
    </row>
    <row r="54" spans="2:8" x14ac:dyDescent="0.55000000000000004">
      <c r="B54" s="2" t="str">
        <f>Lijsten!B51</f>
        <v>Gezinshuis 50</v>
      </c>
      <c r="C54" s="2" t="str" cm="1">
        <f t="array" aca="1" ref="C54" ca="1">IFERROR(INDIRECT("'"&amp;$B54&amp;"'!d"&amp;ROW('Gezinshuis 1'!$5:$5)),"")</f>
        <v/>
      </c>
      <c r="D54" s="14" t="str" cm="1">
        <f t="array" aca="1" ref="D54" ca="1">IFERROR(INDIRECT("'"&amp;$B54&amp;"'!d"&amp;ROW('Gezinshuis 1'!$8:$8)),"")</f>
        <v/>
      </c>
      <c r="E54" s="16" t="str" cm="1">
        <f t="array" aca="1" ref="E54" ca="1">IFERROR(INDIRECT("'"&amp;$B54&amp;"'!d"&amp;ROW('Gezinshuis 1'!$9:$9)),"")</f>
        <v/>
      </c>
      <c r="F54" s="14" t="str" cm="1">
        <f t="array" aca="1" ref="F54" ca="1">IFERROR(INDIRECT("'"&amp;$B54&amp;"'!e"&amp;ROW('Gezinshuis 1'!$7:$7)),"")</f>
        <v/>
      </c>
      <c r="G54" s="13" t="str">
        <f ca="1">IFERROR(IF(F54="","",IF(F54&lt;=Lijsten!$G$1,Lijsten!$H$1,IF(F54&gt;Lijsten!$G$1,Lijsten!$H$2,""))),"")</f>
        <v/>
      </c>
      <c r="H54" s="15" t="str">
        <f ca="1">IFERROR(IF(F54="","",IF(F54&lt;=Lijsten!$G$1,Lijsten!$L$1,IF(F54&gt;Lijsten!$G$1,Lijsten!$L$2,""))),"")</f>
        <v/>
      </c>
    </row>
  </sheetData>
  <sheetProtection algorithmName="SHA-512" hashValue="kzB9R2WmUb3TSU05jUwrwtx1zG97HkNDpHkD2ZnZFajcJNesUxD1wwnmVnZKxsHqRvnXcBJH7wxkftejXHCiHw==" saltValue="V6BLoYKHh2Kbt/eLLXlYAg==" spinCount="100000" sheet="1" objects="1" scenarios="1" formatColumns="0" formatRows="0" selectLockedCells="1"/>
  <pageMargins left="0.7" right="0.7" top="0.75" bottom="0.75" header="0.3" footer="0.3"/>
  <pageSetup paperSize="9" scale="95"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B1:S51"/>
  <sheetViews>
    <sheetView workbookViewId="0">
      <selection activeCell="H25" sqref="H25"/>
    </sheetView>
  </sheetViews>
  <sheetFormatPr defaultRowHeight="14.4" x14ac:dyDescent="0.55000000000000004"/>
  <cols>
    <col min="2" max="4" width="27.47265625" customWidth="1"/>
    <col min="5" max="5" width="12.578125" customWidth="1"/>
    <col min="6" max="6" width="11.7890625" customWidth="1"/>
    <col min="7" max="7" width="16.47265625" customWidth="1"/>
    <col min="8" max="8" width="10.15625" bestFit="1" customWidth="1"/>
    <col min="9" max="9" width="10.68359375" customWidth="1"/>
    <col min="10" max="10" width="12.3671875" customWidth="1"/>
    <col min="11" max="11" width="10.3125" customWidth="1"/>
    <col min="12" max="13" width="8.83984375" style="3"/>
    <col min="16" max="16" width="13.578125" customWidth="1"/>
    <col min="18" max="18" width="19.7890625" bestFit="1" customWidth="1"/>
  </cols>
  <sheetData>
    <row r="1" spans="2:19" x14ac:dyDescent="0.55000000000000004">
      <c r="C1" t="s">
        <v>39</v>
      </c>
      <c r="F1" s="11">
        <v>0.35</v>
      </c>
      <c r="G1" s="11">
        <v>1.8999899999999998</v>
      </c>
      <c r="H1" t="s">
        <v>45</v>
      </c>
      <c r="I1" s="5" t="s">
        <v>77</v>
      </c>
      <c r="J1" s="6">
        <f>G1-F1</f>
        <v>1.5499899999999998</v>
      </c>
      <c r="K1" s="6">
        <f>(G1+F1)/2</f>
        <v>1.124995</v>
      </c>
      <c r="L1" s="5">
        <v>171.98472188838795</v>
      </c>
      <c r="M1" s="5" t="s">
        <v>120</v>
      </c>
    </row>
    <row r="2" spans="2:19" x14ac:dyDescent="0.55000000000000004">
      <c r="B2" t="s">
        <v>10</v>
      </c>
      <c r="C2" t="s">
        <v>42</v>
      </c>
      <c r="F2" s="11">
        <v>1.9</v>
      </c>
      <c r="G2" s="11">
        <v>2.4999899999999999</v>
      </c>
      <c r="H2" t="s">
        <v>47</v>
      </c>
      <c r="I2" s="5" t="s">
        <v>48</v>
      </c>
      <c r="J2" s="6">
        <f t="shared" ref="J2:J6" si="0">G2-F2</f>
        <v>0.59999000000000002</v>
      </c>
      <c r="K2" s="6">
        <f t="shared" ref="K2:K6" si="1">(G2+F2)/2</f>
        <v>2.1999949999999999</v>
      </c>
      <c r="L2" s="5">
        <v>212.86417436805476</v>
      </c>
      <c r="M2" s="5" t="s">
        <v>120</v>
      </c>
      <c r="R2" t="s">
        <v>34</v>
      </c>
      <c r="S2" t="s">
        <v>35</v>
      </c>
    </row>
    <row r="3" spans="2:19" x14ac:dyDescent="0.55000000000000004">
      <c r="B3" t="s">
        <v>11</v>
      </c>
      <c r="C3" t="s">
        <v>41</v>
      </c>
      <c r="F3" s="11">
        <v>2.5</v>
      </c>
      <c r="G3" s="11">
        <v>2.8999899999999998</v>
      </c>
      <c r="H3" t="s">
        <v>49</v>
      </c>
      <c r="I3" s="5" t="s">
        <v>50</v>
      </c>
      <c r="J3" s="6">
        <f t="shared" si="0"/>
        <v>0.39998999999999985</v>
      </c>
      <c r="K3" s="6">
        <f t="shared" si="1"/>
        <v>2.6999949999999999</v>
      </c>
      <c r="L3" s="5">
        <v>256.48900139887797</v>
      </c>
      <c r="M3" s="5" t="s">
        <v>120</v>
      </c>
      <c r="N3" s="11">
        <v>0.1</v>
      </c>
      <c r="O3" s="11">
        <v>1.09999</v>
      </c>
      <c r="P3" t="s">
        <v>43</v>
      </c>
      <c r="Q3" s="5" t="s">
        <v>44</v>
      </c>
      <c r="R3" s="6">
        <v>0</v>
      </c>
      <c r="S3" s="6">
        <v>0</v>
      </c>
    </row>
    <row r="4" spans="2:19" x14ac:dyDescent="0.55000000000000004">
      <c r="B4" t="s">
        <v>12</v>
      </c>
      <c r="F4" s="11">
        <v>2.9</v>
      </c>
      <c r="G4" s="11">
        <v>3.3999899999999998</v>
      </c>
      <c r="H4" t="s">
        <v>51</v>
      </c>
      <c r="I4" s="5" t="s">
        <v>52</v>
      </c>
      <c r="J4" s="6">
        <f t="shared" si="0"/>
        <v>0.49998999999999993</v>
      </c>
      <c r="K4" s="6">
        <f t="shared" si="1"/>
        <v>3.1499949999999997</v>
      </c>
      <c r="L4" s="5">
        <v>288.18578346188707</v>
      </c>
      <c r="M4" s="5" t="s">
        <v>120</v>
      </c>
      <c r="N4" s="11">
        <v>1.2</v>
      </c>
      <c r="O4" s="11">
        <v>1.8999900000000001</v>
      </c>
      <c r="P4" t="s">
        <v>45</v>
      </c>
      <c r="Q4" s="5" t="s">
        <v>46</v>
      </c>
      <c r="R4" s="6">
        <v>0.69998999999999989</v>
      </c>
      <c r="S4" s="6">
        <v>1.549995</v>
      </c>
    </row>
    <row r="5" spans="2:19" x14ac:dyDescent="0.55000000000000004">
      <c r="B5" t="s">
        <v>13</v>
      </c>
      <c r="F5" s="11">
        <v>3.4</v>
      </c>
      <c r="G5" s="11">
        <v>3.7999900000000002</v>
      </c>
      <c r="H5" t="s">
        <v>53</v>
      </c>
      <c r="I5" s="5" t="s">
        <v>54</v>
      </c>
      <c r="J5" s="6">
        <f t="shared" si="0"/>
        <v>0.39999000000000029</v>
      </c>
      <c r="K5" s="6">
        <f t="shared" si="1"/>
        <v>3.5999949999999998</v>
      </c>
      <c r="L5" s="5">
        <v>325.56758613010879</v>
      </c>
      <c r="M5" s="5" t="s">
        <v>120</v>
      </c>
      <c r="N5" s="11">
        <v>1.9</v>
      </c>
      <c r="O5" s="11">
        <v>2.4999899999999999</v>
      </c>
      <c r="P5" t="s">
        <v>47</v>
      </c>
      <c r="Q5" s="5" t="s">
        <v>48</v>
      </c>
      <c r="R5" s="6">
        <v>0.59999000000000002</v>
      </c>
      <c r="S5" s="6">
        <v>2.1999949999999999</v>
      </c>
    </row>
    <row r="6" spans="2:19" x14ac:dyDescent="0.55000000000000004">
      <c r="B6" t="s">
        <v>14</v>
      </c>
      <c r="F6" s="11">
        <v>3.8</v>
      </c>
      <c r="G6" s="11">
        <v>4.09999</v>
      </c>
      <c r="H6" t="s">
        <v>55</v>
      </c>
      <c r="I6" s="5" t="s">
        <v>56</v>
      </c>
      <c r="J6" s="6">
        <f t="shared" si="0"/>
        <v>0.2999900000000002</v>
      </c>
      <c r="K6" s="6">
        <f t="shared" si="1"/>
        <v>3.9499949999999999</v>
      </c>
      <c r="L6" s="5">
        <v>355.62671274913237</v>
      </c>
      <c r="M6" s="5" t="s">
        <v>120</v>
      </c>
      <c r="N6" s="11">
        <v>2.5</v>
      </c>
      <c r="O6" s="11">
        <v>2.8999899999999998</v>
      </c>
      <c r="P6" t="s">
        <v>49</v>
      </c>
      <c r="Q6" s="5" t="s">
        <v>50</v>
      </c>
      <c r="R6" s="6">
        <v>0</v>
      </c>
      <c r="S6" s="6">
        <v>0</v>
      </c>
    </row>
    <row r="7" spans="2:19" x14ac:dyDescent="0.55000000000000004">
      <c r="B7" t="s">
        <v>15</v>
      </c>
      <c r="F7" s="11">
        <v>4.0999999999999996</v>
      </c>
      <c r="G7" s="11">
        <v>4.59999</v>
      </c>
      <c r="H7" t="s">
        <v>57</v>
      </c>
      <c r="I7" s="5" t="s">
        <v>58</v>
      </c>
      <c r="J7" s="6">
        <f t="shared" ref="J7:J8" si="2">G7-F7</f>
        <v>0.49999000000000038</v>
      </c>
      <c r="K7" s="6">
        <f t="shared" ref="K7:K8" si="3">(G7+F7)/2</f>
        <v>4.3499949999999998</v>
      </c>
      <c r="L7" s="5">
        <v>403.33859584166754</v>
      </c>
      <c r="M7" s="5" t="s">
        <v>120</v>
      </c>
      <c r="N7" s="11">
        <v>2.9</v>
      </c>
      <c r="O7" s="11">
        <v>3.3999899999999998</v>
      </c>
      <c r="P7" t="s">
        <v>51</v>
      </c>
      <c r="Q7" s="5" t="s">
        <v>52</v>
      </c>
      <c r="R7" s="6">
        <v>0</v>
      </c>
      <c r="S7" s="6">
        <v>0</v>
      </c>
    </row>
    <row r="8" spans="2:19" x14ac:dyDescent="0.55000000000000004">
      <c r="B8" t="s">
        <v>16</v>
      </c>
      <c r="F8" s="11">
        <v>4.5999999999999996</v>
      </c>
      <c r="G8" s="11">
        <v>4.9999900000000004</v>
      </c>
      <c r="H8" t="s">
        <v>59</v>
      </c>
      <c r="I8" s="5" t="s">
        <v>119</v>
      </c>
      <c r="J8" s="6">
        <f t="shared" si="2"/>
        <v>0.39999000000000073</v>
      </c>
      <c r="K8" s="6">
        <f t="shared" si="3"/>
        <v>4.799995</v>
      </c>
      <c r="L8" s="5">
        <v>449.96725525258779</v>
      </c>
      <c r="M8" s="5" t="s">
        <v>120</v>
      </c>
      <c r="N8" s="11">
        <v>3.4</v>
      </c>
      <c r="O8" s="11">
        <v>3.7999900000000002</v>
      </c>
      <c r="P8" t="s">
        <v>53</v>
      </c>
      <c r="Q8" s="5" t="s">
        <v>54</v>
      </c>
      <c r="R8" s="6">
        <v>0</v>
      </c>
      <c r="S8" s="6">
        <v>0</v>
      </c>
    </row>
    <row r="9" spans="2:19" x14ac:dyDescent="0.55000000000000004">
      <c r="B9" t="s">
        <v>17</v>
      </c>
      <c r="F9" s="11">
        <v>5</v>
      </c>
      <c r="G9" s="11">
        <f>G8+0.5</f>
        <v>5.4999900000000004</v>
      </c>
      <c r="H9" s="30" t="s">
        <v>108</v>
      </c>
      <c r="I9" t="s">
        <v>114</v>
      </c>
      <c r="J9" s="6">
        <f t="shared" ref="J9:J14" si="4">G9-F9</f>
        <v>0.49999000000000038</v>
      </c>
      <c r="K9" s="6">
        <f t="shared" ref="K9:K14" si="5">(G9+F9)/2</f>
        <v>5.2499950000000002</v>
      </c>
      <c r="L9" s="5">
        <v>517.67406028696769</v>
      </c>
      <c r="M9" s="3" t="s">
        <v>121</v>
      </c>
      <c r="N9" s="11">
        <v>3.8</v>
      </c>
      <c r="O9" s="11">
        <v>4.09999</v>
      </c>
      <c r="P9" t="s">
        <v>55</v>
      </c>
      <c r="Q9" s="5" t="s">
        <v>56</v>
      </c>
      <c r="R9" s="6">
        <v>0</v>
      </c>
      <c r="S9" s="6">
        <v>0</v>
      </c>
    </row>
    <row r="10" spans="2:19" x14ac:dyDescent="0.55000000000000004">
      <c r="B10" t="s">
        <v>18</v>
      </c>
      <c r="F10" s="11">
        <f>F9+0.5</f>
        <v>5.5</v>
      </c>
      <c r="G10" s="11">
        <f>G9+0.5</f>
        <v>5.9999900000000004</v>
      </c>
      <c r="H10" s="30" t="s">
        <v>109</v>
      </c>
      <c r="I10" t="s">
        <v>115</v>
      </c>
      <c r="J10" s="6">
        <f t="shared" si="4"/>
        <v>0.49999000000000038</v>
      </c>
      <c r="K10" s="6">
        <f t="shared" si="5"/>
        <v>5.7499950000000002</v>
      </c>
      <c r="L10" s="5">
        <v>557.75428694961818</v>
      </c>
      <c r="M10" s="3" t="s">
        <v>121</v>
      </c>
      <c r="N10" s="11">
        <v>4.0999999999999996</v>
      </c>
      <c r="O10" s="11">
        <v>4.59999</v>
      </c>
      <c r="P10" t="s">
        <v>57</v>
      </c>
      <c r="Q10" s="5" t="s">
        <v>58</v>
      </c>
      <c r="R10" s="6">
        <v>0</v>
      </c>
      <c r="S10" s="6">
        <v>0</v>
      </c>
    </row>
    <row r="11" spans="2:19" x14ac:dyDescent="0.55000000000000004">
      <c r="B11" t="s">
        <v>19</v>
      </c>
      <c r="F11" s="11">
        <f t="shared" ref="F11:F14" si="6">F10+0.5</f>
        <v>6</v>
      </c>
      <c r="G11" s="11">
        <f t="shared" ref="G11:G14" si="7">G10+0.5</f>
        <v>6.4999900000000004</v>
      </c>
      <c r="H11" s="30" t="s">
        <v>110</v>
      </c>
      <c r="I11" t="s">
        <v>116</v>
      </c>
      <c r="J11" s="6">
        <f t="shared" si="4"/>
        <v>0.49999000000000038</v>
      </c>
      <c r="K11" s="6">
        <f t="shared" si="5"/>
        <v>6.2499950000000002</v>
      </c>
      <c r="L11" s="5">
        <v>597.83451361226889</v>
      </c>
      <c r="M11" s="3" t="s">
        <v>121</v>
      </c>
      <c r="N11" s="11">
        <v>4.5999999999999996</v>
      </c>
      <c r="O11" s="11">
        <v>6.4999900000000004</v>
      </c>
      <c r="P11" t="s">
        <v>59</v>
      </c>
      <c r="Q11" s="5" t="s">
        <v>60</v>
      </c>
      <c r="R11" s="6">
        <v>0</v>
      </c>
      <c r="S11" s="6">
        <v>0</v>
      </c>
    </row>
    <row r="12" spans="2:19" x14ac:dyDescent="0.55000000000000004">
      <c r="B12" t="s">
        <v>20</v>
      </c>
      <c r="F12" s="11">
        <f t="shared" si="6"/>
        <v>6.5</v>
      </c>
      <c r="G12" s="11">
        <f t="shared" si="7"/>
        <v>6.9999900000000004</v>
      </c>
      <c r="H12" s="30" t="s">
        <v>111</v>
      </c>
      <c r="I12" t="s">
        <v>117</v>
      </c>
      <c r="J12" s="6">
        <f t="shared" si="4"/>
        <v>0.49999000000000038</v>
      </c>
      <c r="K12" s="6">
        <f t="shared" si="5"/>
        <v>6.7499950000000002</v>
      </c>
      <c r="L12" s="5">
        <v>637.91474027491961</v>
      </c>
      <c r="M12" s="3" t="s">
        <v>121</v>
      </c>
    </row>
    <row r="13" spans="2:19" x14ac:dyDescent="0.55000000000000004">
      <c r="B13" t="s">
        <v>21</v>
      </c>
      <c r="F13" s="11">
        <f t="shared" si="6"/>
        <v>7</v>
      </c>
      <c r="G13" s="11">
        <f t="shared" si="7"/>
        <v>7.4999900000000004</v>
      </c>
      <c r="H13" s="30" t="s">
        <v>112</v>
      </c>
      <c r="I13" t="s">
        <v>118</v>
      </c>
      <c r="J13" s="6">
        <f t="shared" si="4"/>
        <v>0.49999000000000038</v>
      </c>
      <c r="K13" s="6">
        <f t="shared" si="5"/>
        <v>7.2499950000000002</v>
      </c>
      <c r="L13" s="5">
        <v>677.99496693757021</v>
      </c>
      <c r="M13" s="3" t="s">
        <v>121</v>
      </c>
      <c r="N13" t="s">
        <v>36</v>
      </c>
    </row>
    <row r="14" spans="2:19" x14ac:dyDescent="0.55000000000000004">
      <c r="B14" t="s">
        <v>22</v>
      </c>
      <c r="F14" s="11">
        <f t="shared" si="6"/>
        <v>7.5</v>
      </c>
      <c r="G14" s="11">
        <f t="shared" si="7"/>
        <v>7.9999900000000004</v>
      </c>
      <c r="H14" s="30" t="s">
        <v>113</v>
      </c>
      <c r="I14" t="s">
        <v>123</v>
      </c>
      <c r="J14" s="6">
        <f t="shared" si="4"/>
        <v>0.49999000000000038</v>
      </c>
      <c r="K14" s="6">
        <f t="shared" si="5"/>
        <v>7.7499950000000002</v>
      </c>
      <c r="L14" s="5">
        <v>718.0751936002207</v>
      </c>
      <c r="M14" s="3" t="s">
        <v>121</v>
      </c>
    </row>
    <row r="15" spans="2:19" x14ac:dyDescent="0.55000000000000004">
      <c r="B15" t="s">
        <v>23</v>
      </c>
    </row>
    <row r="16" spans="2:19" x14ac:dyDescent="0.55000000000000004">
      <c r="B16" t="s">
        <v>24</v>
      </c>
    </row>
    <row r="17" spans="2:2" x14ac:dyDescent="0.55000000000000004">
      <c r="B17" t="s">
        <v>25</v>
      </c>
    </row>
    <row r="18" spans="2:2" x14ac:dyDescent="0.55000000000000004">
      <c r="B18" t="s">
        <v>26</v>
      </c>
    </row>
    <row r="19" spans="2:2" x14ac:dyDescent="0.55000000000000004">
      <c r="B19" t="s">
        <v>27</v>
      </c>
    </row>
    <row r="20" spans="2:2" x14ac:dyDescent="0.55000000000000004">
      <c r="B20" t="s">
        <v>28</v>
      </c>
    </row>
    <row r="21" spans="2:2" x14ac:dyDescent="0.55000000000000004">
      <c r="B21" t="s">
        <v>29</v>
      </c>
    </row>
    <row r="22" spans="2:2" x14ac:dyDescent="0.55000000000000004">
      <c r="B22" t="s">
        <v>78</v>
      </c>
    </row>
    <row r="23" spans="2:2" x14ac:dyDescent="0.55000000000000004">
      <c r="B23" t="s">
        <v>79</v>
      </c>
    </row>
    <row r="24" spans="2:2" x14ac:dyDescent="0.55000000000000004">
      <c r="B24" t="s">
        <v>80</v>
      </c>
    </row>
    <row r="25" spans="2:2" x14ac:dyDescent="0.55000000000000004">
      <c r="B25" t="s">
        <v>81</v>
      </c>
    </row>
    <row r="26" spans="2:2" x14ac:dyDescent="0.55000000000000004">
      <c r="B26" t="s">
        <v>82</v>
      </c>
    </row>
    <row r="27" spans="2:2" x14ac:dyDescent="0.55000000000000004">
      <c r="B27" t="s">
        <v>83</v>
      </c>
    </row>
    <row r="28" spans="2:2" x14ac:dyDescent="0.55000000000000004">
      <c r="B28" t="s">
        <v>84</v>
      </c>
    </row>
    <row r="29" spans="2:2" x14ac:dyDescent="0.55000000000000004">
      <c r="B29" t="s">
        <v>85</v>
      </c>
    </row>
    <row r="30" spans="2:2" x14ac:dyDescent="0.55000000000000004">
      <c r="B30" t="s">
        <v>86</v>
      </c>
    </row>
    <row r="31" spans="2:2" x14ac:dyDescent="0.55000000000000004">
      <c r="B31" t="s">
        <v>87</v>
      </c>
    </row>
    <row r="32" spans="2:2" x14ac:dyDescent="0.55000000000000004">
      <c r="B32" t="s">
        <v>88</v>
      </c>
    </row>
    <row r="33" spans="2:2" x14ac:dyDescent="0.55000000000000004">
      <c r="B33" t="s">
        <v>89</v>
      </c>
    </row>
    <row r="34" spans="2:2" x14ac:dyDescent="0.55000000000000004">
      <c r="B34" t="s">
        <v>90</v>
      </c>
    </row>
    <row r="35" spans="2:2" x14ac:dyDescent="0.55000000000000004">
      <c r="B35" t="s">
        <v>91</v>
      </c>
    </row>
    <row r="36" spans="2:2" x14ac:dyDescent="0.55000000000000004">
      <c r="B36" t="s">
        <v>92</v>
      </c>
    </row>
    <row r="37" spans="2:2" x14ac:dyDescent="0.55000000000000004">
      <c r="B37" t="s">
        <v>93</v>
      </c>
    </row>
    <row r="38" spans="2:2" x14ac:dyDescent="0.55000000000000004">
      <c r="B38" t="s">
        <v>94</v>
      </c>
    </row>
    <row r="39" spans="2:2" x14ac:dyDescent="0.55000000000000004">
      <c r="B39" t="s">
        <v>95</v>
      </c>
    </row>
    <row r="40" spans="2:2" x14ac:dyDescent="0.55000000000000004">
      <c r="B40" t="s">
        <v>96</v>
      </c>
    </row>
    <row r="41" spans="2:2" x14ac:dyDescent="0.55000000000000004">
      <c r="B41" t="s">
        <v>97</v>
      </c>
    </row>
    <row r="42" spans="2:2" x14ac:dyDescent="0.55000000000000004">
      <c r="B42" t="s">
        <v>98</v>
      </c>
    </row>
    <row r="43" spans="2:2" x14ac:dyDescent="0.55000000000000004">
      <c r="B43" t="s">
        <v>99</v>
      </c>
    </row>
    <row r="44" spans="2:2" x14ac:dyDescent="0.55000000000000004">
      <c r="B44" t="s">
        <v>100</v>
      </c>
    </row>
    <row r="45" spans="2:2" x14ac:dyDescent="0.55000000000000004">
      <c r="B45" t="s">
        <v>101</v>
      </c>
    </row>
    <row r="46" spans="2:2" x14ac:dyDescent="0.55000000000000004">
      <c r="B46" t="s">
        <v>102</v>
      </c>
    </row>
    <row r="47" spans="2:2" x14ac:dyDescent="0.55000000000000004">
      <c r="B47" t="s">
        <v>103</v>
      </c>
    </row>
    <row r="48" spans="2:2" x14ac:dyDescent="0.55000000000000004">
      <c r="B48" t="s">
        <v>104</v>
      </c>
    </row>
    <row r="49" spans="2:2" x14ac:dyDescent="0.55000000000000004">
      <c r="B49" t="s">
        <v>105</v>
      </c>
    </row>
    <row r="50" spans="2:2" x14ac:dyDescent="0.55000000000000004">
      <c r="B50" t="s">
        <v>106</v>
      </c>
    </row>
    <row r="51" spans="2:2" x14ac:dyDescent="0.55000000000000004">
      <c r="B51" t="s">
        <v>107</v>
      </c>
    </row>
  </sheetData>
  <sheetProtection algorithmName="SHA-512" hashValue="UMJ45MIiyQMquLBv88qYP025lghDNcbDiD+NXG7lMlpyz02UhOWF53RyKXLDjyHukpNn6LqH3ypp18lOn3WYMQ==" saltValue="Zn8Fq44pxYn/rAFC8L9UOQ==" spinCount="100000" sheet="1" objects="1" scenarios="1" formatColumns="0" formatRows="0" selectLockedCells="1"/>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7FDF-BC06-472D-8953-A1D78737C8C8}">
  <sheetPr codeName="Blad4"/>
  <dimension ref="B3:F20"/>
  <sheetViews>
    <sheetView showGridLines="0" zoomScaleNormal="100" workbookViewId="0">
      <selection activeCell="D5" sqref="D5"/>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m04Xk2Sc1je69b6WnIFQItFvxHd0A0LIy+OS8Q4CpzQTHr57cfH0ydjL0Jy7cn6csRJa+ohUIq/FzM+8WkH/Qw==" saltValue="L41RP6yRPWNzUt38/kU1Yw==" spinCount="100000" sheet="1" objects="1" scenarios="1" formatColumns="0" formatRows="0" selectLockedCells="1"/>
  <mergeCells count="2">
    <mergeCell ref="E7:E10"/>
    <mergeCell ref="C14:F14"/>
  </mergeCells>
  <phoneticPr fontId="7" type="noConversion"/>
  <conditionalFormatting sqref="D5 D7:D9 D11">
    <cfRule type="expression" dxfId="9" priority="1">
      <formula>D5=""</formula>
    </cfRule>
  </conditionalFormatting>
  <hyperlinks>
    <hyperlink ref="B18" r:id="rId1" xr:uid="{1EF72DAE-CB68-43E3-BF87-A876A685EF2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51409-23F0-49CE-A6DA-978012B0C53E}">
  <dimension ref="B3:F20"/>
  <sheetViews>
    <sheetView showGridLines="0" zoomScaleNormal="100" workbookViewId="0">
      <selection activeCell="D11" sqref="D11"/>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xGlPdp4CYhOcvW10z8+l1PNWWC+MVF78jHpC8vDxmv4n5P8WnT686UadApidmShG77R9V+hfO4K+4WUWKEWI3Q==" saltValue="1R1pX+snhkkk2kXePA0cDg==" spinCount="100000" sheet="1" objects="1" scenarios="1" formatColumns="0" formatRows="0" selectLockedCells="1"/>
  <mergeCells count="2">
    <mergeCell ref="E7:E10"/>
    <mergeCell ref="C14:F14"/>
  </mergeCells>
  <conditionalFormatting sqref="D5 D7:D9 D11">
    <cfRule type="expression" dxfId="8" priority="1">
      <formula>D5=""</formula>
    </cfRule>
  </conditionalFormatting>
  <hyperlinks>
    <hyperlink ref="B18" r:id="rId1" xr:uid="{0BE4AA90-8637-444F-8B96-C2497E8EAB4C}"/>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528AF-6B8A-4888-BBBC-0173EB9BB857}">
  <dimension ref="B3:F20"/>
  <sheetViews>
    <sheetView showGridLines="0" zoomScaleNormal="100" workbookViewId="0">
      <selection activeCell="D11" sqref="D11"/>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CkyNnBtoNCpNStyAFYbvlY6sHV7ZrBlzcQFJ9jTzNCPbUxx3MxAeVtCD6NYNip7rPBzmd+jNcWvEC/3JHGLsPQ==" saltValue="4fqWX1Zxnz5tNIs+Ktp+0w==" spinCount="100000" sheet="1" objects="1" scenarios="1" formatColumns="0" formatRows="0" selectLockedCells="1"/>
  <mergeCells count="2">
    <mergeCell ref="E7:E10"/>
    <mergeCell ref="C14:F14"/>
  </mergeCells>
  <conditionalFormatting sqref="D5 D7:D9 D11">
    <cfRule type="expression" dxfId="7" priority="1">
      <formula>D5=""</formula>
    </cfRule>
  </conditionalFormatting>
  <hyperlinks>
    <hyperlink ref="B18" r:id="rId1" xr:uid="{8492FB3D-C464-451E-B180-62F971C7EE1E}"/>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146DA-BF1C-4C5D-A177-4DC11E6BEC80}">
  <dimension ref="B3:F20"/>
  <sheetViews>
    <sheetView showGridLines="0" zoomScaleNormal="100" workbookViewId="0">
      <selection activeCell="D11" sqref="D11"/>
    </sheetView>
  </sheetViews>
  <sheetFormatPr defaultRowHeight="14.4" x14ac:dyDescent="0.55000000000000004"/>
  <cols>
    <col min="1" max="1" width="2.9453125" customWidth="1"/>
    <col min="2" max="2" width="3.3125" customWidth="1"/>
    <col min="3" max="3" width="86.47265625" customWidth="1"/>
    <col min="4" max="4" width="22.15625" customWidth="1"/>
    <col min="5" max="5" width="33.05078125" customWidth="1"/>
    <col min="6" max="6" width="15.68359375" customWidth="1"/>
    <col min="7" max="11" width="8.83984375" customWidth="1"/>
  </cols>
  <sheetData>
    <row r="3" spans="2:6" ht="18.3" x14ac:dyDescent="0.7">
      <c r="C3" s="4" t="s">
        <v>67</v>
      </c>
    </row>
    <row r="5" spans="2:6" x14ac:dyDescent="0.55000000000000004">
      <c r="B5" s="2">
        <v>1</v>
      </c>
      <c r="C5" s="1" t="s">
        <v>33</v>
      </c>
      <c r="D5" s="21"/>
    </row>
    <row r="6" spans="2:6" x14ac:dyDescent="0.55000000000000004">
      <c r="B6" s="2">
        <v>2</v>
      </c>
      <c r="C6" s="1" t="s">
        <v>1</v>
      </c>
      <c r="D6" s="12" t="s">
        <v>2</v>
      </c>
      <c r="E6" s="8" t="s">
        <v>3</v>
      </c>
    </row>
    <row r="7" spans="2:6" ht="14.4" customHeight="1" x14ac:dyDescent="0.55000000000000004">
      <c r="B7" s="2">
        <v>3</v>
      </c>
      <c r="C7" s="2" t="s">
        <v>37</v>
      </c>
      <c r="D7" s="21"/>
      <c r="E7" s="35" t="str">
        <f>IFERROR(IF(COUNTA(D7:D10,D11)=5,TEXT((D7/D8)*36/1878*1400/7+D11/7,"0,0")*1,""),"")</f>
        <v/>
      </c>
    </row>
    <row r="8" spans="2:6" ht="14.4" customHeight="1" x14ac:dyDescent="0.55000000000000004">
      <c r="B8" s="2">
        <v>4</v>
      </c>
      <c r="C8" s="2" t="s">
        <v>4</v>
      </c>
      <c r="D8" s="21"/>
      <c r="E8" s="36"/>
    </row>
    <row r="9" spans="2:6" ht="14.4" customHeight="1" x14ac:dyDescent="0.55000000000000004">
      <c r="B9" s="2">
        <v>5</v>
      </c>
      <c r="C9" s="2" t="s">
        <v>129</v>
      </c>
      <c r="D9" s="22"/>
      <c r="E9" s="36"/>
    </row>
    <row r="10" spans="2:6" ht="14.4" customHeight="1" x14ac:dyDescent="0.55000000000000004">
      <c r="B10" s="2">
        <v>6</v>
      </c>
      <c r="C10" s="2" t="s">
        <v>5</v>
      </c>
      <c r="D10" s="14" t="str">
        <f>IFERROR(D8/D7,"")</f>
        <v/>
      </c>
      <c r="E10" s="37"/>
    </row>
    <row r="11" spans="2:6" ht="14.4" customHeight="1" x14ac:dyDescent="0.55000000000000004">
      <c r="B11" s="2">
        <v>7</v>
      </c>
      <c r="C11" s="2" t="s">
        <v>8</v>
      </c>
      <c r="D11" s="21"/>
      <c r="E11" s="9" t="s">
        <v>122</v>
      </c>
    </row>
    <row r="14" spans="2:6" ht="18.3" x14ac:dyDescent="0.7">
      <c r="C14" s="38" t="str">
        <f>IFERROR(IF(COUNTA(D5:D5,D7:D9,D11)&lt;5,"Vul alle grijze velden in om de intensiteitsbepaling te zien",
IF(E7&lt;Lijsten!F3,"Dit gezinshuis valt onder de inkoop van 2023, niet onder de inkoop intensief wonen en verblijf. U kunt dit gezinhuis niet inschrijven.",
IF(E7&lt;Lijsten!G14,"Gezinshuis "&amp;D5&amp;": "&amp;INDEX(Lijsten!$F:$M,MATCH(E7,Lijsten!$F:$F,1),3)&amp;". Begeleidingsintensiteit: "&amp;TEXT(E7,"0,0")&amp;" (bandbreedte: "&amp;INDEX(Lijsten!$F:$M,MATCH(E7,Lijsten!$F:$F,1),4)&amp;"). Tarief: "&amp;TEXT(INDEX(Lijsten!$F:$M,MATCH(E7,Lijsten!$F:$F,1),7),"€0,00")&amp;" (prijspeil "&amp;INDEX(Lijsten!$F:$M,MATCH(E7,Lijsten!$F:$F,1),8)&amp;")",
"Gezinshuis "&amp;D5&amp;": "&amp;Lijsten!H14&amp;". Begeleidingsintensiteit: "&amp;TEXT(E7,"0,0")&amp;" (bandbreedte: 7,5 en groter"&amp;"). Tarief: "&amp;TEXT(Lijsten!L14,"€0,00")))),"a")</f>
        <v>Vul alle grijze velden in om de intensiteitsbepaling te zien</v>
      </c>
      <c r="D14" s="38"/>
      <c r="E14" s="38"/>
      <c r="F14" s="38"/>
    </row>
    <row r="16" spans="2:6" x14ac:dyDescent="0.55000000000000004">
      <c r="D16" s="3"/>
    </row>
    <row r="17" spans="2:2" x14ac:dyDescent="0.55000000000000004">
      <c r="B17" t="s">
        <v>7</v>
      </c>
    </row>
    <row r="18" spans="2:2" x14ac:dyDescent="0.55000000000000004">
      <c r="B18" s="10" t="s">
        <v>6</v>
      </c>
    </row>
    <row r="19" spans="2:2" x14ac:dyDescent="0.55000000000000004">
      <c r="B19" t="s">
        <v>38</v>
      </c>
    </row>
    <row r="20" spans="2:2" x14ac:dyDescent="0.55000000000000004">
      <c r="B20" t="s">
        <v>61</v>
      </c>
    </row>
  </sheetData>
  <sheetProtection algorithmName="SHA-512" hashValue="AMZYkdiyK2Kss38dEf5q0KROxaWXn+yIAke90swA/166OqK5hXTxQMN8dorlC/GHF/xxol66+cg+yH46ViwQ7Q==" saltValue="turXeYmrim6oqVvat4sBpA==" spinCount="100000" sheet="1" objects="1" scenarios="1" formatColumns="0" formatRows="0" selectLockedCells="1"/>
  <mergeCells count="2">
    <mergeCell ref="E7:E10"/>
    <mergeCell ref="C14:F14"/>
  </mergeCells>
  <conditionalFormatting sqref="D5 D7:D9 D11">
    <cfRule type="expression" dxfId="6" priority="1">
      <formula>D5=""</formula>
    </cfRule>
  </conditionalFormatting>
  <hyperlinks>
    <hyperlink ref="B18" r:id="rId1" xr:uid="{14FFC41E-1785-468D-9EB0-2923FA87CAF1}"/>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1A18CEF3544A43865CECB487A30A55" ma:contentTypeVersion="6" ma:contentTypeDescription="Een nieuw document maken." ma:contentTypeScope="" ma:versionID="0cefabe3e0b7448fb13ff0ef01b2550a">
  <xsd:schema xmlns:xsd="http://www.w3.org/2001/XMLSchema" xmlns:xs="http://www.w3.org/2001/XMLSchema" xmlns:p="http://schemas.microsoft.com/office/2006/metadata/properties" xmlns:ns2="7db4dcea-3cc5-41f2-8dc6-684c7f956a4f" xmlns:ns3="d7eb9eea-af1d-4c92-ac33-af40fd825c8a" targetNamespace="http://schemas.microsoft.com/office/2006/metadata/properties" ma:root="true" ma:fieldsID="8c4feccb95d8b752f193e58343018038" ns2:_="" ns3:_="">
    <xsd:import namespace="7db4dcea-3cc5-41f2-8dc6-684c7f956a4f"/>
    <xsd:import namespace="d7eb9eea-af1d-4c92-ac33-af40fd825c8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4dcea-3cc5-41f2-8dc6-684c7f956a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eb9eea-af1d-4c92-ac33-af40fd825c8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0409-C949-4A99-B29F-B72ED9477070}"/>
</file>

<file path=customXml/itemProps2.xml><?xml version="1.0" encoding="utf-8"?>
<ds:datastoreItem xmlns:ds="http://schemas.openxmlformats.org/officeDocument/2006/customXml" ds:itemID="{B3F608D9-2BD3-4190-9C2C-C00F9C9C69E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15</vt:i4>
      </vt:variant>
      <vt:variant>
        <vt:lpstr>Benoemde bereiken</vt:lpstr>
      </vt:variant>
      <vt:variant>
        <vt:i4>6</vt:i4>
      </vt:variant>
    </vt:vector>
  </HeadingPairs>
  <TitlesOfParts>
    <vt:vector size="21" baseType="lpstr">
      <vt:lpstr>Versiebeheer</vt:lpstr>
      <vt:lpstr>Algemene instructie</vt:lpstr>
      <vt:lpstr>Invulinstructie per vraag</vt:lpstr>
      <vt:lpstr>Verzamelblad</vt:lpstr>
      <vt:lpstr>Lijsten</vt:lpstr>
      <vt:lpstr>Gezinshuis 1</vt:lpstr>
      <vt:lpstr>Gezinshuis 2</vt:lpstr>
      <vt:lpstr>Gezinshuis 3</vt:lpstr>
      <vt:lpstr>Gezinshuis 4</vt:lpstr>
      <vt:lpstr>Gezinshuis 5</vt:lpstr>
      <vt:lpstr>Gezinshuis 6</vt:lpstr>
      <vt:lpstr>Gezinshuis 7</vt:lpstr>
      <vt:lpstr>Gezinshuis 8</vt:lpstr>
      <vt:lpstr>Gezinshuis 9</vt:lpstr>
      <vt:lpstr>Gezinshuis 10</vt:lpstr>
      <vt:lpstr>bez</vt:lpstr>
      <vt:lpstr>cap</vt:lpstr>
      <vt:lpstr>dag</vt:lpstr>
      <vt:lpstr>ja</vt:lpstr>
      <vt:lpstr>nacht</vt:lpstr>
      <vt:lpstr>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Bijleveld Advies</cp:lastModifiedBy>
  <cp:lastPrinted>2022-05-13T11:23:10Z</cp:lastPrinted>
  <dcterms:created xsi:type="dcterms:W3CDTF">2018-04-24T11:48:23Z</dcterms:created>
  <dcterms:modified xsi:type="dcterms:W3CDTF">2023-05-31T08:44:41Z</dcterms:modified>
</cp:coreProperties>
</file>