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fileSharing readOnlyRecommended="1"/>
  <workbookPr defaultThemeVersion="166925"/>
  <mc:AlternateContent xmlns:mc="http://schemas.openxmlformats.org/markup-compatibility/2006">
    <mc:Choice Requires="x15">
      <x15ac:absPath xmlns:x15ac="http://schemas.microsoft.com/office/spreadsheetml/2010/11/ac" url="https://edukw1c.sharepoint.com/sites/team-Onderwijs_Ontwikkel_Tool-Aanbestedingbesloten/Gedeelde documenten/Aanbesteding besloten/"/>
    </mc:Choice>
  </mc:AlternateContent>
  <xr:revisionPtr revIDLastSave="564" documentId="8_{D1A1132D-4FDB-43AC-A373-E65078A2C1C2}" xr6:coauthVersionLast="47" xr6:coauthVersionMax="47" xr10:uidLastSave="{8B24BC83-F2AF-412D-84E3-3EEAAC4C00D0}"/>
  <workbookProtection workbookAlgorithmName="SHA-512" workbookHashValue="4ryarUcO5u1DFe+a1GAHXQ+kWch1SGWWNG9qR22TC8g5oLm8LIaOYD7/ydGtmrBNNlMTvRSm2+XKM3ETO39p7w==" workbookSaltValue="ysw1f9tywnlOBfVCuNeE9w==" workbookSpinCount="100000" lockStructure="1"/>
  <bookViews>
    <workbookView xWindow="-28920" yWindow="-105" windowWidth="29040" windowHeight="15720" firstSheet="2" activeTab="3" xr2:uid="{986947B2-CE6C-478F-8C8F-C6962FB5C4CD}"/>
  </bookViews>
  <sheets>
    <sheet name="PvE Ondw Ontw T - Ttl" sheetId="4" state="hidden" r:id="rId1"/>
    <sheet name="Lijsten" sheetId="6" state="hidden" r:id="rId2"/>
    <sheet name="PvE Ondw Ontw T - E" sheetId="1" r:id="rId3"/>
    <sheet name="Interfacing" sheetId="3" r:id="rId4"/>
    <sheet name="Open vragen" sheetId="2" state="hidden" r:id="rId5"/>
  </sheets>
  <definedNames>
    <definedName name="_xlnm._FilterDatabase" localSheetId="2" hidden="1">'PvE Ondw Ontw T - E'!$E$2:$H$169</definedName>
    <definedName name="_xlnm._FilterDatabase" localSheetId="0" hidden="1">'PvE Ondw Ontw T - Ttl'!$J$2:$N$169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 l="1"/>
  <c r="D17" i="3"/>
  <c r="B163" i="1"/>
  <c r="C163" i="1"/>
  <c r="D163" i="1"/>
  <c r="E163" i="1"/>
  <c r="F163" i="1"/>
  <c r="B164" i="1"/>
  <c r="C164" i="1"/>
  <c r="D164" i="1"/>
  <c r="E164" i="1"/>
  <c r="F164" i="1"/>
  <c r="B165" i="1"/>
  <c r="C165" i="1"/>
  <c r="D165" i="1"/>
  <c r="E165" i="1"/>
  <c r="F165" i="1"/>
  <c r="B166" i="1"/>
  <c r="C166" i="1"/>
  <c r="D166" i="1"/>
  <c r="E166" i="1"/>
  <c r="F166" i="1"/>
  <c r="B167" i="1"/>
  <c r="C167" i="1"/>
  <c r="D167" i="1"/>
  <c r="E167" i="1"/>
  <c r="F167" i="1"/>
  <c r="B168" i="1"/>
  <c r="C168" i="1"/>
  <c r="D168" i="1"/>
  <c r="E168" i="1"/>
  <c r="F168" i="1"/>
  <c r="D169" i="1"/>
  <c r="E169" i="1"/>
  <c r="F169" i="1"/>
  <c r="E4" i="1"/>
  <c r="F4" i="1"/>
  <c r="E5" i="1"/>
  <c r="F5" i="1"/>
  <c r="E6" i="1"/>
  <c r="F6" i="1"/>
  <c r="E7" i="1"/>
  <c r="F7" i="1"/>
  <c r="E8" i="1"/>
  <c r="F8" i="1"/>
  <c r="E9" i="1"/>
  <c r="F9" i="1"/>
  <c r="B10" i="1"/>
  <c r="C10" i="1"/>
  <c r="E10" i="1"/>
  <c r="F10" i="1"/>
  <c r="E11" i="1"/>
  <c r="F11" i="1"/>
  <c r="E12" i="1"/>
  <c r="F12" i="1"/>
  <c r="E13" i="1"/>
  <c r="F13" i="1"/>
  <c r="E14" i="1"/>
  <c r="F14" i="1"/>
  <c r="E15" i="1"/>
  <c r="F15" i="1"/>
  <c r="E16" i="1"/>
  <c r="F16" i="1"/>
  <c r="E17" i="1"/>
  <c r="F17" i="1"/>
  <c r="C18" i="1"/>
  <c r="E18" i="1"/>
  <c r="F18" i="1"/>
  <c r="E19" i="1"/>
  <c r="F19" i="1"/>
  <c r="E20" i="1"/>
  <c r="F20" i="1"/>
  <c r="E21" i="1"/>
  <c r="F21" i="1"/>
  <c r="E22" i="1"/>
  <c r="F22" i="1"/>
  <c r="E23" i="1"/>
  <c r="F23" i="1"/>
  <c r="E24" i="1"/>
  <c r="F24" i="1"/>
  <c r="E25" i="1"/>
  <c r="F25" i="1"/>
  <c r="F26" i="1"/>
  <c r="F27" i="1"/>
  <c r="E28" i="1"/>
  <c r="F28" i="1"/>
  <c r="E29" i="1"/>
  <c r="F29" i="1"/>
  <c r="E30" i="1"/>
  <c r="F30" i="1"/>
  <c r="E31" i="1"/>
  <c r="F31" i="1"/>
  <c r="E32" i="1"/>
  <c r="F32" i="1"/>
  <c r="E33" i="1"/>
  <c r="F33" i="1"/>
  <c r="C34" i="1"/>
  <c r="E34" i="1"/>
  <c r="F34" i="1"/>
  <c r="E35" i="1"/>
  <c r="F35" i="1"/>
  <c r="E36" i="1"/>
  <c r="F36" i="1"/>
  <c r="E37" i="1"/>
  <c r="F37" i="1"/>
  <c r="E38" i="1"/>
  <c r="F38" i="1"/>
  <c r="E39" i="1"/>
  <c r="F39" i="1"/>
  <c r="E40" i="1"/>
  <c r="F40" i="1"/>
  <c r="E41" i="1"/>
  <c r="F41" i="1"/>
  <c r="E42" i="1"/>
  <c r="F42" i="1"/>
  <c r="C43" i="1"/>
  <c r="E43" i="1"/>
  <c r="F43" i="1"/>
  <c r="E44" i="1"/>
  <c r="F44" i="1"/>
  <c r="E45" i="1"/>
  <c r="F45" i="1"/>
  <c r="B46" i="1"/>
  <c r="C46" i="1"/>
  <c r="E46" i="1"/>
  <c r="F46" i="1"/>
  <c r="B47" i="1"/>
  <c r="D47" i="1"/>
  <c r="E47" i="1"/>
  <c r="F47" i="1"/>
  <c r="C48" i="1"/>
  <c r="E48" i="1"/>
  <c r="F48" i="1"/>
  <c r="E49" i="1"/>
  <c r="F49" i="1"/>
  <c r="E50" i="1"/>
  <c r="F50" i="1"/>
  <c r="B51" i="1"/>
  <c r="C51" i="1"/>
  <c r="E51" i="1"/>
  <c r="F51" i="1"/>
  <c r="F52" i="1"/>
  <c r="E53" i="1"/>
  <c r="F53" i="1"/>
  <c r="B54" i="1"/>
  <c r="C54" i="1"/>
  <c r="E54" i="1"/>
  <c r="F54" i="1"/>
  <c r="E55" i="1"/>
  <c r="F55" i="1"/>
  <c r="E56" i="1"/>
  <c r="F56" i="1"/>
  <c r="E57" i="1"/>
  <c r="F57" i="1"/>
  <c r="E58" i="1"/>
  <c r="F58" i="1"/>
  <c r="E59" i="1"/>
  <c r="F59" i="1"/>
  <c r="E60" i="1"/>
  <c r="F60" i="1"/>
  <c r="E61" i="1"/>
  <c r="F61" i="1"/>
  <c r="E62" i="1"/>
  <c r="F62" i="1"/>
  <c r="B63" i="1"/>
  <c r="E63" i="1"/>
  <c r="F63" i="1"/>
  <c r="E64" i="1"/>
  <c r="F64" i="1"/>
  <c r="E65" i="1"/>
  <c r="F65" i="1"/>
  <c r="E66" i="1"/>
  <c r="F66" i="1"/>
  <c r="E67" i="1"/>
  <c r="F67" i="1"/>
  <c r="E68" i="1"/>
  <c r="F68" i="1"/>
  <c r="E69" i="1"/>
  <c r="F69" i="1"/>
  <c r="B70" i="1"/>
  <c r="E70" i="1"/>
  <c r="F70" i="1"/>
  <c r="E71" i="1"/>
  <c r="F71" i="1"/>
  <c r="E72" i="1"/>
  <c r="F72" i="1"/>
  <c r="E73" i="1"/>
  <c r="F73" i="1"/>
  <c r="E74" i="1"/>
  <c r="F74" i="1"/>
  <c r="E75" i="1"/>
  <c r="F75" i="1"/>
  <c r="E76" i="1"/>
  <c r="F76" i="1"/>
  <c r="E77" i="1"/>
  <c r="F77" i="1"/>
  <c r="E78" i="1"/>
  <c r="F78" i="1"/>
  <c r="B79" i="1"/>
  <c r="E79" i="1"/>
  <c r="F79" i="1"/>
  <c r="E80" i="1"/>
  <c r="F80" i="1"/>
  <c r="E81" i="1"/>
  <c r="F81" i="1"/>
  <c r="B82" i="1"/>
  <c r="C82" i="1"/>
  <c r="E82" i="1"/>
  <c r="F82" i="1"/>
  <c r="E83" i="1"/>
  <c r="F83" i="1"/>
  <c r="E84" i="1"/>
  <c r="F84" i="1"/>
  <c r="E85" i="1"/>
  <c r="F85" i="1"/>
  <c r="E86" i="1"/>
  <c r="F86" i="1"/>
  <c r="C87" i="1"/>
  <c r="E87" i="1"/>
  <c r="F87" i="1"/>
  <c r="E88" i="1"/>
  <c r="F88" i="1"/>
  <c r="E89" i="1"/>
  <c r="F89" i="1"/>
  <c r="E90" i="1"/>
  <c r="F90" i="1"/>
  <c r="B91" i="1"/>
  <c r="C91" i="1"/>
  <c r="E91" i="1"/>
  <c r="F91" i="1"/>
  <c r="E92" i="1"/>
  <c r="F92" i="1"/>
  <c r="E93" i="1"/>
  <c r="F93" i="1"/>
  <c r="E94" i="1"/>
  <c r="F94" i="1"/>
  <c r="E95" i="1"/>
  <c r="F95" i="1"/>
  <c r="E96" i="1"/>
  <c r="F96" i="1"/>
  <c r="E97" i="1"/>
  <c r="F97" i="1"/>
  <c r="B98" i="1"/>
  <c r="C98" i="1"/>
  <c r="E98" i="1"/>
  <c r="F98" i="1"/>
  <c r="F99" i="1"/>
  <c r="E100" i="1"/>
  <c r="F100" i="1"/>
  <c r="E101" i="1"/>
  <c r="F101" i="1"/>
  <c r="E102" i="1"/>
  <c r="F102" i="1"/>
  <c r="E103" i="1"/>
  <c r="F103" i="1"/>
  <c r="E104" i="1"/>
  <c r="F104" i="1"/>
  <c r="E105" i="1"/>
  <c r="F105" i="1"/>
  <c r="E106" i="1"/>
  <c r="F106" i="1"/>
  <c r="B107" i="1"/>
  <c r="C107" i="1"/>
  <c r="E107" i="1"/>
  <c r="F107" i="1"/>
  <c r="E108" i="1"/>
  <c r="F108" i="1"/>
  <c r="E109" i="1"/>
  <c r="F109" i="1"/>
  <c r="E110" i="1"/>
  <c r="F110" i="1"/>
  <c r="E111" i="1"/>
  <c r="F111" i="1"/>
  <c r="E112" i="1"/>
  <c r="F112" i="1"/>
  <c r="E113" i="1"/>
  <c r="F113" i="1"/>
  <c r="B114" i="1"/>
  <c r="C114" i="1"/>
  <c r="E114" i="1"/>
  <c r="F114" i="1"/>
  <c r="B115" i="1"/>
  <c r="E115" i="1"/>
  <c r="F115" i="1"/>
  <c r="E116" i="1"/>
  <c r="F116" i="1"/>
  <c r="E117" i="1"/>
  <c r="F117" i="1"/>
  <c r="E118" i="1"/>
  <c r="F118" i="1"/>
  <c r="E119" i="1"/>
  <c r="F119" i="1"/>
  <c r="E120" i="1"/>
  <c r="F120" i="1"/>
  <c r="E121" i="1"/>
  <c r="F121" i="1"/>
  <c r="E122" i="1"/>
  <c r="F122" i="1"/>
  <c r="E123" i="1"/>
  <c r="F123" i="1"/>
  <c r="E124" i="1"/>
  <c r="F124" i="1"/>
  <c r="E125" i="1"/>
  <c r="F125" i="1"/>
  <c r="B126" i="1"/>
  <c r="C126" i="1"/>
  <c r="E126" i="1"/>
  <c r="F126" i="1"/>
  <c r="B127" i="1"/>
  <c r="D127" i="1"/>
  <c r="E127" i="1"/>
  <c r="F127" i="1"/>
  <c r="E128" i="1"/>
  <c r="F128" i="1"/>
  <c r="E129" i="1"/>
  <c r="F129" i="1"/>
  <c r="C130" i="1"/>
  <c r="E130" i="1"/>
  <c r="F130" i="1"/>
  <c r="B131" i="1"/>
  <c r="C131" i="1"/>
  <c r="E131" i="1"/>
  <c r="F131" i="1"/>
  <c r="E132" i="1"/>
  <c r="F132" i="1"/>
  <c r="E133" i="1"/>
  <c r="F133" i="1"/>
  <c r="C134" i="1"/>
  <c r="E134" i="1"/>
  <c r="F134" i="1"/>
  <c r="B135" i="1"/>
  <c r="E135" i="1"/>
  <c r="F135" i="1"/>
  <c r="E136" i="1"/>
  <c r="F136" i="1"/>
  <c r="E137" i="1"/>
  <c r="F137" i="1"/>
  <c r="E138" i="1"/>
  <c r="F138" i="1"/>
  <c r="E139" i="1"/>
  <c r="F139" i="1"/>
  <c r="E140" i="1"/>
  <c r="F140" i="1"/>
  <c r="E141" i="1"/>
  <c r="F141" i="1"/>
  <c r="B142" i="1"/>
  <c r="C142" i="1"/>
  <c r="E142" i="1"/>
  <c r="F142" i="1"/>
  <c r="E143" i="1"/>
  <c r="F143" i="1"/>
  <c r="E144" i="1"/>
  <c r="F144" i="1"/>
  <c r="E145" i="1"/>
  <c r="F145" i="1"/>
  <c r="C146" i="1"/>
  <c r="E146" i="1"/>
  <c r="F146" i="1"/>
  <c r="B147" i="1"/>
  <c r="C147" i="1"/>
  <c r="E147" i="1"/>
  <c r="F147" i="1"/>
  <c r="D148" i="1"/>
  <c r="E148" i="1"/>
  <c r="F148" i="1"/>
  <c r="C149" i="1"/>
  <c r="E149" i="1"/>
  <c r="F149" i="1"/>
  <c r="E150" i="1"/>
  <c r="F150" i="1"/>
  <c r="E151" i="1"/>
  <c r="F151" i="1"/>
  <c r="E152" i="1"/>
  <c r="F152" i="1"/>
  <c r="E153" i="1"/>
  <c r="F153" i="1"/>
  <c r="C154" i="1"/>
  <c r="E154" i="1"/>
  <c r="F154" i="1"/>
  <c r="E155" i="1"/>
  <c r="F155" i="1"/>
  <c r="E156" i="1"/>
  <c r="F156" i="1"/>
  <c r="E157" i="1"/>
  <c r="F157" i="1"/>
  <c r="E158" i="1"/>
  <c r="F158" i="1"/>
  <c r="E159" i="1"/>
  <c r="F159" i="1"/>
  <c r="E160" i="1"/>
  <c r="F160" i="1"/>
  <c r="E161" i="1"/>
  <c r="F161" i="1"/>
  <c r="E162" i="1"/>
  <c r="F162" i="1"/>
  <c r="F3" i="1"/>
  <c r="E3" i="1"/>
  <c r="Q4" i="4"/>
  <c r="Q3" i="4"/>
  <c r="Q2" i="4"/>
  <c r="D4" i="4"/>
  <c r="G4" i="4"/>
  <c r="B4" i="1" s="1"/>
  <c r="H4" i="4"/>
  <c r="C4" i="1" s="1"/>
  <c r="D5" i="4"/>
  <c r="G5" i="4"/>
  <c r="B5" i="1" s="1"/>
  <c r="H5" i="4"/>
  <c r="C5" i="1" s="1"/>
  <c r="D6" i="4"/>
  <c r="D7" i="4" s="1"/>
  <c r="D8" i="4" s="1"/>
  <c r="D9" i="4" s="1"/>
  <c r="D10" i="4" s="1"/>
  <c r="D11" i="4" s="1"/>
  <c r="D12" i="4" s="1"/>
  <c r="D13" i="4" s="1"/>
  <c r="D14" i="4" s="1"/>
  <c r="D15" i="4" s="1"/>
  <c r="D16" i="4" s="1"/>
  <c r="D17" i="4" s="1"/>
  <c r="D18" i="4" s="1"/>
  <c r="D19" i="4" s="1"/>
  <c r="D20" i="4" s="1"/>
  <c r="G6" i="4"/>
  <c r="B6" i="1" s="1"/>
  <c r="H6" i="4"/>
  <c r="C6" i="1" s="1"/>
  <c r="G7" i="4"/>
  <c r="B7" i="1" s="1"/>
  <c r="H7" i="4"/>
  <c r="C7" i="1" s="1"/>
  <c r="G8" i="4"/>
  <c r="B8" i="1" s="1"/>
  <c r="H8" i="4"/>
  <c r="C8" i="1" s="1"/>
  <c r="G9" i="4"/>
  <c r="B9" i="1" s="1"/>
  <c r="H9" i="4"/>
  <c r="C9" i="1" s="1"/>
  <c r="G10" i="4"/>
  <c r="H10" i="4"/>
  <c r="G11" i="4"/>
  <c r="B11" i="1" s="1"/>
  <c r="H11" i="4"/>
  <c r="C11" i="1" s="1"/>
  <c r="G12" i="4"/>
  <c r="B12" i="1" s="1"/>
  <c r="H12" i="4"/>
  <c r="C12" i="1" s="1"/>
  <c r="G13" i="4"/>
  <c r="B13" i="1" s="1"/>
  <c r="H13" i="4"/>
  <c r="C13" i="1" s="1"/>
  <c r="G14" i="4"/>
  <c r="B14" i="1" s="1"/>
  <c r="H14" i="4"/>
  <c r="C14" i="1" s="1"/>
  <c r="G15" i="4"/>
  <c r="B15" i="1" s="1"/>
  <c r="H15" i="4"/>
  <c r="C15" i="1" s="1"/>
  <c r="G16" i="4"/>
  <c r="B16" i="1" s="1"/>
  <c r="H16" i="4"/>
  <c r="C16" i="1" s="1"/>
  <c r="G17" i="4"/>
  <c r="B17" i="1" s="1"/>
  <c r="H17" i="4"/>
  <c r="C17" i="1" s="1"/>
  <c r="G18" i="4"/>
  <c r="B18" i="1" s="1"/>
  <c r="H18" i="4"/>
  <c r="G19" i="4"/>
  <c r="B19" i="1" s="1"/>
  <c r="H19" i="4"/>
  <c r="C19" i="1" s="1"/>
  <c r="G20" i="4"/>
  <c r="B20" i="1" s="1"/>
  <c r="H20" i="4"/>
  <c r="C20" i="1" s="1"/>
  <c r="D21" i="4"/>
  <c r="E21" i="4"/>
  <c r="G21" i="4"/>
  <c r="B21" i="1" s="1"/>
  <c r="I21" i="4"/>
  <c r="D21" i="1" s="1"/>
  <c r="D22" i="4"/>
  <c r="G22" i="4"/>
  <c r="B22" i="1" s="1"/>
  <c r="H22" i="4"/>
  <c r="C22" i="1" s="1"/>
  <c r="D23" i="4"/>
  <c r="D24" i="4" s="1"/>
  <c r="D25" i="4" s="1"/>
  <c r="D26" i="4" s="1"/>
  <c r="D27" i="4" s="1"/>
  <c r="D28" i="4" s="1"/>
  <c r="G23" i="4"/>
  <c r="B23" i="1" s="1"/>
  <c r="H23" i="4"/>
  <c r="C23" i="1" s="1"/>
  <c r="G24" i="4"/>
  <c r="B24" i="1" s="1"/>
  <c r="H24" i="4"/>
  <c r="C24" i="1" s="1"/>
  <c r="G25" i="4"/>
  <c r="B25" i="1" s="1"/>
  <c r="H25" i="4"/>
  <c r="C25" i="1" s="1"/>
  <c r="G28" i="4"/>
  <c r="B28" i="1" s="1"/>
  <c r="H28" i="4"/>
  <c r="C28" i="1" s="1"/>
  <c r="C29" i="4"/>
  <c r="D29" i="4"/>
  <c r="E29" i="4"/>
  <c r="H29" i="4"/>
  <c r="C29" i="1" s="1"/>
  <c r="I29" i="4"/>
  <c r="D29" i="1" s="1"/>
  <c r="C30" i="4"/>
  <c r="D30" i="4"/>
  <c r="E30" i="4"/>
  <c r="G30" i="4"/>
  <c r="B30" i="1" s="1"/>
  <c r="I30" i="4"/>
  <c r="D30" i="1" s="1"/>
  <c r="C31" i="4"/>
  <c r="C32" i="4" s="1"/>
  <c r="C33" i="4" s="1"/>
  <c r="C34" i="4" s="1"/>
  <c r="C35" i="4" s="1"/>
  <c r="C36" i="4" s="1"/>
  <c r="C37" i="4" s="1"/>
  <c r="C38" i="4" s="1"/>
  <c r="C39" i="4" s="1"/>
  <c r="C40" i="4" s="1"/>
  <c r="C41" i="4" s="1"/>
  <c r="C42" i="4" s="1"/>
  <c r="C43" i="4" s="1"/>
  <c r="C44" i="4" s="1"/>
  <c r="C45" i="4" s="1"/>
  <c r="C46" i="4" s="1"/>
  <c r="C47" i="4" s="1"/>
  <c r="C48" i="4" s="1"/>
  <c r="C49" i="4" s="1"/>
  <c r="C50" i="4" s="1"/>
  <c r="C51" i="4" s="1"/>
  <c r="C52" i="4" s="1"/>
  <c r="C53" i="4" s="1"/>
  <c r="C54" i="4" s="1"/>
  <c r="C55" i="4" s="1"/>
  <c r="C56" i="4" s="1"/>
  <c r="C57" i="4" s="1"/>
  <c r="C58" i="4" s="1"/>
  <c r="C59" i="4" s="1"/>
  <c r="C60" i="4" s="1"/>
  <c r="C61" i="4" s="1"/>
  <c r="C62" i="4" s="1"/>
  <c r="C63" i="4" s="1"/>
  <c r="C64" i="4" s="1"/>
  <c r="C65" i="4" s="1"/>
  <c r="C66" i="4" s="1"/>
  <c r="C67" i="4" s="1"/>
  <c r="C68" i="4" s="1"/>
  <c r="C69" i="4" s="1"/>
  <c r="C70" i="4" s="1"/>
  <c r="C71" i="4" s="1"/>
  <c r="C72" i="4" s="1"/>
  <c r="C73" i="4" s="1"/>
  <c r="C74" i="4" s="1"/>
  <c r="C75" i="4" s="1"/>
  <c r="C76" i="4" s="1"/>
  <c r="C77" i="4" s="1"/>
  <c r="C78" i="4" s="1"/>
  <c r="C79" i="4" s="1"/>
  <c r="C80" i="4" s="1"/>
  <c r="C81" i="4" s="1"/>
  <c r="C82" i="4" s="1"/>
  <c r="C83" i="4" s="1"/>
  <c r="C84" i="4" s="1"/>
  <c r="C85" i="4" s="1"/>
  <c r="C86" i="4" s="1"/>
  <c r="C87" i="4" s="1"/>
  <c r="C88" i="4" s="1"/>
  <c r="C89" i="4" s="1"/>
  <c r="C90" i="4" s="1"/>
  <c r="C91" i="4" s="1"/>
  <c r="C92" i="4" s="1"/>
  <c r="C93" i="4" s="1"/>
  <c r="C94" i="4" s="1"/>
  <c r="C95" i="4" s="1"/>
  <c r="C96" i="4" s="1"/>
  <c r="C97" i="4" s="1"/>
  <c r="C98" i="4" s="1"/>
  <c r="C99" i="4" s="1"/>
  <c r="C100" i="4" s="1"/>
  <c r="C101" i="4" s="1"/>
  <c r="C102" i="4" s="1"/>
  <c r="C103" i="4" s="1"/>
  <c r="C104" i="4" s="1"/>
  <c r="C105" i="4" s="1"/>
  <c r="C106" i="4" s="1"/>
  <c r="C107" i="4" s="1"/>
  <c r="C108" i="4" s="1"/>
  <c r="C109" i="4" s="1"/>
  <c r="C110" i="4" s="1"/>
  <c r="C111" i="4" s="1"/>
  <c r="D31" i="4"/>
  <c r="D32" i="4" s="1"/>
  <c r="D33" i="4" s="1"/>
  <c r="D34" i="4" s="1"/>
  <c r="D35" i="4" s="1"/>
  <c r="D36" i="4" s="1"/>
  <c r="D37" i="4" s="1"/>
  <c r="G31" i="4"/>
  <c r="B31" i="1" s="1"/>
  <c r="H31" i="4"/>
  <c r="C31" i="1" s="1"/>
  <c r="G32" i="4"/>
  <c r="B32" i="1" s="1"/>
  <c r="H32" i="4"/>
  <c r="C32" i="1" s="1"/>
  <c r="G33" i="4"/>
  <c r="B33" i="1" s="1"/>
  <c r="H33" i="4"/>
  <c r="C33" i="1" s="1"/>
  <c r="G34" i="4"/>
  <c r="B34" i="1" s="1"/>
  <c r="H34" i="4"/>
  <c r="G35" i="4"/>
  <c r="B35" i="1" s="1"/>
  <c r="H35" i="4"/>
  <c r="C35" i="1" s="1"/>
  <c r="G36" i="4"/>
  <c r="B36" i="1" s="1"/>
  <c r="H36" i="4"/>
  <c r="C36" i="1" s="1"/>
  <c r="G37" i="4"/>
  <c r="B37" i="1" s="1"/>
  <c r="H37" i="4"/>
  <c r="C37" i="1" s="1"/>
  <c r="D38" i="4"/>
  <c r="E38" i="4"/>
  <c r="G38" i="4"/>
  <c r="B38" i="1" s="1"/>
  <c r="I38" i="4"/>
  <c r="D38" i="1" s="1"/>
  <c r="D39" i="4"/>
  <c r="G39" i="4"/>
  <c r="B39" i="1" s="1"/>
  <c r="H39" i="4"/>
  <c r="C39" i="1" s="1"/>
  <c r="D40" i="4"/>
  <c r="D41" i="4" s="1"/>
  <c r="D42" i="4" s="1"/>
  <c r="D43" i="4" s="1"/>
  <c r="D44" i="4" s="1"/>
  <c r="D45" i="4" s="1"/>
  <c r="D46" i="4" s="1"/>
  <c r="G40" i="4"/>
  <c r="B40" i="1" s="1"/>
  <c r="H40" i="4"/>
  <c r="C40" i="1" s="1"/>
  <c r="G41" i="4"/>
  <c r="B41" i="1" s="1"/>
  <c r="H41" i="4"/>
  <c r="C41" i="1" s="1"/>
  <c r="G42" i="4"/>
  <c r="B42" i="1" s="1"/>
  <c r="H42" i="4"/>
  <c r="C42" i="1" s="1"/>
  <c r="G43" i="4"/>
  <c r="B43" i="1" s="1"/>
  <c r="H43" i="4"/>
  <c r="G44" i="4"/>
  <c r="B44" i="1" s="1"/>
  <c r="H44" i="4"/>
  <c r="C44" i="1" s="1"/>
  <c r="G45" i="4"/>
  <c r="B45" i="1" s="1"/>
  <c r="H45" i="4"/>
  <c r="C45" i="1" s="1"/>
  <c r="G46" i="4"/>
  <c r="H46" i="4"/>
  <c r="D47" i="4"/>
  <c r="E47" i="4"/>
  <c r="G47" i="4"/>
  <c r="I47" i="4"/>
  <c r="D48" i="4"/>
  <c r="D49" i="4" s="1"/>
  <c r="D50" i="4" s="1"/>
  <c r="D51" i="4" s="1"/>
  <c r="D52" i="4" s="1"/>
  <c r="D53" i="4" s="1"/>
  <c r="D54" i="4" s="1"/>
  <c r="D55" i="4" s="1"/>
  <c r="D56" i="4" s="1"/>
  <c r="D57" i="4" s="1"/>
  <c r="D58" i="4" s="1"/>
  <c r="D59" i="4" s="1"/>
  <c r="G48" i="4"/>
  <c r="B48" i="1" s="1"/>
  <c r="H48" i="4"/>
  <c r="G49" i="4"/>
  <c r="B49" i="1" s="1"/>
  <c r="H49" i="4"/>
  <c r="C49" i="1" s="1"/>
  <c r="G50" i="4"/>
  <c r="B50" i="1" s="1"/>
  <c r="H50" i="4"/>
  <c r="C50" i="1" s="1"/>
  <c r="G51" i="4"/>
  <c r="H51" i="4"/>
  <c r="G53" i="4"/>
  <c r="B53" i="1" s="1"/>
  <c r="H53" i="4"/>
  <c r="C53" i="1" s="1"/>
  <c r="G54" i="4"/>
  <c r="H54" i="4"/>
  <c r="G55" i="4"/>
  <c r="B55" i="1" s="1"/>
  <c r="H55" i="4"/>
  <c r="C55" i="1" s="1"/>
  <c r="G56" i="4"/>
  <c r="B56" i="1" s="1"/>
  <c r="H56" i="4"/>
  <c r="C56" i="1" s="1"/>
  <c r="G57" i="4"/>
  <c r="B57" i="1" s="1"/>
  <c r="H57" i="4"/>
  <c r="C57" i="1" s="1"/>
  <c r="G58" i="4"/>
  <c r="B58" i="1" s="1"/>
  <c r="H58" i="4"/>
  <c r="C58" i="1" s="1"/>
  <c r="G59" i="4"/>
  <c r="B59" i="1" s="1"/>
  <c r="H59" i="4"/>
  <c r="C59" i="1" s="1"/>
  <c r="D60" i="4"/>
  <c r="E60" i="4"/>
  <c r="G60" i="4"/>
  <c r="B60" i="1" s="1"/>
  <c r="I60" i="4"/>
  <c r="D60" i="1" s="1"/>
  <c r="D61" i="4"/>
  <c r="G61" i="4"/>
  <c r="B61" i="1" s="1"/>
  <c r="H61" i="4"/>
  <c r="C61" i="1" s="1"/>
  <c r="D62" i="4"/>
  <c r="D63" i="4" s="1"/>
  <c r="D64" i="4" s="1"/>
  <c r="D65" i="4" s="1"/>
  <c r="G62" i="4"/>
  <c r="B62" i="1" s="1"/>
  <c r="H62" i="4"/>
  <c r="C62" i="1" s="1"/>
  <c r="G63" i="4"/>
  <c r="H63" i="4"/>
  <c r="C63" i="1" s="1"/>
  <c r="G64" i="4"/>
  <c r="B64" i="1" s="1"/>
  <c r="H64" i="4"/>
  <c r="C64" i="1" s="1"/>
  <c r="G65" i="4"/>
  <c r="B65" i="1" s="1"/>
  <c r="H65" i="4"/>
  <c r="C65" i="1" s="1"/>
  <c r="D66" i="4"/>
  <c r="E66" i="4"/>
  <c r="G66" i="4"/>
  <c r="B66" i="1" s="1"/>
  <c r="I66" i="4"/>
  <c r="D66" i="1" s="1"/>
  <c r="D67" i="4"/>
  <c r="G67" i="4"/>
  <c r="B67" i="1" s="1"/>
  <c r="H67" i="4"/>
  <c r="C67" i="1" s="1"/>
  <c r="D68" i="4"/>
  <c r="D69" i="4" s="1"/>
  <c r="D70" i="4" s="1"/>
  <c r="D71" i="4" s="1"/>
  <c r="D72" i="4" s="1"/>
  <c r="D73" i="4" s="1"/>
  <c r="D74" i="4" s="1"/>
  <c r="D75" i="4" s="1"/>
  <c r="D76" i="4" s="1"/>
  <c r="D77" i="4" s="1"/>
  <c r="D78" i="4" s="1"/>
  <c r="D79" i="4" s="1"/>
  <c r="D80" i="4" s="1"/>
  <c r="D81" i="4" s="1"/>
  <c r="D82" i="4" s="1"/>
  <c r="D83" i="4" s="1"/>
  <c r="D84" i="4" s="1"/>
  <c r="D85" i="4" s="1"/>
  <c r="D86" i="4" s="1"/>
  <c r="D87" i="4" s="1"/>
  <c r="D88" i="4" s="1"/>
  <c r="D89" i="4" s="1"/>
  <c r="D90" i="4" s="1"/>
  <c r="D91" i="4" s="1"/>
  <c r="D92" i="4" s="1"/>
  <c r="D93" i="4" s="1"/>
  <c r="D94" i="4" s="1"/>
  <c r="D95" i="4" s="1"/>
  <c r="D96" i="4" s="1"/>
  <c r="D97" i="4" s="1"/>
  <c r="D98" i="4" s="1"/>
  <c r="D99" i="4" s="1"/>
  <c r="G68" i="4"/>
  <c r="B68" i="1" s="1"/>
  <c r="H68" i="4"/>
  <c r="C68" i="1" s="1"/>
  <c r="G69" i="4"/>
  <c r="B69" i="1" s="1"/>
  <c r="H69" i="4"/>
  <c r="C69" i="1" s="1"/>
  <c r="G70" i="4"/>
  <c r="H70" i="4"/>
  <c r="C70" i="1" s="1"/>
  <c r="G71" i="4"/>
  <c r="B71" i="1" s="1"/>
  <c r="H71" i="4"/>
  <c r="C71" i="1" s="1"/>
  <c r="G72" i="4"/>
  <c r="B72" i="1" s="1"/>
  <c r="H72" i="4"/>
  <c r="C72" i="1" s="1"/>
  <c r="G73" i="4"/>
  <c r="B73" i="1" s="1"/>
  <c r="H73" i="4"/>
  <c r="C73" i="1" s="1"/>
  <c r="G74" i="4"/>
  <c r="B74" i="1" s="1"/>
  <c r="H74" i="4"/>
  <c r="C74" i="1" s="1"/>
  <c r="G75" i="4"/>
  <c r="B75" i="1" s="1"/>
  <c r="H75" i="4"/>
  <c r="C75" i="1" s="1"/>
  <c r="G76" i="4"/>
  <c r="B76" i="1" s="1"/>
  <c r="H76" i="4"/>
  <c r="C76" i="1" s="1"/>
  <c r="G77" i="4"/>
  <c r="B77" i="1" s="1"/>
  <c r="H77" i="4"/>
  <c r="C77" i="1" s="1"/>
  <c r="G78" i="4"/>
  <c r="B78" i="1" s="1"/>
  <c r="H78" i="4"/>
  <c r="C78" i="1" s="1"/>
  <c r="G79" i="4"/>
  <c r="H79" i="4"/>
  <c r="C79" i="1" s="1"/>
  <c r="G80" i="4"/>
  <c r="B80" i="1" s="1"/>
  <c r="H80" i="4"/>
  <c r="C80" i="1" s="1"/>
  <c r="G81" i="4"/>
  <c r="B81" i="1" s="1"/>
  <c r="H81" i="4"/>
  <c r="C81" i="1" s="1"/>
  <c r="G82" i="4"/>
  <c r="H82" i="4"/>
  <c r="G83" i="4"/>
  <c r="B83" i="1" s="1"/>
  <c r="H83" i="4"/>
  <c r="C83" i="1" s="1"/>
  <c r="G84" i="4"/>
  <c r="B84" i="1" s="1"/>
  <c r="H84" i="4"/>
  <c r="C84" i="1" s="1"/>
  <c r="G85" i="4"/>
  <c r="B85" i="1" s="1"/>
  <c r="H85" i="4"/>
  <c r="C85" i="1" s="1"/>
  <c r="G86" i="4"/>
  <c r="B86" i="1" s="1"/>
  <c r="H86" i="4"/>
  <c r="C86" i="1" s="1"/>
  <c r="G87" i="4"/>
  <c r="B87" i="1" s="1"/>
  <c r="H87" i="4"/>
  <c r="G88" i="4"/>
  <c r="B88" i="1" s="1"/>
  <c r="H88" i="4"/>
  <c r="C88" i="1" s="1"/>
  <c r="G89" i="4"/>
  <c r="B89" i="1" s="1"/>
  <c r="H89" i="4"/>
  <c r="C89" i="1" s="1"/>
  <c r="G90" i="4"/>
  <c r="B90" i="1" s="1"/>
  <c r="H90" i="4"/>
  <c r="C90" i="1" s="1"/>
  <c r="G91" i="4"/>
  <c r="H91" i="4"/>
  <c r="G92" i="4"/>
  <c r="B92" i="1" s="1"/>
  <c r="H92" i="4"/>
  <c r="C92" i="1" s="1"/>
  <c r="G93" i="4"/>
  <c r="B93" i="1" s="1"/>
  <c r="H93" i="4"/>
  <c r="C93" i="1" s="1"/>
  <c r="G94" i="4"/>
  <c r="B94" i="1" s="1"/>
  <c r="H94" i="4"/>
  <c r="C94" i="1" s="1"/>
  <c r="G95" i="4"/>
  <c r="B95" i="1" s="1"/>
  <c r="H95" i="4"/>
  <c r="C95" i="1" s="1"/>
  <c r="G96" i="4"/>
  <c r="B96" i="1" s="1"/>
  <c r="H96" i="4"/>
  <c r="C96" i="1" s="1"/>
  <c r="G97" i="4"/>
  <c r="B97" i="1" s="1"/>
  <c r="H97" i="4"/>
  <c r="C97" i="1" s="1"/>
  <c r="G98" i="4"/>
  <c r="H98" i="4"/>
  <c r="D100" i="4"/>
  <c r="E100" i="4"/>
  <c r="G100" i="4"/>
  <c r="B100" i="1" s="1"/>
  <c r="I100" i="4"/>
  <c r="D100" i="1" s="1"/>
  <c r="D101" i="4"/>
  <c r="G101" i="4"/>
  <c r="B101" i="1" s="1"/>
  <c r="H101" i="4"/>
  <c r="C101" i="1" s="1"/>
  <c r="D102" i="4"/>
  <c r="D103" i="4" s="1"/>
  <c r="D104" i="4" s="1"/>
  <c r="D105" i="4" s="1"/>
  <c r="D106" i="4" s="1"/>
  <c r="D107" i="4" s="1"/>
  <c r="D108" i="4" s="1"/>
  <c r="D109" i="4" s="1"/>
  <c r="D110" i="4" s="1"/>
  <c r="D111" i="4" s="1"/>
  <c r="G102" i="4"/>
  <c r="B102" i="1" s="1"/>
  <c r="H102" i="4"/>
  <c r="C102" i="1" s="1"/>
  <c r="G103" i="4"/>
  <c r="B103" i="1" s="1"/>
  <c r="H103" i="4"/>
  <c r="C103" i="1" s="1"/>
  <c r="G104" i="4"/>
  <c r="B104" i="1" s="1"/>
  <c r="H104" i="4"/>
  <c r="C104" i="1" s="1"/>
  <c r="G105" i="4"/>
  <c r="B105" i="1" s="1"/>
  <c r="H105" i="4"/>
  <c r="C105" i="1" s="1"/>
  <c r="G106" i="4"/>
  <c r="B106" i="1" s="1"/>
  <c r="H106" i="4"/>
  <c r="C106" i="1" s="1"/>
  <c r="G107" i="4"/>
  <c r="H107" i="4"/>
  <c r="G108" i="4"/>
  <c r="B108" i="1" s="1"/>
  <c r="H108" i="4"/>
  <c r="C108" i="1" s="1"/>
  <c r="G109" i="4"/>
  <c r="B109" i="1" s="1"/>
  <c r="H109" i="4"/>
  <c r="C109" i="1" s="1"/>
  <c r="G110" i="4"/>
  <c r="B110" i="1" s="1"/>
  <c r="H110" i="4"/>
  <c r="C110" i="1" s="1"/>
  <c r="G111" i="4"/>
  <c r="B111" i="1" s="1"/>
  <c r="H111" i="4"/>
  <c r="C111" i="1" s="1"/>
  <c r="C112" i="4"/>
  <c r="D112" i="4"/>
  <c r="E112" i="4"/>
  <c r="H112" i="4"/>
  <c r="C112" i="1" s="1"/>
  <c r="I112" i="4"/>
  <c r="D112" i="1" s="1"/>
  <c r="C113" i="4"/>
  <c r="C114" i="4" s="1"/>
  <c r="C115" i="4" s="1"/>
  <c r="C116" i="4" s="1"/>
  <c r="C117" i="4" s="1"/>
  <c r="C118" i="4" s="1"/>
  <c r="C119" i="4" s="1"/>
  <c r="C120" i="4" s="1"/>
  <c r="C121" i="4" s="1"/>
  <c r="C122" i="4" s="1"/>
  <c r="C123" i="4" s="1"/>
  <c r="C124" i="4" s="1"/>
  <c r="C125" i="4" s="1"/>
  <c r="C126" i="4" s="1"/>
  <c r="C127" i="4" s="1"/>
  <c r="C128" i="4" s="1"/>
  <c r="C129" i="4" s="1"/>
  <c r="C130" i="4" s="1"/>
  <c r="C131" i="4" s="1"/>
  <c r="C132" i="4" s="1"/>
  <c r="C133" i="4" s="1"/>
  <c r="C134" i="4" s="1"/>
  <c r="C135" i="4" s="1"/>
  <c r="C136" i="4" s="1"/>
  <c r="C137" i="4" s="1"/>
  <c r="C138" i="4" s="1"/>
  <c r="C139" i="4" s="1"/>
  <c r="C140" i="4" s="1"/>
  <c r="C141" i="4" s="1"/>
  <c r="C142" i="4" s="1"/>
  <c r="C143" i="4" s="1"/>
  <c r="C144" i="4" s="1"/>
  <c r="C145" i="4" s="1"/>
  <c r="C146" i="4" s="1"/>
  <c r="C147" i="4" s="1"/>
  <c r="C148" i="4" s="1"/>
  <c r="C149" i="4" s="1"/>
  <c r="C150" i="4" s="1"/>
  <c r="C151" i="4" s="1"/>
  <c r="C152" i="4" s="1"/>
  <c r="C153" i="4" s="1"/>
  <c r="C154" i="4" s="1"/>
  <c r="C155" i="4" s="1"/>
  <c r="C156" i="4" s="1"/>
  <c r="C157" i="4" s="1"/>
  <c r="C158" i="4" s="1"/>
  <c r="C159" i="4" s="1"/>
  <c r="C160" i="4" s="1"/>
  <c r="C161" i="4" s="1"/>
  <c r="C162" i="4" s="1"/>
  <c r="C163" i="4" s="1"/>
  <c r="C164" i="4" s="1"/>
  <c r="C165" i="4" s="1"/>
  <c r="C166" i="4" s="1"/>
  <c r="C167" i="4" s="1"/>
  <c r="C168" i="4" s="1"/>
  <c r="C169" i="4" s="1"/>
  <c r="D113" i="4"/>
  <c r="E113" i="4"/>
  <c r="G113" i="4"/>
  <c r="B113" i="1" s="1"/>
  <c r="I113" i="4"/>
  <c r="D113" i="1" s="1"/>
  <c r="D114" i="4"/>
  <c r="D115" i="4" s="1"/>
  <c r="D116" i="4" s="1"/>
  <c r="D117" i="4" s="1"/>
  <c r="D118" i="4" s="1"/>
  <c r="D119" i="4" s="1"/>
  <c r="D120" i="4" s="1"/>
  <c r="D121" i="4" s="1"/>
  <c r="D122" i="4" s="1"/>
  <c r="D123" i="4" s="1"/>
  <c r="D124" i="4" s="1"/>
  <c r="D125" i="4" s="1"/>
  <c r="D126" i="4" s="1"/>
  <c r="G114" i="4"/>
  <c r="H114" i="4"/>
  <c r="G115" i="4"/>
  <c r="H115" i="4"/>
  <c r="C115" i="1" s="1"/>
  <c r="G116" i="4"/>
  <c r="B116" i="1" s="1"/>
  <c r="H116" i="4"/>
  <c r="C116" i="1" s="1"/>
  <c r="G117" i="4"/>
  <c r="B117" i="1" s="1"/>
  <c r="H117" i="4"/>
  <c r="C117" i="1" s="1"/>
  <c r="G118" i="4"/>
  <c r="B118" i="1" s="1"/>
  <c r="H118" i="4"/>
  <c r="C118" i="1" s="1"/>
  <c r="G119" i="4"/>
  <c r="B119" i="1" s="1"/>
  <c r="H119" i="4"/>
  <c r="C119" i="1" s="1"/>
  <c r="G120" i="4"/>
  <c r="B120" i="1" s="1"/>
  <c r="H120" i="4"/>
  <c r="C120" i="1" s="1"/>
  <c r="G121" i="4"/>
  <c r="B121" i="1" s="1"/>
  <c r="H121" i="4"/>
  <c r="C121" i="1" s="1"/>
  <c r="G122" i="4"/>
  <c r="B122" i="1" s="1"/>
  <c r="H122" i="4"/>
  <c r="C122" i="1" s="1"/>
  <c r="G123" i="4"/>
  <c r="B123" i="1" s="1"/>
  <c r="H123" i="4"/>
  <c r="C123" i="1" s="1"/>
  <c r="G124" i="4"/>
  <c r="B124" i="1" s="1"/>
  <c r="H124" i="4"/>
  <c r="C124" i="1" s="1"/>
  <c r="G125" i="4"/>
  <c r="B125" i="1" s="1"/>
  <c r="H125" i="4"/>
  <c r="C125" i="1" s="1"/>
  <c r="G126" i="4"/>
  <c r="H126" i="4"/>
  <c r="D127" i="4"/>
  <c r="E127" i="4"/>
  <c r="G127" i="4"/>
  <c r="I127" i="4"/>
  <c r="D128" i="4"/>
  <c r="D129" i="4" s="1"/>
  <c r="D130" i="4" s="1"/>
  <c r="D131" i="4" s="1"/>
  <c r="D132" i="4" s="1"/>
  <c r="D133" i="4" s="1"/>
  <c r="D134" i="4" s="1"/>
  <c r="D135" i="4" s="1"/>
  <c r="D136" i="4" s="1"/>
  <c r="G128" i="4"/>
  <c r="B128" i="1" s="1"/>
  <c r="H128" i="4"/>
  <c r="C128" i="1" s="1"/>
  <c r="G129" i="4"/>
  <c r="B129" i="1" s="1"/>
  <c r="H129" i="4"/>
  <c r="C129" i="1" s="1"/>
  <c r="G130" i="4"/>
  <c r="B130" i="1" s="1"/>
  <c r="H130" i="4"/>
  <c r="G131" i="4"/>
  <c r="H131" i="4"/>
  <c r="G132" i="4"/>
  <c r="B132" i="1" s="1"/>
  <c r="H132" i="4"/>
  <c r="C132" i="1" s="1"/>
  <c r="G133" i="4"/>
  <c r="B133" i="1" s="1"/>
  <c r="H133" i="4"/>
  <c r="C133" i="1" s="1"/>
  <c r="G134" i="4"/>
  <c r="B134" i="1" s="1"/>
  <c r="H134" i="4"/>
  <c r="G135" i="4"/>
  <c r="H135" i="4"/>
  <c r="C135" i="1" s="1"/>
  <c r="G136" i="4"/>
  <c r="B136" i="1" s="1"/>
  <c r="H136" i="4"/>
  <c r="C136" i="1" s="1"/>
  <c r="D137" i="4"/>
  <c r="E137" i="4"/>
  <c r="G137" i="4"/>
  <c r="B137" i="1" s="1"/>
  <c r="I137" i="4"/>
  <c r="D137" i="1" s="1"/>
  <c r="D138" i="4"/>
  <c r="D139" i="4" s="1"/>
  <c r="D140" i="4" s="1"/>
  <c r="D141" i="4" s="1"/>
  <c r="D142" i="4" s="1"/>
  <c r="G138" i="4"/>
  <c r="B138" i="1" s="1"/>
  <c r="H138" i="4"/>
  <c r="C138" i="1" s="1"/>
  <c r="G139" i="4"/>
  <c r="B139" i="1" s="1"/>
  <c r="H139" i="4"/>
  <c r="C139" i="1" s="1"/>
  <c r="G140" i="4"/>
  <c r="B140" i="1" s="1"/>
  <c r="H140" i="4"/>
  <c r="C140" i="1" s="1"/>
  <c r="G141" i="4"/>
  <c r="B141" i="1" s="1"/>
  <c r="H141" i="4"/>
  <c r="C141" i="1" s="1"/>
  <c r="G142" i="4"/>
  <c r="H142" i="4"/>
  <c r="D143" i="4"/>
  <c r="E143" i="4"/>
  <c r="G143" i="4"/>
  <c r="B143" i="1" s="1"/>
  <c r="I143" i="4"/>
  <c r="D143" i="1" s="1"/>
  <c r="D144" i="4"/>
  <c r="G144" i="4"/>
  <c r="B144" i="1" s="1"/>
  <c r="H144" i="4"/>
  <c r="C144" i="1" s="1"/>
  <c r="D145" i="4"/>
  <c r="D146" i="4" s="1"/>
  <c r="D147" i="4" s="1"/>
  <c r="G145" i="4"/>
  <c r="B145" i="1" s="1"/>
  <c r="H145" i="4"/>
  <c r="C145" i="1" s="1"/>
  <c r="G146" i="4"/>
  <c r="B146" i="1" s="1"/>
  <c r="H146" i="4"/>
  <c r="G147" i="4"/>
  <c r="H147" i="4"/>
  <c r="D148" i="4"/>
  <c r="E148" i="4"/>
  <c r="G148" i="4"/>
  <c r="B148" i="1" s="1"/>
  <c r="I148" i="4"/>
  <c r="D149" i="4"/>
  <c r="D150" i="4" s="1"/>
  <c r="D151" i="4" s="1"/>
  <c r="D152" i="4" s="1"/>
  <c r="D153" i="4" s="1"/>
  <c r="D154" i="4" s="1"/>
  <c r="D155" i="4" s="1"/>
  <c r="D156" i="4" s="1"/>
  <c r="D157" i="4" s="1"/>
  <c r="D158" i="4" s="1"/>
  <c r="D159" i="4" s="1"/>
  <c r="D160" i="4" s="1"/>
  <c r="D161" i="4" s="1"/>
  <c r="D162" i="4" s="1"/>
  <c r="D163" i="4" s="1"/>
  <c r="D164" i="4" s="1"/>
  <c r="D165" i="4" s="1"/>
  <c r="D166" i="4" s="1"/>
  <c r="D167" i="4" s="1"/>
  <c r="D168" i="4" s="1"/>
  <c r="D169" i="4" s="1"/>
  <c r="G149" i="4"/>
  <c r="B149" i="1" s="1"/>
  <c r="H149" i="4"/>
  <c r="G150" i="4"/>
  <c r="B150" i="1" s="1"/>
  <c r="H150" i="4"/>
  <c r="C150" i="1" s="1"/>
  <c r="G151" i="4"/>
  <c r="B151" i="1" s="1"/>
  <c r="H151" i="4"/>
  <c r="C151" i="1" s="1"/>
  <c r="G152" i="4"/>
  <c r="B152" i="1" s="1"/>
  <c r="H152" i="4"/>
  <c r="C152" i="1" s="1"/>
  <c r="G153" i="4"/>
  <c r="B153" i="1" s="1"/>
  <c r="H153" i="4"/>
  <c r="C153" i="1" s="1"/>
  <c r="G154" i="4"/>
  <c r="B154" i="1" s="1"/>
  <c r="H154" i="4"/>
  <c r="G155" i="4"/>
  <c r="B155" i="1" s="1"/>
  <c r="H155" i="4"/>
  <c r="C155" i="1" s="1"/>
  <c r="G156" i="4"/>
  <c r="B156" i="1" s="1"/>
  <c r="H156" i="4"/>
  <c r="C156" i="1" s="1"/>
  <c r="G157" i="4"/>
  <c r="B157" i="1" s="1"/>
  <c r="H157" i="4"/>
  <c r="C157" i="1" s="1"/>
  <c r="G158" i="4"/>
  <c r="B158" i="1" s="1"/>
  <c r="H158" i="4"/>
  <c r="C158" i="1" s="1"/>
  <c r="G159" i="4"/>
  <c r="B159" i="1" s="1"/>
  <c r="H159" i="4"/>
  <c r="C159" i="1" s="1"/>
  <c r="G160" i="4"/>
  <c r="B160" i="1" s="1"/>
  <c r="H160" i="4"/>
  <c r="C160" i="1" s="1"/>
  <c r="G161" i="4"/>
  <c r="B161" i="1" s="1"/>
  <c r="H161" i="4"/>
  <c r="C161" i="1" s="1"/>
  <c r="G162" i="4"/>
  <c r="B162" i="1" s="1"/>
  <c r="H162" i="4"/>
  <c r="C162" i="1" s="1"/>
  <c r="G163" i="4"/>
  <c r="H163" i="4"/>
  <c r="G164" i="4"/>
  <c r="H164" i="4"/>
  <c r="G165" i="4"/>
  <c r="H165" i="4"/>
  <c r="G166" i="4"/>
  <c r="H166" i="4"/>
  <c r="G167" i="4"/>
  <c r="H167" i="4"/>
  <c r="G168" i="4"/>
  <c r="H168" i="4"/>
  <c r="G169" i="4"/>
  <c r="B169" i="1" s="1"/>
  <c r="H169" i="4"/>
  <c r="C169" i="1" s="1"/>
  <c r="E2" i="1"/>
  <c r="F2" i="1"/>
  <c r="I3" i="4"/>
  <c r="D3" i="1" s="1"/>
  <c r="G3" i="4"/>
  <c r="B3" i="1" s="1"/>
  <c r="E3" i="4"/>
  <c r="E4" i="4" s="1"/>
  <c r="D3" i="4"/>
  <c r="C3" i="4"/>
  <c r="C4" i="4" s="1"/>
  <c r="C5" i="4" s="1"/>
  <c r="C6" i="4" s="1"/>
  <c r="C7" i="4" s="1"/>
  <c r="C8" i="4" s="1"/>
  <c r="C9" i="4" s="1"/>
  <c r="C10" i="4" s="1"/>
  <c r="C11" i="4" s="1"/>
  <c r="C12" i="4" s="1"/>
  <c r="C13" i="4" s="1"/>
  <c r="C14" i="4" s="1"/>
  <c r="C15" i="4" s="1"/>
  <c r="C16" i="4" s="1"/>
  <c r="C17" i="4" s="1"/>
  <c r="C18" i="4" s="1"/>
  <c r="C19" i="4" s="1"/>
  <c r="C20" i="4" s="1"/>
  <c r="C21" i="4" s="1"/>
  <c r="C22" i="4" s="1"/>
  <c r="C23" i="4" s="1"/>
  <c r="C24" i="4" s="1"/>
  <c r="C25" i="4" s="1"/>
  <c r="C26" i="4" s="1"/>
  <c r="C27" i="4" s="1"/>
  <c r="C28" i="4" s="1"/>
  <c r="B3" i="4"/>
  <c r="B4" i="4" s="1"/>
  <c r="B5" i="4" s="1"/>
  <c r="I2" i="4"/>
  <c r="D2" i="1" s="1"/>
  <c r="H2" i="4"/>
  <c r="C2" i="1" s="1"/>
  <c r="E2" i="4"/>
  <c r="D2" i="4"/>
  <c r="C2" i="4"/>
  <c r="I5" i="4" l="1"/>
  <c r="D5" i="1" s="1"/>
  <c r="B6" i="4"/>
  <c r="E5" i="4"/>
  <c r="E6" i="4" s="1"/>
  <c r="I4" i="4"/>
  <c r="D4" i="1" s="1"/>
  <c r="I6" i="4"/>
  <c r="D6" i="1" s="1"/>
  <c r="B7" i="4"/>
  <c r="G2" i="4"/>
  <c r="B2" i="1" s="1"/>
  <c r="H3" i="4"/>
  <c r="C3" i="1" s="1"/>
  <c r="E7" i="4" l="1"/>
  <c r="E8" i="4"/>
  <c r="B8" i="4"/>
  <c r="I7" i="4"/>
  <c r="D7" i="1" s="1"/>
  <c r="I8" i="4" l="1"/>
  <c r="D8" i="1" s="1"/>
  <c r="B9" i="4"/>
  <c r="E9" i="4"/>
  <c r="E10" i="4" s="1"/>
  <c r="E11" i="4" s="1"/>
  <c r="E12" i="4" l="1"/>
  <c r="E13" i="4"/>
  <c r="I9" i="4"/>
  <c r="D9" i="1" s="1"/>
  <c r="B10" i="4"/>
  <c r="E14" i="4" l="1"/>
  <c r="I10" i="4"/>
  <c r="D10" i="1" s="1"/>
  <c r="B11" i="4"/>
  <c r="E15" i="4"/>
  <c r="B12" i="4" l="1"/>
  <c r="I11" i="4"/>
  <c r="D11" i="1" s="1"/>
  <c r="E16" i="4"/>
  <c r="E17" i="4" l="1"/>
  <c r="I12" i="4"/>
  <c r="D12" i="1" s="1"/>
  <c r="B13" i="4"/>
  <c r="E18" i="4" l="1"/>
  <c r="E19" i="4" s="1"/>
  <c r="E20" i="4" s="1"/>
  <c r="E22" i="4" s="1"/>
  <c r="E23" i="4" s="1"/>
  <c r="E24" i="4" s="1"/>
  <c r="E25" i="4" s="1"/>
  <c r="I13" i="4"/>
  <c r="D13" i="1" s="1"/>
  <c r="B14" i="4"/>
  <c r="B15" i="4" l="1"/>
  <c r="I14" i="4"/>
  <c r="D14" i="1" s="1"/>
  <c r="I15" i="4" l="1"/>
  <c r="D15" i="1" s="1"/>
  <c r="B16" i="4"/>
  <c r="I16" i="4" l="1"/>
  <c r="D16" i="1" s="1"/>
  <c r="B17" i="4"/>
  <c r="I17" i="4" l="1"/>
  <c r="D17" i="1" s="1"/>
  <c r="B18" i="4"/>
  <c r="I18" i="4" l="1"/>
  <c r="D18" i="1" s="1"/>
  <c r="B19" i="4"/>
  <c r="I19" i="4" l="1"/>
  <c r="D19" i="1" s="1"/>
  <c r="B20" i="4"/>
  <c r="I20" i="4" l="1"/>
  <c r="D20" i="1" s="1"/>
  <c r="B21" i="4"/>
  <c r="H21" i="4" l="1"/>
  <c r="C21" i="1" s="1"/>
  <c r="B22" i="4"/>
  <c r="I22" i="4" l="1"/>
  <c r="D22" i="1" s="1"/>
  <c r="B23" i="4"/>
  <c r="B24" i="4" l="1"/>
  <c r="I23" i="4"/>
  <c r="D23" i="1" s="1"/>
  <c r="I24" i="4" l="1"/>
  <c r="D24" i="1" s="1"/>
  <c r="B25" i="4"/>
  <c r="I25" i="4" l="1"/>
  <c r="D25" i="1" s="1"/>
  <c r="B26" i="4"/>
  <c r="B27" i="4" l="1"/>
  <c r="I26" i="4"/>
  <c r="D26" i="1" s="1"/>
  <c r="L27" i="4"/>
  <c r="E27" i="1" s="1"/>
  <c r="L26" i="4"/>
  <c r="E26" i="1" s="1"/>
  <c r="E26" i="4" l="1"/>
  <c r="H26" i="4"/>
  <c r="C26" i="1" s="1"/>
  <c r="G26" i="4"/>
  <c r="B26" i="1" s="1"/>
  <c r="E27" i="4"/>
  <c r="E28" i="4" s="1"/>
  <c r="E31" i="4" s="1"/>
  <c r="E32" i="4" s="1"/>
  <c r="E33" i="4" s="1"/>
  <c r="E34" i="4" s="1"/>
  <c r="E35" i="4" s="1"/>
  <c r="E36" i="4" s="1"/>
  <c r="E37" i="4" s="1"/>
  <c r="E39" i="4" s="1"/>
  <c r="E40" i="4" s="1"/>
  <c r="E41" i="4" s="1"/>
  <c r="E42" i="4" s="1"/>
  <c r="E43" i="4" s="1"/>
  <c r="E44" i="4" s="1"/>
  <c r="E45" i="4" s="1"/>
  <c r="E46" i="4" s="1"/>
  <c r="E48" i="4" s="1"/>
  <c r="E49" i="4" s="1"/>
  <c r="E50" i="4" s="1"/>
  <c r="E51" i="4" s="1"/>
  <c r="G27" i="4"/>
  <c r="B27" i="1" s="1"/>
  <c r="H27" i="4"/>
  <c r="C27" i="1" s="1"/>
  <c r="B28" i="4"/>
  <c r="I27" i="4"/>
  <c r="D27" i="1" s="1"/>
  <c r="I28" i="4" l="1"/>
  <c r="D28" i="1" s="1"/>
  <c r="B29" i="4"/>
  <c r="B30" i="4" l="1"/>
  <c r="G29" i="4"/>
  <c r="B29" i="1" s="1"/>
  <c r="B31" i="4" l="1"/>
  <c r="H30" i="4"/>
  <c r="C30" i="1" s="1"/>
  <c r="B32" i="4" l="1"/>
  <c r="I31" i="4"/>
  <c r="D31" i="1" s="1"/>
  <c r="B33" i="4" l="1"/>
  <c r="I32" i="4"/>
  <c r="D32" i="1" s="1"/>
  <c r="L52" i="4" l="1"/>
  <c r="E52" i="1" s="1"/>
  <c r="I33" i="4"/>
  <c r="D33" i="1" s="1"/>
  <c r="B34" i="4"/>
  <c r="I34" i="4" l="1"/>
  <c r="D34" i="1" s="1"/>
  <c r="B35" i="4"/>
  <c r="H52" i="4"/>
  <c r="C52" i="1" s="1"/>
  <c r="G52" i="4"/>
  <c r="B52" i="1" s="1"/>
  <c r="E52" i="4"/>
  <c r="E53" i="4" s="1"/>
  <c r="E54" i="4" s="1"/>
  <c r="E55" i="4" s="1"/>
  <c r="E56" i="4" s="1"/>
  <c r="E57" i="4" s="1"/>
  <c r="E58" i="4" s="1"/>
  <c r="E59" i="4" s="1"/>
  <c r="E61" i="4" s="1"/>
  <c r="E62" i="4" s="1"/>
  <c r="E63" i="4" s="1"/>
  <c r="E64" i="4" s="1"/>
  <c r="E65" i="4" s="1"/>
  <c r="E67" i="4" s="1"/>
  <c r="E68" i="4" s="1"/>
  <c r="E69" i="4" s="1"/>
  <c r="E70" i="4" s="1"/>
  <c r="E71" i="4" s="1"/>
  <c r="E72" i="4" s="1"/>
  <c r="E73" i="4" s="1"/>
  <c r="E74" i="4" s="1"/>
  <c r="E75" i="4" s="1"/>
  <c r="E76" i="4" s="1"/>
  <c r="E77" i="4" s="1"/>
  <c r="E78" i="4" s="1"/>
  <c r="E79" i="4" s="1"/>
  <c r="E80" i="4" s="1"/>
  <c r="E81" i="4" s="1"/>
  <c r="E82" i="4" s="1"/>
  <c r="E83" i="4" s="1"/>
  <c r="E84" i="4" s="1"/>
  <c r="E85" i="4" s="1"/>
  <c r="E86" i="4" s="1"/>
  <c r="E87" i="4" s="1"/>
  <c r="E88" i="4" s="1"/>
  <c r="E89" i="4" s="1"/>
  <c r="E90" i="4" s="1"/>
  <c r="E91" i="4" s="1"/>
  <c r="E92" i="4" s="1"/>
  <c r="E93" i="4" s="1"/>
  <c r="E94" i="4" s="1"/>
  <c r="E95" i="4" s="1"/>
  <c r="E96" i="4" s="1"/>
  <c r="E97" i="4" s="1"/>
  <c r="E98" i="4" s="1"/>
  <c r="I35" i="4" l="1"/>
  <c r="D35" i="1" s="1"/>
  <c r="B36" i="4"/>
  <c r="I36" i="4" l="1"/>
  <c r="D36" i="1" s="1"/>
  <c r="B37" i="4"/>
  <c r="B38" i="4" l="1"/>
  <c r="I37" i="4"/>
  <c r="D37" i="1" s="1"/>
  <c r="H38" i="4" l="1"/>
  <c r="C38" i="1" s="1"/>
  <c r="B39" i="4"/>
  <c r="I39" i="4" l="1"/>
  <c r="D39" i="1" s="1"/>
  <c r="B40" i="4"/>
  <c r="I40" i="4" l="1"/>
  <c r="D40" i="1" s="1"/>
  <c r="B41" i="4"/>
  <c r="I41" i="4" l="1"/>
  <c r="D41" i="1" s="1"/>
  <c r="B42" i="4"/>
  <c r="I42" i="4" l="1"/>
  <c r="D42" i="1" s="1"/>
  <c r="B43" i="4"/>
  <c r="I43" i="4" l="1"/>
  <c r="D43" i="1" s="1"/>
  <c r="B44" i="4"/>
  <c r="I44" i="4" l="1"/>
  <c r="D44" i="1" s="1"/>
  <c r="B45" i="4"/>
  <c r="I45" i="4" l="1"/>
  <c r="D45" i="1" s="1"/>
  <c r="B46" i="4"/>
  <c r="B47" i="4" l="1"/>
  <c r="I46" i="4"/>
  <c r="D46" i="1" s="1"/>
  <c r="H47" i="4" l="1"/>
  <c r="C47" i="1" s="1"/>
  <c r="B48" i="4"/>
  <c r="I48" i="4" l="1"/>
  <c r="D48" i="1" s="1"/>
  <c r="B49" i="4"/>
  <c r="I49" i="4" l="1"/>
  <c r="D49" i="1" s="1"/>
  <c r="B50" i="4"/>
  <c r="I50" i="4" l="1"/>
  <c r="D50" i="1" s="1"/>
  <c r="B51" i="4"/>
  <c r="I51" i="4" l="1"/>
  <c r="D51" i="1" s="1"/>
  <c r="B52" i="4"/>
  <c r="B53" i="4" l="1"/>
  <c r="I52" i="4"/>
  <c r="D52" i="1" s="1"/>
  <c r="I53" i="4" l="1"/>
  <c r="D53" i="1" s="1"/>
  <c r="B54" i="4"/>
  <c r="I54" i="4" l="1"/>
  <c r="D54" i="1" s="1"/>
  <c r="B55" i="4"/>
  <c r="I55" i="4" l="1"/>
  <c r="D55" i="1" s="1"/>
  <c r="B56" i="4"/>
  <c r="I56" i="4" l="1"/>
  <c r="D56" i="1" s="1"/>
  <c r="B57" i="4"/>
  <c r="I57" i="4" l="1"/>
  <c r="D57" i="1" s="1"/>
  <c r="B58" i="4"/>
  <c r="I58" i="4" l="1"/>
  <c r="D58" i="1" s="1"/>
  <c r="B59" i="4"/>
  <c r="I59" i="4" l="1"/>
  <c r="D59" i="1" s="1"/>
  <c r="B60" i="4"/>
  <c r="H60" i="4" l="1"/>
  <c r="C60" i="1" s="1"/>
  <c r="B61" i="4"/>
  <c r="I61" i="4" l="1"/>
  <c r="D61" i="1" s="1"/>
  <c r="B62" i="4"/>
  <c r="B63" i="4" l="1"/>
  <c r="I62" i="4"/>
  <c r="D62" i="1" s="1"/>
  <c r="B64" i="4" l="1"/>
  <c r="I63" i="4"/>
  <c r="D63" i="1" s="1"/>
  <c r="I64" i="4" l="1"/>
  <c r="D64" i="1" s="1"/>
  <c r="B65" i="4"/>
  <c r="B66" i="4" l="1"/>
  <c r="I65" i="4"/>
  <c r="D65" i="1" s="1"/>
  <c r="B67" i="4" l="1"/>
  <c r="H66" i="4"/>
  <c r="C66" i="1" s="1"/>
  <c r="B68" i="4" l="1"/>
  <c r="I67" i="4"/>
  <c r="D67" i="1" s="1"/>
  <c r="I68" i="4" l="1"/>
  <c r="D68" i="1" s="1"/>
  <c r="B69" i="4"/>
  <c r="I69" i="4" l="1"/>
  <c r="D69" i="1" s="1"/>
  <c r="B70" i="4"/>
  <c r="I70" i="4" l="1"/>
  <c r="D70" i="1" s="1"/>
  <c r="B71" i="4"/>
  <c r="I71" i="4" l="1"/>
  <c r="D71" i="1" s="1"/>
  <c r="B72" i="4"/>
  <c r="B73" i="4" l="1"/>
  <c r="I72" i="4"/>
  <c r="D72" i="1" s="1"/>
  <c r="I73" i="4" l="1"/>
  <c r="D73" i="1" s="1"/>
  <c r="B74" i="4"/>
  <c r="B75" i="4" l="1"/>
  <c r="I74" i="4"/>
  <c r="D74" i="1" s="1"/>
  <c r="I75" i="4" l="1"/>
  <c r="D75" i="1" s="1"/>
  <c r="B76" i="4"/>
  <c r="I76" i="4" l="1"/>
  <c r="D76" i="1" s="1"/>
  <c r="B77" i="4"/>
  <c r="I77" i="4" l="1"/>
  <c r="D77" i="1" s="1"/>
  <c r="B78" i="4"/>
  <c r="I78" i="4" l="1"/>
  <c r="D78" i="1" s="1"/>
  <c r="B79" i="4"/>
  <c r="I79" i="4" l="1"/>
  <c r="D79" i="1" s="1"/>
  <c r="B80" i="4"/>
  <c r="I80" i="4" l="1"/>
  <c r="D80" i="1" s="1"/>
  <c r="B81" i="4"/>
  <c r="I81" i="4" l="1"/>
  <c r="D81" i="1" s="1"/>
  <c r="B82" i="4"/>
  <c r="I82" i="4" l="1"/>
  <c r="D82" i="1" s="1"/>
  <c r="B83" i="4"/>
  <c r="B84" i="4" l="1"/>
  <c r="I83" i="4"/>
  <c r="D83" i="1" s="1"/>
  <c r="I84" i="4" l="1"/>
  <c r="D84" i="1" s="1"/>
  <c r="B85" i="4"/>
  <c r="I85" i="4" l="1"/>
  <c r="D85" i="1" s="1"/>
  <c r="B86" i="4"/>
  <c r="B87" i="4" l="1"/>
  <c r="I86" i="4"/>
  <c r="D86" i="1" s="1"/>
  <c r="B88" i="4" l="1"/>
  <c r="I87" i="4"/>
  <c r="D87" i="1" s="1"/>
  <c r="I88" i="4" l="1"/>
  <c r="D88" i="1" s="1"/>
  <c r="B89" i="4"/>
  <c r="I89" i="4" l="1"/>
  <c r="D89" i="1" s="1"/>
  <c r="B90" i="4"/>
  <c r="I90" i="4" l="1"/>
  <c r="D90" i="1" s="1"/>
  <c r="B91" i="4"/>
  <c r="B92" i="4" l="1"/>
  <c r="I91" i="4"/>
  <c r="D91" i="1" s="1"/>
  <c r="I92" i="4" l="1"/>
  <c r="D92" i="1" s="1"/>
  <c r="B93" i="4"/>
  <c r="I93" i="4" l="1"/>
  <c r="D93" i="1" s="1"/>
  <c r="B94" i="4"/>
  <c r="B95" i="4" l="1"/>
  <c r="I94" i="4"/>
  <c r="D94" i="1" s="1"/>
  <c r="I95" i="4" l="1"/>
  <c r="D95" i="1" s="1"/>
  <c r="B96" i="4"/>
  <c r="B97" i="4" l="1"/>
  <c r="I96" i="4"/>
  <c r="D96" i="1" s="1"/>
  <c r="I97" i="4" l="1"/>
  <c r="D97" i="1" s="1"/>
  <c r="B98" i="4"/>
  <c r="I98" i="4" l="1"/>
  <c r="D98" i="1" s="1"/>
  <c r="B99" i="4"/>
  <c r="B100" i="4" l="1"/>
  <c r="I99" i="4"/>
  <c r="D99" i="1" s="1"/>
  <c r="H100" i="4" l="1"/>
  <c r="C100" i="1" s="1"/>
  <c r="B101" i="4"/>
  <c r="I101" i="4" l="1"/>
  <c r="D101" i="1" s="1"/>
  <c r="B102" i="4"/>
  <c r="I102" i="4" l="1"/>
  <c r="D102" i="1" s="1"/>
  <c r="B103" i="4"/>
  <c r="I103" i="4" l="1"/>
  <c r="D103" i="1" s="1"/>
  <c r="B104" i="4"/>
  <c r="I104" i="4" l="1"/>
  <c r="D104" i="1" s="1"/>
  <c r="B105" i="4"/>
  <c r="I105" i="4" l="1"/>
  <c r="D105" i="1" s="1"/>
  <c r="B106" i="4"/>
  <c r="B107" i="4" l="1"/>
  <c r="I106" i="4"/>
  <c r="D106" i="1" s="1"/>
  <c r="B108" i="4" l="1"/>
  <c r="I107" i="4"/>
  <c r="D107" i="1" s="1"/>
  <c r="I108" i="4" l="1"/>
  <c r="D108" i="1" s="1"/>
  <c r="B109" i="4"/>
  <c r="I109" i="4" l="1"/>
  <c r="D109" i="1" s="1"/>
  <c r="B110" i="4"/>
  <c r="I110" i="4" l="1"/>
  <c r="D110" i="1" s="1"/>
  <c r="B111" i="4"/>
  <c r="I111" i="4" l="1"/>
  <c r="D111" i="1" s="1"/>
  <c r="B112" i="4"/>
  <c r="B113" i="4" l="1"/>
  <c r="G112" i="4"/>
  <c r="B112" i="1" s="1"/>
  <c r="H113" i="4" l="1"/>
  <c r="C113" i="1" s="1"/>
  <c r="B114" i="4"/>
  <c r="I114" i="4" l="1"/>
  <c r="D114" i="1" s="1"/>
  <c r="B115" i="4"/>
  <c r="I115" i="4" l="1"/>
  <c r="D115" i="1" s="1"/>
  <c r="B116" i="4"/>
  <c r="B117" i="4" l="1"/>
  <c r="I116" i="4"/>
  <c r="D116" i="1" s="1"/>
  <c r="I117" i="4" l="1"/>
  <c r="D117" i="1" s="1"/>
  <c r="B118" i="4"/>
  <c r="I118" i="4" l="1"/>
  <c r="D118" i="1" s="1"/>
  <c r="B119" i="4"/>
  <c r="I119" i="4" l="1"/>
  <c r="D119" i="1" s="1"/>
  <c r="B120" i="4"/>
  <c r="I120" i="4" l="1"/>
  <c r="D120" i="1" s="1"/>
  <c r="B121" i="4"/>
  <c r="I121" i="4" l="1"/>
  <c r="D121" i="1" s="1"/>
  <c r="B122" i="4"/>
  <c r="B123" i="4" l="1"/>
  <c r="I122" i="4"/>
  <c r="D122" i="1" s="1"/>
  <c r="B124" i="4" l="1"/>
  <c r="I123" i="4"/>
  <c r="D123" i="1" s="1"/>
  <c r="I124" i="4" l="1"/>
  <c r="D124" i="1" s="1"/>
  <c r="B125" i="4"/>
  <c r="I125" i="4" l="1"/>
  <c r="D125" i="1" s="1"/>
  <c r="B126" i="4"/>
  <c r="B127" i="4" l="1"/>
  <c r="I126" i="4"/>
  <c r="D126" i="1" s="1"/>
  <c r="H127" i="4" l="1"/>
  <c r="C127" i="1" s="1"/>
  <c r="B128" i="4"/>
  <c r="I128" i="4" l="1"/>
  <c r="D128" i="1" s="1"/>
  <c r="B129" i="4"/>
  <c r="I129" i="4" l="1"/>
  <c r="D129" i="1" s="1"/>
  <c r="B130" i="4"/>
  <c r="I130" i="4" l="1"/>
  <c r="D130" i="1" s="1"/>
  <c r="B131" i="4"/>
  <c r="B132" i="4" l="1"/>
  <c r="I131" i="4"/>
  <c r="D131" i="1" s="1"/>
  <c r="I132" i="4" l="1"/>
  <c r="D132" i="1" s="1"/>
  <c r="B133" i="4"/>
  <c r="I133" i="4" l="1"/>
  <c r="D133" i="1" s="1"/>
  <c r="B134" i="4"/>
  <c r="I134" i="4" l="1"/>
  <c r="D134" i="1" s="1"/>
  <c r="B135" i="4"/>
  <c r="B136" i="4" l="1"/>
  <c r="I135" i="4"/>
  <c r="D135" i="1" s="1"/>
  <c r="L99" i="4" l="1"/>
  <c r="E99" i="1" s="1"/>
  <c r="I136" i="4"/>
  <c r="B137" i="4"/>
  <c r="D136" i="1" l="1"/>
  <c r="H137" i="4"/>
  <c r="C137" i="1" s="1"/>
  <c r="B138" i="4"/>
  <c r="E99" i="4"/>
  <c r="E101" i="4" s="1"/>
  <c r="E102" i="4" s="1"/>
  <c r="E103" i="4" s="1"/>
  <c r="E104" i="4" s="1"/>
  <c r="E105" i="4" s="1"/>
  <c r="E106" i="4" s="1"/>
  <c r="E107" i="4" s="1"/>
  <c r="E108" i="4" s="1"/>
  <c r="E109" i="4" s="1"/>
  <c r="E110" i="4" s="1"/>
  <c r="E111" i="4" s="1"/>
  <c r="E114" i="4" s="1"/>
  <c r="E115" i="4" s="1"/>
  <c r="E116" i="4" s="1"/>
  <c r="E117" i="4" s="1"/>
  <c r="E118" i="4" s="1"/>
  <c r="E119" i="4" s="1"/>
  <c r="E120" i="4" s="1"/>
  <c r="E121" i="4" s="1"/>
  <c r="E122" i="4" s="1"/>
  <c r="E123" i="4" s="1"/>
  <c r="E124" i="4" s="1"/>
  <c r="E125" i="4" s="1"/>
  <c r="E126" i="4" s="1"/>
  <c r="E128" i="4" s="1"/>
  <c r="E129" i="4" s="1"/>
  <c r="E130" i="4" s="1"/>
  <c r="E131" i="4" s="1"/>
  <c r="E132" i="4" s="1"/>
  <c r="E133" i="4" s="1"/>
  <c r="E134" i="4" s="1"/>
  <c r="E135" i="4" s="1"/>
  <c r="E136" i="4" s="1"/>
  <c r="E138" i="4" s="1"/>
  <c r="E139" i="4" s="1"/>
  <c r="E140" i="4" s="1"/>
  <c r="E141" i="4" s="1"/>
  <c r="E142" i="4" s="1"/>
  <c r="E144" i="4" s="1"/>
  <c r="E145" i="4" s="1"/>
  <c r="E146" i="4" s="1"/>
  <c r="E147" i="4" s="1"/>
  <c r="E149" i="4" s="1"/>
  <c r="E150" i="4" s="1"/>
  <c r="E151" i="4" s="1"/>
  <c r="E152" i="4" s="1"/>
  <c r="E153" i="4" s="1"/>
  <c r="E154" i="4" s="1"/>
  <c r="E155" i="4" s="1"/>
  <c r="E156" i="4" s="1"/>
  <c r="E157" i="4" s="1"/>
  <c r="E158" i="4" s="1"/>
  <c r="E159" i="4" s="1"/>
  <c r="E160" i="4" s="1"/>
  <c r="E161" i="4" s="1"/>
  <c r="E162" i="4" s="1"/>
  <c r="E163" i="4" s="1"/>
  <c r="E164" i="4" s="1"/>
  <c r="E165" i="4" s="1"/>
  <c r="E166" i="4" s="1"/>
  <c r="E167" i="4" s="1"/>
  <c r="E168" i="4" s="1"/>
  <c r="E169" i="4" s="1"/>
  <c r="G99" i="4"/>
  <c r="B99" i="1" s="1"/>
  <c r="H99" i="4"/>
  <c r="C99" i="1" s="1"/>
  <c r="I138" i="4" l="1"/>
  <c r="D138" i="1" s="1"/>
  <c r="B139" i="4"/>
  <c r="I139" i="4" l="1"/>
  <c r="D139" i="1" s="1"/>
  <c r="B140" i="4"/>
  <c r="I140" i="4" l="1"/>
  <c r="D140" i="1" s="1"/>
  <c r="B141" i="4"/>
  <c r="I141" i="4" l="1"/>
  <c r="D141" i="1" s="1"/>
  <c r="B142" i="4"/>
  <c r="I142" i="4" l="1"/>
  <c r="D142" i="1" s="1"/>
  <c r="B143" i="4"/>
  <c r="H143" i="4" l="1"/>
  <c r="C143" i="1" s="1"/>
  <c r="B144" i="4"/>
  <c r="B145" i="4" l="1"/>
  <c r="I144" i="4"/>
  <c r="D144" i="1" s="1"/>
  <c r="I145" i="4" l="1"/>
  <c r="D145" i="1" s="1"/>
  <c r="B146" i="4"/>
  <c r="B147" i="4" l="1"/>
  <c r="I146" i="4"/>
  <c r="D146" i="1" s="1"/>
  <c r="B148" i="4" l="1"/>
  <c r="I147" i="4"/>
  <c r="D147" i="1" s="1"/>
  <c r="H148" i="4" l="1"/>
  <c r="C148" i="1" s="1"/>
  <c r="B149" i="4"/>
  <c r="I149" i="4" l="1"/>
  <c r="D149" i="1" s="1"/>
  <c r="B150" i="4"/>
  <c r="I150" i="4" l="1"/>
  <c r="D150" i="1" s="1"/>
  <c r="B151" i="4"/>
  <c r="I151" i="4" l="1"/>
  <c r="D151" i="1" s="1"/>
  <c r="B152" i="4"/>
  <c r="I152" i="4" l="1"/>
  <c r="D152" i="1" s="1"/>
  <c r="B153" i="4"/>
  <c r="I153" i="4" l="1"/>
  <c r="D153" i="1" s="1"/>
  <c r="B154" i="4"/>
  <c r="I154" i="4" l="1"/>
  <c r="D154" i="1" s="1"/>
  <c r="B155" i="4"/>
  <c r="B156" i="4" l="1"/>
  <c r="I155" i="4"/>
  <c r="D155" i="1" s="1"/>
  <c r="B157" i="4" l="1"/>
  <c r="I156" i="4"/>
  <c r="D156" i="1" s="1"/>
  <c r="I157" i="4" l="1"/>
  <c r="D157" i="1" s="1"/>
  <c r="B158" i="4"/>
  <c r="I158" i="4" l="1"/>
  <c r="D158" i="1" s="1"/>
  <c r="B159" i="4"/>
  <c r="I159" i="4" l="1"/>
  <c r="D159" i="1" s="1"/>
  <c r="B160" i="4"/>
  <c r="I160" i="4" l="1"/>
  <c r="D160" i="1" s="1"/>
  <c r="B161" i="4"/>
  <c r="I161" i="4" l="1"/>
  <c r="D161" i="1" s="1"/>
  <c r="B162" i="4"/>
  <c r="I162" i="4" l="1"/>
  <c r="D162" i="1" s="1"/>
  <c r="B163" i="4"/>
  <c r="I163" i="4" l="1"/>
  <c r="B164" i="4"/>
  <c r="B165" i="4" l="1"/>
  <c r="I164" i="4"/>
  <c r="I165" i="4" l="1"/>
  <c r="B166" i="4"/>
  <c r="B167" i="4" l="1"/>
  <c r="I166" i="4"/>
  <c r="B168" i="4" l="1"/>
  <c r="I167" i="4"/>
  <c r="I168" i="4" l="1"/>
  <c r="B169" i="4"/>
  <c r="I169" i="4" s="1"/>
</calcChain>
</file>

<file path=xl/sharedStrings.xml><?xml version="1.0" encoding="utf-8"?>
<sst xmlns="http://schemas.openxmlformats.org/spreadsheetml/2006/main" count="413" uniqueCount="243">
  <si>
    <t>Algemeen</t>
  </si>
  <si>
    <t>Gewicht</t>
  </si>
  <si>
    <t>Opmerkingen / toevoegingen</t>
  </si>
  <si>
    <t>Eis</t>
  </si>
  <si>
    <t>Gebruikerservaring</t>
  </si>
  <si>
    <t>Belangrijk</t>
  </si>
  <si>
    <t>Wens</t>
  </si>
  <si>
    <t>De applicatie werkt waar mogelijk met uitrolmenu's op basis van standaardlijsten van voorgedefinieerde gegevens of bestaande tabellen. Er zijn zo min mogelijk open tekst velden.</t>
  </si>
  <si>
    <t>De gebruikersinterface is Nederlandstalig.</t>
  </si>
  <si>
    <t>De KW1C-huisstijl en -kleuren kunnen zowel in de gebruikersinterface als in gegenereerde bestanden worden toegepast.</t>
  </si>
  <si>
    <t>Gebruikers hebben 24 uur per dag, zeven dagen per week en waar ze ook zijn toegang tot de digitale voorzieningen.</t>
  </si>
  <si>
    <t>Gebruikers hebben beschikking over één zoekfunctie voor de volledige inhoud van de applicatie</t>
  </si>
  <si>
    <t>Gebruikers kunnen zoeken op (combinaties van) diverse kenmerken.</t>
  </si>
  <si>
    <t>Gebruikers kunnen zelf aangeven of en zo ja, hoe vaak ze notificaties ook per mail willen ontvangen</t>
  </si>
  <si>
    <t>De applicatie voldoet aan de eisen van digitale toegankelijkheid van de Nederlandse overheid voor het onderdeel Cloudapplicaties, zie https://www.digitoegankelijk.nl/onderwerpen/themas/eenvoudige-uitleg.</t>
  </si>
  <si>
    <t>De applicatie voldoet voor wat betreft de Web Content Accessibility Guidelines (WCAG) aan de Europese standaard EN 301549.</t>
  </si>
  <si>
    <r>
      <rPr>
        <sz val="10"/>
        <color rgb="FF000000"/>
        <rFont val="Arial"/>
      </rPr>
      <t xml:space="preserve">De applicatie heeft het </t>
    </r>
    <r>
      <rPr>
        <i/>
        <sz val="10"/>
        <color rgb="FF000000"/>
        <rFont val="Arial"/>
      </rPr>
      <t>Waarmerk drempelvrij</t>
    </r>
    <r>
      <rPr>
        <sz val="10"/>
        <color rgb="FF000000"/>
        <rFont val="Arial"/>
      </rPr>
      <t>.nl. Zie https://www.drempelvrij.nl/</t>
    </r>
  </si>
  <si>
    <t>Generieke voorzieningen</t>
  </si>
  <si>
    <t>De applicatie biedt de mogelijkheid om documenten die door de applicatie geproduceerd zijn, aan te bieden aan een extern documentmanagementsysteem voorzien van metadata.</t>
  </si>
  <si>
    <t>De applicatie kan rekening houden met door de instelling gedefinieerde bewaar- en vernietigingstermijnen en kan in het kader van recordmanagement signalen afgeven.</t>
  </si>
  <si>
    <t xml:space="preserve">De applicatie biedt de mogelijkheid om operationele rapportages direct binnen de applicatie te kunnen opvragen en daarbij gegevensselectie, filtering en kolomselectie te kunnen toepassen. </t>
  </si>
  <si>
    <t>Op het gebruik van gegevens ten behoeve van rapportages is dezelfde autorisatie van toepassing als op het online gebruik van gegevens.</t>
  </si>
  <si>
    <t>Onderwijsprogramma's</t>
  </si>
  <si>
    <t>Onderwijscatalogus</t>
  </si>
  <si>
    <t xml:space="preserve">De applicatie biedt de mogelijkheid om aparte opleidingsonderdelen te beschrijven, die in een onderwijscatalogus kunnen worden opgeslagen. </t>
  </si>
  <si>
    <t>Opleidingsonderdelen uit de onderwijscatalogus kunnen worden samengevoegd tot grotere eenheden (cursus, training, opleiding).</t>
  </si>
  <si>
    <t>De onderwijscatalogus bevat (een overzicht van) alle reeds ontwikkelde opleidingen (onderwijsprogramma's), opleidingsonderdelen (onderwijsproducten / leereenheden) en bouwstenen / leeractiviteiten.</t>
  </si>
  <si>
    <t>De inhoud van de onderwijscatalogus kan geheel of gedeeltelijk op basis van bepaalde filters worden ontsloten naar andere omgevingen waar de catalogus geraadpleegd kan worden (zoals bijvoorbeeld intranet).</t>
  </si>
  <si>
    <t>De onderwijscatalogus kan op basis van verschillende criteria worden doorzocht of gefilterd.</t>
  </si>
  <si>
    <t>De applicatie ondersteunt de levenscyclus van een opleidingseenheid met minimaal de volgende fasen: in ontwikkeling, vastgesteld, in productie, gearchiveerd.</t>
  </si>
  <si>
    <t>Beheerders kunnen leereenheden activeren (openen voor gebruik), sluiten (blokkeren van het gebruik) en archiveren.</t>
  </si>
  <si>
    <t>Opstellen van een Onderwijsprogramma</t>
  </si>
  <si>
    <t>Bij alle eenheden, die als zelfstandige cursus, training of opleiding kunnen worden aangeboden, kunnen in de applicatie wervingsteksten worden opgenomen die kunnen worden gepubliceerd op de KW1C-website ter ondersteuning van het aanmeldproces.</t>
  </si>
  <si>
    <t xml:space="preserve">De applicatie biedt de mogelijkheid om een onderwijsprogramma op te stellen met een apart onderwijs- en een apart examenplan. </t>
  </si>
  <si>
    <t xml:space="preserve">Bestaande onderwijsprogramma’s kunnen worden gekopieerd als variant of voor een nieuw cohort, waarna slechts enkele aanpassingen hoeven te worden doorgevoerd indien van toepassing. </t>
  </si>
  <si>
    <t>Het opstellen van een onderwijsprogramma kan zowel per opleiding of een groep van opleidingen gebeuren.</t>
  </si>
  <si>
    <t xml:space="preserve">Een onderwijsprogramma kan worden doorgerekend of er voldaan wordt aan voorgeschreven urennormen. </t>
  </si>
  <si>
    <t xml:space="preserve">Een onderwijsprogramma kan worden geanalyseerd om te bepalen of het kwalificatiedossier, waar het onderwijsprogramma op is gebaseerd, is afgedekt. </t>
  </si>
  <si>
    <t>De applicatie biedt functionaliteiten voor het opnemen van keuzedelen en MBO certificaten in het onderwijsprogramma.</t>
  </si>
  <si>
    <t>Het onderwijsprogramma kan gevisualiseerd worden, bijvoorbeeld in de vorm van een matrix</t>
  </si>
  <si>
    <t>Opleidingsonderdelen</t>
  </si>
  <si>
    <t>De applicatie biedt mogelijkheden om nieuwe metadata te definiëren en door het hele systeem heen te gebruiken, ook voor reeds bestaande opleidingsonderdelen.</t>
  </si>
  <si>
    <t>Metadata kunnen ook op hogere niveaus (samengestelde opleidingonderdelen) worden toegepast. Dat wil zeggen, dat samengestelde onderdelen worden gezien als één item waar ook metadata aan kunnen worden toegevoegd.</t>
  </si>
  <si>
    <t xml:space="preserve">De applicatie biedt mogelijkheden om opleidingsonderdelen of bouwstenen te optimaliseren, dat wil zeggen na te gaan of bepaalde opleidingsonderdelen vergelijkbaar zijn. Het is dan mogelijk om de opleidingsonderdelen samen te voegen of te kiezen voor 1 van de 2 opleidingsonderdelen. Het gekozen opleidingsonderdeel vervangt dan overal het niet gekozen opleidingsonderdeel. </t>
  </si>
  <si>
    <t xml:space="preserve">Opleidingsonderdelen zijn herbruikbaar, dat wil zeggen in meerdere onderwijsprogramma’s op te nemen. </t>
  </si>
  <si>
    <t xml:space="preserve">Opleidingsonderdelen kunnen worden gekoppeld aan onderdelen in de kwalificatiestructuur, keuzedelen en MBO certificaten. </t>
  </si>
  <si>
    <t xml:space="preserve">De applicatie voorziet in de mogelijkheid om een coderingssystematiek voor onderwijsprogramma's, opleidingseenheden of leeractiviteiten op te stellen en het gebruik er van af te dwingen.. </t>
  </si>
  <si>
    <r>
      <t xml:space="preserve">Onderwijsprogramma's, opleidingseenheden en leeractiviteiten kunnen worden voorzien van (meerdere) </t>
    </r>
    <r>
      <rPr>
        <i/>
        <sz val="10"/>
        <color theme="1"/>
        <rFont val="Arial"/>
        <family val="2"/>
      </rPr>
      <t>weergavenamen</t>
    </r>
    <r>
      <rPr>
        <sz val="10"/>
        <color theme="1"/>
        <rFont val="Arial"/>
        <family val="2"/>
      </rPr>
      <t xml:space="preserve"> zodat naast of in plaats van de formele naam, titel of code van het item de weergavenaam verschijnt in een fysieke of digitale publicatie (zoals de website, het LMS of rooster).</t>
    </r>
  </si>
  <si>
    <t>Resultaatstructuren</t>
  </si>
  <si>
    <t xml:space="preserve">Opleidingsonderdelen kunnen worden voorzien van een (summatieve en/of formatieve) resultatenboom. </t>
  </si>
  <si>
    <t>Het is mogelijk om programmatisch toetsen te verwerken in de resultaatstructuren. 
(Dat wil zeggen, dat resultatenstructuren zodanig kunnen worden opgesteld en beschreven, dat in afnemende applicaties resultaten van formatieve of ontwikkelingsgerichte beoordelingen naar de summatieve structuur kunnen worden overgebracht.)</t>
  </si>
  <si>
    <t>De opleidingsonderdelen met de summatieve resultaatbomen die in een onderwijsprogramma zijn opgenomen, vormen samen de summatieve resultaatstructuur van dat opleidingsprogramma.</t>
  </si>
  <si>
    <t>De opleidingsonderdelen met de formatieve resultaatbomen die in een onderwijsprogramma zijn opgenomen, vormen samen de formatieve resultaatstructuur van dat opleidingsprogramma.</t>
  </si>
  <si>
    <t xml:space="preserve">KW1C werkt met een Voortgangsbeleid waarbij onder meer eisen worden gesteld aan formatieve resultaatstructuren. de applicatie kan zodanig worden geconfigureerd dat het voortgangsbeleid in de resultaatstructuren kan worden afgedwongen.
(Bijvoorbeeld de mogelijkheid om te werken met studiepunten kan worden dichtgezet.) </t>
  </si>
  <si>
    <t>Regie op het opstellen van een onderwijsprogramma</t>
  </si>
  <si>
    <t xml:space="preserve">Binnen een workflow kunnen per processtap deadlines worden ingesteld.  </t>
  </si>
  <si>
    <t>Bij het naderen of niet halen van deadlines worden betrokkenen automatisch door de applicatie geïnfomeerd.</t>
  </si>
  <si>
    <t xml:space="preserve">Het proces is vrij in te richten en flexibel op te zetten. Bij controlestappen moet het mogelijk zijn om naar eerdere stappen in het volledige proces terug te keren. Het proces moet een iteratief karakter krijgen waarbij door invullen en controleren een kwalitatief product geproduceerd wordt. </t>
  </si>
  <si>
    <t>In het beheergedeelte zijn normen te definiëren voor de te volgen processtappen. Deze normen moeten de kwaliteit van het onderwijsprogramma waarborgen.</t>
  </si>
  <si>
    <t>De gebruiker wordt door de applicatie ondersteund bij het invullen van de benodigde informatie door hulpteksten, die door beheerders aangevuld kunnen worden.</t>
  </si>
  <si>
    <t>Processtappen kunnen worden voorzien van aanvullende instructieteksten.</t>
  </si>
  <si>
    <t>Een onderwijskundige/samensteller van het onderwijsprogramma kan filteren op de organisatie-eenheid en / of locatie waarvoor hij of zij de onderwijsprogramma's opstelt.</t>
  </si>
  <si>
    <t>De gebruikers worden duidelijk geïnformeerd over de uit te voeren processtappen. Zowel in het softwarepakket zelf als via mail.</t>
  </si>
  <si>
    <t>Het moet mogelijk zijn voor een onderwijskundige of daartoe geautoriseerde medewerker om onderwijsprogramma's voor meer dan alleen de eigen organisatie-eenheid te kunnen opstellen.</t>
  </si>
  <si>
    <t>De door actoren in het proces uitgevoerde stappen worden (op persoonsniveau) gelogd.</t>
  </si>
  <si>
    <t>De gelogde data kunnen door daarvoor geautoriseerde gebruikers in rapportages gebruikt worden.</t>
  </si>
  <si>
    <t>Een gebruiker kan instellen, dat hij of zij notificaties ontvangt van statuswijzigingen bij onderwijsprogramma's waar die gebruiker (als invuller, goedkeurder, regisseur, etc) bij betrokken is.</t>
  </si>
  <si>
    <t>Van vastgestelde onderwijsprogramma's (en de afgeleide documenten) kan een mutatieworkflow gestart worden die een aangepast proces doorlopen. Het onderwijsprogramma en de afgeleide documenten moeten dan aangevuld worden met een wijzigingsblad waaruit duidelijk blijkt dat het een addendum of erratum betreft.</t>
  </si>
  <si>
    <t>In de mutatieworkflow van een reeds vastgesteld onderwijsprogramma kan het informeren van betrokken studenten als stap in het proces worden opgenomen. (Dat wil zeggen dat deze stap moet worden afgevinkt voordat de workflow kan worden vervolgd. Het daadwerkelijk informeren van betrokken studenten hoeft niet door de applicatie te worden gefaciliteerd.)</t>
  </si>
  <si>
    <t>De voortgang van het proces is zowel op opleidingsniveau als op instellingsniveau te monitoren vanuit een centraal dashboard.</t>
  </si>
  <si>
    <t xml:space="preserve">Vanuit het dashboard kan een centrale regisseur via berichten of notificaties communiceren met gebruikers over de voortgang. </t>
  </si>
  <si>
    <t>Het is mogelijk om de doorlooptijden van processtappen te kunnen meten en te kunnen vaststellen waar werkvoorraden of bottlenecks bestaan.</t>
  </si>
  <si>
    <t>Publiceren van Onderwijsprogramma's in de vorm van documenten en webpagina's</t>
  </si>
  <si>
    <t>Documenten kunnen worden minimaal worden gepubliceerd in de formaten pdf, pdfa, docx, odf, rtf.</t>
  </si>
  <si>
    <t xml:space="preserve">De te publiceren documenten kennen meerdere niveaus, zodat algemene teksten op instellingsniveau, op  afdelingsniveau en per locatie kunnen worden toegevoegd aan de specifieke teksten van een opleiding. 
De meer algemene teksten kunnen op centraal of afdelingsniveau worden beheerd en als read-only beschikbaar worden gesteld aan het opleidingsniveau.  </t>
  </si>
  <si>
    <t>Het documentsjabloon maakt waar mogelijk gebruik van gegevens uit standaardlijsten of externe bronnen, zodat geen teksten hoeven te worden overgetypt.</t>
  </si>
  <si>
    <t>Het documentsjabloon neemt waar mogelijk onderdelen van het onderwijsprogramma (zoals examenplan) automatisch over.</t>
  </si>
  <si>
    <t>De webpagina's kunnen worden publiceerd via een externe website (openbaar) en/of portaal (intern).</t>
  </si>
  <si>
    <r>
      <rPr>
        <sz val="10"/>
        <color rgb="FF000000"/>
        <rFont val="Arial"/>
      </rPr>
      <t xml:space="preserve">De url naar de digitale studiegids kan zodanig beschikbaar worden gesteld, dat een student via een knop op het portaal (bijvoorbeeld </t>
    </r>
    <r>
      <rPr>
        <i/>
        <sz val="10"/>
        <color rgb="FF000000"/>
        <rFont val="Arial"/>
      </rPr>
      <t>Mijn Studiegids</t>
    </r>
    <r>
      <rPr>
        <sz val="10"/>
        <color rgb="FF000000"/>
        <rFont val="Arial"/>
      </rPr>
      <t>) automatisch naar de studiegids van zijn of haar opleiding wordt geleid.</t>
    </r>
  </si>
  <si>
    <t>In geval van een wijziging (erratum, addendum) wordt de digitale studiegids automatisch bijgewerkt.</t>
  </si>
  <si>
    <t>De webpagina biedt de mogelijkheid om het pdf-document van die studiegids te downloaden zonder dat daarvoor handmatig pdf's gemaakt en gekoppeld moeten worden.</t>
  </si>
  <si>
    <t xml:space="preserve">Niet-functionele eisen en wensen </t>
  </si>
  <si>
    <t>Technische eisen en wensen</t>
  </si>
  <si>
    <t>De applicatie wordt aangeboden als een Software as a Service (SaaS) webapplicatie. Hierin zijn onder andere inbegrepen het hardware-platform, alle benodigde softwarecomponenten en, de beheer- en exploitatiediensten. </t>
  </si>
  <si>
    <t>Single sign-on (SSO) is beschikbaar op basis van Azure AD.</t>
  </si>
  <si>
    <t>De applicatie kan voor het toepassen van Multifactor Authenticatie (MFA) gebruik maken van Azure MFA.</t>
  </si>
  <si>
    <t>Autorisatie in de applicatie is rolgebaseerd zodat de beheerlast beperkt is (Role Based Access Control - RBAC).</t>
  </si>
  <si>
    <t>Autorisatie in de applicatie ondersteunt ook Attribute Based (ABAC) of Policy Based (PBAC) Access Control.</t>
  </si>
  <si>
    <t>Om het aantal handmatige acties te beperken moet de applicatie in het beheergedeelte de mogelijkheid bieden om beheersacties in bulk uit te voeren. Voorbeelden:
•	 Het collectief toekennen of afnemen van rechten
•	 Het collectief koppelen van gebruikers aan opleidingen
•	 Het collectief wijzigen of beëindigen van een proces</t>
  </si>
  <si>
    <t>De applicatie maakt gebruik van de laatste HTTPS-technieken; bij het uitkomen van nieuwe standaarden worden deze binnen 3 maanden geïmplementeerd. </t>
  </si>
  <si>
    <t>De aangeboden applicatie/oplossing is volledig web gebaseerd en daarmee onafhankelijk van het apparaat, het besturingssysteem en de locatie. de applicatie is te gebruiken via alle gangbare webbrowsers, waaronder tenminste de laatste en voorlaatste major versies van de browsers Microsoft Edge, Google Chrome, Safari en Mozilla Firefox. Er wordt primair gebruik gemaakt van standaard internetprotocollen (HTTP en HTTPS) en poorten (80 en 443).</t>
  </si>
  <si>
    <t>De applicatie is te gebruiken zonder (browser) plugins of add-ons op de lokale client (Zero footprint aangaande de SAAS-oplossing).   </t>
  </si>
  <si>
    <t>De wachttijd voor eindgebruikers bij schermwisselingen is aantoonbaar &lt; 2 seconde per uitgevoerde beeldschermtransactie, bij concurrent gebruik van 20 gebruikers of minder. Dit bij voldoende bandbreedte en netwerkcapaciteit aan de gebruikerskant (buiten de invloedssfeer van de leverancier).  De leverancier geeft de minimale bandbreedte vereiste vanuit de client richting de (SaaS toepassing. Ter informatie, op een locatie van KW1C is draadloos de primaire toegang. </t>
  </si>
  <si>
    <t>Bij onverhoopte storingen of interactiefouten van een gebruiker geeft de applicatie duidelijke informatie over het probleem en een heldere instructie hoe te handelen om het op te lossen.</t>
  </si>
  <si>
    <t>Koppelingen en integraties</t>
  </si>
  <si>
    <t>De applicatie ondersteunt het principe van loosely coupled. Dat wil zeggen dat API's voor gegevensuitwisseling binnen de applicatie ook benaderbaar en toepasbaar zijn voor aanbestedende dienst.</t>
  </si>
  <si>
    <t>Het gegevensmodel van de applicatie is inzichtelijk en gedocumenteerd en wordt aan de instelling beschikbaar gesteld.</t>
  </si>
  <si>
    <t>Alle, in de aangeboden oplossing opgeslagen data is beschikbaar via een gestandaardiseerd, actueel en (near) realtime koppelvlak in de vorm van een API/Webservice op basis van de-facto standaard REST/JSON.</t>
  </si>
  <si>
    <t>API’s/webservices zijn beveiligd volgens de laatste marktstandaarden (bv. het oAuth 2.0 protocol met Client Credentials flow voor applicatie naar applicatie en Authorization Code flow voor gebruiker naar applicatie)</t>
  </si>
  <si>
    <t>De aangeboden API’s/webservices zijn goed gedocumenteerd en voorzien van eenduidige terugkoppeling. Alle documentatie hieromtrent is beschikbaar voor de aanbestedende dienst.</t>
  </si>
  <si>
    <t>Indien en voor zover de geïntegreerde oplossing is opgebouwd uit verschillende modules die real time of via scheduling gegevens (meta-, stam- en transactiegegevens) onderling uitwisselen,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softwareoplossing wordt geacht onderdeel uit te maken van de overeenkomst. Daarmee worden aanpassingen, bugfixing etc. uitgevoerd voor rekening en risico van de leverancier, gelijk de andere onderdelen van de geleverde standaard oplossing.</t>
  </si>
  <si>
    <t>Geautomatiseerde User Provisioning wordt ondersteund, dat wil zeggen: Gebruiker- en beheer(accounts) kunnen, via een koppeling met het Identity Management systeem van Aanbestedende Dienst, geautomatiseerd aangemaakt, gemuteerd, geblokkeerd en verwijderd/gearchiveerd worden.</t>
  </si>
  <si>
    <t>De applicatie biedt de mogelijkheid om een realtime kopie van de productiedata beschikbaar te stellen als een aparte omgeving (een realtime lees-replica van de database) waarop een instelling met een zelf te kiezen systeem rapportages en gegevensanalyses kan realiseren.</t>
  </si>
  <si>
    <t>Informatiebeveiliging en privacy</t>
  </si>
  <si>
    <t>De inschrijver beschikt over een ISO 27001 en ISO 27002 certificering (of vergelijkbaar). Deze certificering dient te worden opgeleverd ter verificatie en jaarlijks te worden verstrekt aan de externe accountant van KW1C.</t>
  </si>
  <si>
    <t>Gedurende de looptijd van het contract geeft de opdrachtnemer concreet aan op welke wijze hij voldoet aan de hoge mate van kwaliteit van de software gericht op de productkwaliteit en kwaliteit tijdens gebruik (ISO25010 of vergelijkbaar). De ISO-norm 25010 vervangt sinds 2011 de ISO-norm 9126.</t>
  </si>
  <si>
    <t>De inschrijver voldoet aan de Algemene Verordening Gegevensbescherming (of GDPR: General Data Protection Regulation) van de Europese Unie.</t>
  </si>
  <si>
    <t>De aangeboden SaaS oplossing bevindt zich fysiek binnen de EER</t>
  </si>
  <si>
    <t>De inschrijver beschikt binnen een jaar na gunning over een beschrijving van de interne beheersmaatregelen van de serviceorganisatie in de vorm van een ISAE 3402 Type II rapportage.</t>
  </si>
  <si>
    <t>Scholing en kennisbank</t>
  </si>
  <si>
    <t>Het scholingsplan is erop gericht dat (sleutel)gebruikers in staat zijn om de applicatie optimaal te gebruiken en in te richten en zelfstandig nieuwe gebruikers te kunnen opleiden (train de trainer principe).</t>
  </si>
  <si>
    <t>Er is een scholingsomgeving beschikbaar gedurende de implementatie en minimaal één jaar daarna.</t>
  </si>
  <si>
    <t>De leverancier heeft een scholingsaanbod gebaseerd op de meest actuele versie van de applicatie.</t>
  </si>
  <si>
    <t>De inschrijver biedt een online kennisbank (bijvoorbeeld in de vorm van een wiki, instructievideo’s of online handleidingen) zowel voor de inrichting als het gebruik van de applicatie.</t>
  </si>
  <si>
    <t>Leverancier, SLA, technisch beheer</t>
  </si>
  <si>
    <t>De inschrijver voert tijdig alle wettelijk vereiste aanpassingen door, zowel wat betreft de software als voor wijzigingen in de regelgeving, die het onderwijsontwerp raken.</t>
  </si>
  <si>
    <t>De inschrijver maakt afspraken over de wijze waarop vernieuwingen ten behoeve van het onderwijs en de ondersteunende processen tijdig in de applicatie kunnen worden geïmplementeerd.</t>
  </si>
  <si>
    <t>Er is een afgestemd SLA, waarin tenminste wordt ingegaan op de volgende aspecten van de dienstverlening.
- Niveau van Dienstverlening
  * Beschikbaarheid
  * Performance
  * Vereiste infrastructuur
  * Privacy en data integriteit
  * Uitwijk
  * Back-up procedure
- Niveau dienstverlening Servicedesk
  * Onderhoud en Change Management
  * Procedure correctief, preventief en adaptief onderhoud
  * Procedure m.b.t. releases, patches etc.
- Overleg
- Escalatie en Conflictafhandeling
- Klanttevredenheidsonderzoek en rapportages
- Geldigheidsduur en onderhoud SLA</t>
  </si>
  <si>
    <t>De SLA van de inschrijver wordt vastgesteld door een door de inschrijver opgezet gebruikersoverleg.</t>
  </si>
  <si>
    <t>De applicatie houdt een registratie of logging van alle mutaties bij die interpretabel zijn door functioneel beheerders.</t>
  </si>
  <si>
    <t xml:space="preserve">De logging wordt minimaal 7 maar bij voorkeur 14 dagen bewaard. </t>
  </si>
  <si>
    <t>De logging moet in een gangbaar formaat, conform vastgelegde standaarden, aangeleverd worden zodat dit geëxporteerd kan worden naar een analyse- en monitoringsysteem.</t>
  </si>
  <si>
    <t>De inschrijver biedt naast een productieomgeving ook een permanente dedicated test-/acceptatieomgeving die gebruikt kan worden voor het testen en accepteren van nieuwe releases, het testen van interfaces en het uitvoeren van ketentesten.</t>
  </si>
  <si>
    <t>Het is mogelijk om een ketentest uit te voeren, gecombineerd met de testomgevingen van andere applicaties in de keten (bijvoorbeeld het testen van wijzigingen in de applicatie via datalaag naar afnemende applicaties).</t>
  </si>
  <si>
    <t>Geplande onderhoudswerkzaamheden worden minimaal 2 weken van tevoren aangekondigd.</t>
  </si>
  <si>
    <t>De inschrijver garandeert dat grote en kritieke security en privacy issues met hoge urgentie worden opgepakt, waarbij security issues zowel aan de vaste contactpersoon van de opdrachtgever als aan de functionaris gegevensbescherming van de opdrachtgever worden gemeld.</t>
  </si>
  <si>
    <t>De inschrijver garandeert dat kritische en grote security en privacy incidenten van andere klanten van de inschrijver, die ook van toepassing kunnen zijn op de opdrachtgever of op enigerlei wijze gevolgen hebben voor de opdrachtgever, afgehandeld worden als ware het een security en privacy incident van de opdrachtgever zelf is.</t>
  </si>
  <si>
    <t>Functioneel (en eventueel technisch) gedelegeerd beheer (buiten de interne medewerkers van de Inschrijver) wordt uitgevoerd op basis van separate accounts die niet als standaard gebruikersentiteit binnen de applicatie worden gedefinieerd, maar wel onder dezelfde authenticatie-eisen moeten worden ontsloten.</t>
  </si>
  <si>
    <t>De autorisatiematrixen voor beheerders en gebruikersaccounts zijn strikt van elkaar gescheiden.</t>
  </si>
  <si>
    <t>Er is een back-up-, disaster- en recoveryprocedure aanwezig, gedocumenteerd, getest en operationeel.</t>
  </si>
  <si>
    <t>Historische integriteit: gegevens worden vastgehouden en niet weggegooid. Bij mutatie wordt het huidige database record bewaard (inactief) naast het gewijzigde record (actief). </t>
  </si>
  <si>
    <t>Er is een exit-strategie op het geheel of op onderdelen wanneer het contract wordt beëindigd.  </t>
  </si>
  <si>
    <t>Voldoet</t>
  </si>
  <si>
    <t>Voldoet bij livegang</t>
  </si>
  <si>
    <t>Voldoet niet</t>
  </si>
  <si>
    <r>
      <t xml:space="preserve">Geef in onderstaande tabel aan of uw oplossing voldoet, voldoet bij livegang of niet voldoet. 
Als u </t>
    </r>
    <r>
      <rPr>
        <b/>
        <i/>
        <sz val="10"/>
        <color theme="1"/>
        <rFont val="Arial"/>
        <family val="2"/>
      </rPr>
      <t>voldoet bij livegang</t>
    </r>
    <r>
      <rPr>
        <b/>
        <sz val="10"/>
        <color theme="1"/>
        <rFont val="Arial"/>
        <family val="2"/>
      </rPr>
      <t xml:space="preserve"> invult, is een toelichting vereist. In alle andere gevallen kunt u desgewenst een (korte) toelichting geven of het veld leeglaten. 
De nummering in onderstaande tabel loopt niet gelijkmatig op. Dat hangt samen met het feit dat in dit overzicht alleen de eisen zijn weergegeven uit het </t>
    </r>
    <r>
      <rPr>
        <b/>
        <i/>
        <sz val="10"/>
        <color theme="1"/>
        <rFont val="Arial"/>
        <family val="2"/>
      </rPr>
      <t>Programma van Eisen en Wensen</t>
    </r>
    <r>
      <rPr>
        <b/>
        <sz val="10"/>
        <color theme="1"/>
        <rFont val="Arial"/>
        <family val="2"/>
      </rPr>
      <t xml:space="preserve">. In een later stadium worden de wensen uitgevraagd. </t>
    </r>
  </si>
  <si>
    <t>Antwoord</t>
  </si>
  <si>
    <t>Opmerkingen / toelichting</t>
  </si>
  <si>
    <t xml:space="preserve">KW1C wil naar een onderwijscatalogus als bron van opleidingsinformatie voor tal van afnemende processen. Daarvoor is het wenselijk dat deze informatie geautomatiseerd ter beschikking kan worden gesteld aan andere systemen. Beschrijf van onderstaande integraties welke oplossingen u biedt en wat u daarbij van KW1C verwacht. In de onderstaande tabel is een voorbeeld opgenomen om duidelijk te maken, wat er bedoeld wordt.
KW1C heeft een integratielaag op basis van MSSQL. Indien de voorkeur uitgaat van een interface via de integratielaag, wordt dat hieronder bij de toelighting aangegeven. </t>
  </si>
  <si>
    <t>Gewenste integratie</t>
  </si>
  <si>
    <t>Toelichting</t>
  </si>
  <si>
    <t>Tbv proces</t>
  </si>
  <si>
    <t>Gewenst resultaat</t>
  </si>
  <si>
    <t>Mogelijkheden van uw applicatie</t>
  </si>
  <si>
    <t>Toelichting / beperkingen</t>
  </si>
  <si>
    <t>Wat is vereist aan KW1C kant?</t>
  </si>
  <si>
    <t>Voorbeeld</t>
  </si>
  <si>
    <t>Meerjarenplanning naar Xedule</t>
  </si>
  <si>
    <t xml:space="preserve">Een grof ontwerp van een opleidingsprogramma in de tijd weggezet, kan als (een opzet van) een meerjarenplanning worden beschouwd. </t>
  </si>
  <si>
    <t>Meerjarenplanning, jaarplanning en roostering</t>
  </si>
  <si>
    <t>Publicatie van een volledige meerjarenplanning per onderwijsprogramma direct in Xedule</t>
  </si>
  <si>
    <t>Er is een API beschikbaar die een integratie met Xedule mogelijk maakt. Hiermee kunnen meerjarenplanningen worden overgezet naar Xedule.</t>
  </si>
  <si>
    <t xml:space="preserve">De geplande opleidingseenheden in de tijd kunnen worden overgezet naar Xedule. De API biedt echter een beperkte set aan metadata, die kunnen worden meegestuurd. </t>
  </si>
  <si>
    <t>De coderingen voor ruimtes in Xedule en in de Ontwerptool moeten gelijk zijn. 
KW1C verzorgt zelf de interface, waarmee meerjarenplanningen worden aangeboden aan Xedule.</t>
  </si>
  <si>
    <t>Opleidingen naar Onderwijs Ontwikkel Tool</t>
  </si>
  <si>
    <t xml:space="preserve">Het systeem kan de actuele en toekomstige opleidingenportefeuille van KW1C vanuit de KW1C integratielaag inlezen </t>
  </si>
  <si>
    <t>Onderwijs ontwerp</t>
  </si>
  <si>
    <t>De opleidingen zijn per afdeling of team beschikbaar als vertrekpunt voor het opstellen en beheer van onderwijsprogramma's.</t>
  </si>
  <si>
    <t>Inlezen kwalificatiestructuur van SBB</t>
  </si>
  <si>
    <t xml:space="preserve">Er is een interface met SBB voor het inlezen en actueel houden van de kwalificatiestructuur, inclusief keuzedelen en MBO certificaten. </t>
  </si>
  <si>
    <t>Opleidingsprogramma's kunnen worden gerelateerd aan een kwalificatiedossier, het opleidingsprogramma kan worden getoetst aan het kwalificatiedossier.</t>
  </si>
  <si>
    <t>Wervingsinformatie naar de website.</t>
  </si>
  <si>
    <t>De Onderwijscatalogus is de bron van alle informatie over een opleiding. Beschrijvende teksten over een opleiding kunnen naar de website worden ontsloten op een nog nader te bepalen manier.</t>
  </si>
  <si>
    <t>Werving en aanmelding</t>
  </si>
  <si>
    <t>Teksten met een beschrijving van aangeboden opleidingen worden automatisch gepubliceerd op de KW1C-website.</t>
  </si>
  <si>
    <t>Studiegids op website en/of portaal.</t>
  </si>
  <si>
    <t>Informeren studenten</t>
  </si>
  <si>
    <t xml:space="preserve">Belangrijke documenten zijn online, gepersonaliseerd beschikbaar. </t>
  </si>
  <si>
    <t>Onderwijsproducten met summatieve resultaatstructuren naar Eduarte</t>
  </si>
  <si>
    <t>Het is niet meer nodig om summatieve resultaatstructuren handmatig over te nemen uit examenprogramma's.</t>
  </si>
  <si>
    <t>Examinering</t>
  </si>
  <si>
    <t>De (summatieve) resultaatstructuur van een onderwijsprogramma kan via een interface dan wel een export / import van bestanden beschikbaar worden gesteld aan Eduarte.</t>
  </si>
  <si>
    <t>Onderwijsproducten met formatieve resultaat-structuren naar Eduarte</t>
  </si>
  <si>
    <t>Het is mogelijk om formatieve resultaatstructuren direct in te lezen in Eduarte.</t>
  </si>
  <si>
    <t>Studievoortgang</t>
  </si>
  <si>
    <t>De (formatieve) resultaatstructuur van een onderwijsprogramma kan via een interface dan wel een export / import van bestanden beschikbaar worden gesteld aan Eduarte.</t>
  </si>
  <si>
    <t>Leereenheden naar BrightSpace</t>
  </si>
  <si>
    <t>Het is mogelijk om leereenheden vanuit de onderwijscatalogus eventueel via de KW1C integratielaag te importeren in BrightSpace.</t>
  </si>
  <si>
    <t>Uitvoeren onderwijs</t>
  </si>
  <si>
    <t>Leereenheden kunnen via een interface dan wel een export / import van bestanden beschikbaar worden gesteld aan BrightSpace.</t>
  </si>
  <si>
    <t xml:space="preserve"> </t>
  </si>
  <si>
    <t>Een grof ontwerp kan in de vorm van een meerjarenplanning direct via een interface dan wel via een import / export van bestanden ingelezen worden in Xedule.</t>
  </si>
  <si>
    <t>Provisioning</t>
  </si>
  <si>
    <t>Identity &amp; Accessmanagement</t>
  </si>
  <si>
    <t xml:space="preserve">Gebruikers kunnen geautomatiseerd op basis van hun rol en status in de informatievoorziening worden aangemaakt en onderhouden in de Onderwijs Ontwikkel Tool. </t>
  </si>
  <si>
    <t>Replicatie</t>
  </si>
  <si>
    <t>Informatievoorziening</t>
  </si>
  <si>
    <t>KW1C beschikt over een leesreplicatie van alle productie data voor rapportages en interfacing.</t>
  </si>
  <si>
    <t>Overig ingaande interfaces</t>
  </si>
  <si>
    <t>Informatief</t>
  </si>
  <si>
    <t>Over welke overige ingaande interfaces beschikt uw applicatie?</t>
  </si>
  <si>
    <t>Overig uitgaande interfaces</t>
  </si>
  <si>
    <t>Over welke overige uitgaande interfaces beschikt uw applicatie?</t>
  </si>
  <si>
    <t>Open vragen</t>
  </si>
  <si>
    <t>Flexibilisering van het onderwijs</t>
  </si>
  <si>
    <r>
      <t xml:space="preserve">Beschrijf in maximaal 2 kantjes A4 op welke manier de </t>
    </r>
    <r>
      <rPr>
        <i/>
        <sz val="11"/>
        <color theme="1"/>
        <rFont val="Calibri"/>
        <family val="2"/>
        <scheme val="minor"/>
      </rPr>
      <t>flexibilisering van het onderwijs</t>
    </r>
    <r>
      <rPr>
        <sz val="11"/>
        <color theme="1"/>
        <rFont val="Calibri"/>
        <family val="2"/>
        <scheme val="minor"/>
      </rPr>
      <t xml:space="preserve"> door de applicatie wordt ondersteund. Daartoe rekenen we onderwerpen als modulerisering, versnellen en vertragen, werken met vrijstellingen, behalen van extra certificaten, werken met keuzevakken. Beschrijf daarbij aan welke de randvoorwaarden de organisatie van de aanbestedende dienst moet voldoen om de applicatie daarvoor optimaal te kunnen inzetten. Beschrijf tevens aan welke voorwaarden de inrichting en het beheer van het systeem moet voldoen om het onderwijs succesvol te kunnen flexibiliseren. </t>
    </r>
  </si>
  <si>
    <t>Ondersteuning van LLO</t>
  </si>
  <si>
    <r>
      <t xml:space="preserve">Beschrijf in maximaal 2 kantjes A4 op welke manier de doelstelling van </t>
    </r>
    <r>
      <rPr>
        <i/>
        <sz val="11"/>
        <color theme="1"/>
        <rFont val="Calibri"/>
        <family val="2"/>
        <scheme val="minor"/>
      </rPr>
      <t>Leven Lang Ontwikkelen</t>
    </r>
    <r>
      <rPr>
        <sz val="11"/>
        <color theme="1"/>
        <rFont val="Calibri"/>
        <family val="2"/>
        <scheme val="minor"/>
      </rPr>
      <t xml:space="preserve"> door de applicatie kan worden ondersteund. Daartoe rekenen we onder meer dhet aanbieden van bedrijfsopleidingen, lossen opleidingsonderdelen of cursussen aan verschillende doelgroepen buiten het reguliere aanbod van volledige BOL- en BBL-opleidingen. Beschrijf daarbij aan welke de randvoorwaarden de organisatie van de opdrachtgever moet voldoen om de applicatie optimaal daarvoor te kunnen inzetten. Beschrijf tevens aan welke voorwaarden de inrichting en het beheer van het systeem moet voldoen om onderwijs te ontwerpen en in te richten voor LLO. </t>
    </r>
  </si>
  <si>
    <t>Implementatiestrategie</t>
  </si>
  <si>
    <r>
      <t xml:space="preserve">KW1C is nog volop bezig met een fusietraject dat behoorlijk veel veranderingen voor organisatie en informatievoorziening met zich meebrengt. Om onderwijsteams voor het ontwerpen en onderhouden van onderwijsprogramma's beter te kunnen faciliteren, wil KW1C graag gebruik gaan maken van een Onderwijs Ontwikkel Tool.  Dat zal initieel veel van onderwijsteams vragen. Naast het leren werken met het systeem, zal het initieel beschrijven van alle onderwijsprogramma's in de Onderwijs Ontwikkel Tool veel van teams vergen. Daarbij komt dat teams van voormalig de Leijgraaf gebruik konden maken van een applicatie, die komend jaar niet meer beschikbaar zal zijn. Op dit moment zijn dus alle teams aangewezen op het beschrijven van onderwijsprogramma's in documenten waarna gegevens handmatig moeten worden overgenomen in afnemende systemen. 
KW1C streeft er naar om tijdens de planningscyclus voor schooljaar 24/25 al geheel of gedeeltelijk gebruik te kunnen maken van een Onderwijs Ontwikkel tool. Dat betekent dat teams al vrij snel gebruik moeten kunnen maken van deze tool. Daarbij zijn verschillende scenario's mogelijk:
1. Big Bang: </t>
    </r>
    <r>
      <rPr>
        <i/>
        <sz val="11"/>
        <color theme="1"/>
        <rFont val="Calibri"/>
        <family val="2"/>
        <scheme val="minor"/>
      </rPr>
      <t xml:space="preserve">Alle teams </t>
    </r>
    <r>
      <rPr>
        <sz val="11"/>
        <color theme="1"/>
        <rFont val="Calibri"/>
        <family val="2"/>
        <scheme val="minor"/>
      </rPr>
      <t xml:space="preserve">starten eind 2023 / begin 2024 met het beschrijven van onderwijsprogramma's in de Onderwijs Ontwikkel Tool.
2. Geleidelijk: </t>
    </r>
    <r>
      <rPr>
        <i/>
        <sz val="11"/>
        <color theme="1"/>
        <rFont val="Calibri"/>
        <family val="2"/>
        <scheme val="minor"/>
      </rPr>
      <t xml:space="preserve">Een aantal teams </t>
    </r>
    <r>
      <rPr>
        <sz val="11"/>
        <color theme="1"/>
        <rFont val="Calibri"/>
        <family val="2"/>
        <scheme val="minor"/>
      </rPr>
      <t>start in een pilot met het beschrijven van het onderwijs in de Onderwijs Ontwikkel Tool, overige teams starten later.
3. Gedeeltelijk: Teams maken voor schooljaar 24/25 slechts voor bepaalde onderdelen gebruik van de Onderwijs Ontwikkel Tool, bijvoorbeeld uitsluitend voor het opstellen van examenplannen.
4. Combinatie van scenario 2 en 3.
5. Nog een ander scenario 
Beschrijf in maximaal 2 kantjes A4 wat in uw visie de beste strategie voor KW1C zou zijn op korte en middellange termijn om uw oplossing te implementeren. Geef hierbij aan, wat uw afweging is om voor het betrokken scenario te kiezen.</t>
    </r>
  </si>
  <si>
    <t>Implementatieplan</t>
  </si>
  <si>
    <t>Werk het voorgestelde scenario uit de vorige vraag uit in een (beknopt) implementatieplan in maximaal 3 kantjes A4. Besteed daarbij met name aandacht aan de volgende punten:
* doelen (rekening houdend met de uw implementatiestrategie)
* aanpak (rekening houdend met de uw implementatiestrategie)
* globale planning (rekening houdend met de planningscyclus van KW1C)
* projectorganisatie (beknopt, geef wel duidelijk aan, welke mensen vanuit de organisatie op welk moment nodig zijn)
* randvoorwaarden
* risico's
De aanname voor de planning is, dat interfaces niet op moment 1 nodig zijn maar pas later in het traject als gegevens moeten worden overgezet naar afnemende systemen.</t>
  </si>
  <si>
    <t>Innovativiteit</t>
  </si>
  <si>
    <t>KW1C is een innovatief roc en wil betrekkelijke nieuwe, innovatieve leveranciers een kans geven. Tegelijkertijd wil KW1C geen proeftuin zijn voor het ontwikkelen van nieuwe systemen. Als leverancier hebt u al eerder door het aanleveren van een referentie aangetoond, dat u een werkende oplossing hebt voor de vraag van KW1C. 
Geef in maximaal 2 kantjes A4 aan op welke manieren u nieuwe technologische innovaties toepast in uw oplossing. Ook willen we graag aan de hand van 1 of meer voorbeelden zien dat uw oplossing bijdraagt aan het innovatieve karakter van KW1C.</t>
  </si>
  <si>
    <t>Een gebruiker kan meerdere rollen hebben in het systeem.</t>
  </si>
  <si>
    <t>De gebruikersinterface is rolgebaseerd, waarbij een gebruiker op basis van de rol(len) bijbehorende functionaliteiten kan gebruiken.</t>
  </si>
  <si>
    <t>De applicatie is gebruiksvriendelijk wat concreet inhoudt dat: 
• 	Gebruiksgemak: het aantal handelingen dat nodig is om een taak uit te voeren is zo klein mogelijk. 
• 	Schermopbouw: de schermen zijn overzichtelijk en bevatten geen overbodige informatie of velden. 
• 	Zoeken: de applicatie bevat een snel toegankelijke zoekfunctie waardoor benodigde informatie en functies van de applicatie makkelijk te vinden zijn. 
• 	Intuïtief: de applicatie vereist weinig specifieke scholing en is ook voor incidentele gebruikers goed te gebruiken. 
• 	Efficiënt: de meeste functies kunnen binnen drie klikken of keuzes worden bereikt. 
• 	Logisch: een logische, vaste structuur met een duidelijke navigatie</t>
  </si>
  <si>
    <t>Een beheerder kan instellen voor welke processtappen, statusveranderanderingen of overschrijdingen van deadlines in het systeem gebruikers verplicht een notificatie ontvangen.</t>
  </si>
  <si>
    <t>Gebruikers kunnen in hun persoonlijke landingspagina aangeven voor welke overige processtappen, statusveranderanderingen of overschrijdingen van deadlines in het systeem ze notificaties willen ontvangen.</t>
  </si>
  <si>
    <t>De applicatie is te gebruiken op verschillende typen devices (zoals desktop, laptop en tablet).</t>
  </si>
  <si>
    <t>De applicatie beschikt over een rapportagetool waarmee een beheerder operationele rapportages kan samenstellen uit alle gegevens die in de applicatie beschikbaar zijn.</t>
  </si>
  <si>
    <t xml:space="preserve">Opleidingsonderdelen kunnen worden voorzien van allerlei gegevens, waaronder  titel, inhoudsopgave, trefwoorden, tijdsinvestering, voorwaarden om de leereenheid ter mogen volgen (noodzakelijk beginniveau, eerder gevolgde leereenheden), studiebelastingsuren (SBU), begeleide onderwijstijd (BOT), didactische kenmerken, etc. </t>
  </si>
  <si>
    <t>De applicatie kan de MBO kwalificatiestructuur inlezen vanuit SBB, waarmee tevens wordt gezorgd dat de meest actuele informatie betreffende de kwalificatiedossiers beschikbaar is.</t>
  </si>
  <si>
    <t>De applicatie kan de MBO Keuzedelen en MBO certificaten inlezen vanuit SBB kan worden geborgd dat de meest actuele informatie betreffende de keuzedelen en MBO certificaten beschikbaar is.</t>
  </si>
  <si>
    <t>Via de koppelingen met SBB kan tevens worden geborgd dat de meest actuele informatie betreffende branchegerichte en beroepsspecifieke vereisten in de kwalificatiestructuur beschikbaar is.</t>
  </si>
  <si>
    <t>De applicatie biedt een centrale afdeling de mogelijkheid om regie te voeren op het proces van het ontwikkelen, vaststellen en publiceren van onderwijsprogramma’s.</t>
  </si>
  <si>
    <t xml:space="preserve">Binnen het systeem kunnen workflows worden ingericht, waarmee de processen kunnen worden gestuurd en ondersteund. </t>
  </si>
  <si>
    <t>Binnen de workflows kunnen stappen worden toegewezen aan onderscheiden rollen.</t>
  </si>
  <si>
    <t>De applicatie ondersteunt versiebeheer bij de op te stellen onderwijsprogramma's en kan de historie van aanpassingen tonen. Eerdere versies kunnen worden hersteld.</t>
  </si>
  <si>
    <t>Voor processtappen kunnen minimaal de volgende (of vergelijkbare) statussen worden onderkend: nog te starten, in uitvoering, afgerond.</t>
  </si>
  <si>
    <t xml:space="preserve">Een beheerder kan voor zowel (onderdelen van) onderwijsprogramma's als voor processtappen statussen definiëren. </t>
  </si>
  <si>
    <t>Statussen zijn per onderdeel van een onderwijsprogramma instelbaar of worden afgedwongen door de workflow.</t>
  </si>
  <si>
    <t>Voor (onderdelen van) onderwijsprogramma's kunnen minimaal de volgende (of vergelijkbare) statussen worden onderkend: te ontwikkelen, in ontwikkeling, ter goedkeuring, goedgekeurd, vastgesteld, definitief, gearchiveerd.</t>
  </si>
  <si>
    <r>
      <t xml:space="preserve">Het is in te stellen, dat een </t>
    </r>
    <r>
      <rPr>
        <i/>
        <sz val="10"/>
        <color theme="1"/>
        <rFont val="Arial"/>
        <family val="2"/>
      </rPr>
      <t>opleidingsplan</t>
    </r>
    <r>
      <rPr>
        <sz val="10"/>
        <color theme="1"/>
        <rFont val="Arial"/>
        <family val="2"/>
      </rPr>
      <t xml:space="preserve"> (als onderdeel van een onderwijsprogramma) pas kan worden goedgekeurd of vastgesteld als het compleet is, dat wil zeggen dat alle verplichte onderdelen zijn ingevuld. </t>
    </r>
  </si>
  <si>
    <r>
      <t xml:space="preserve">Het is in te stellen, dat een </t>
    </r>
    <r>
      <rPr>
        <i/>
        <sz val="10"/>
        <color theme="1"/>
        <rFont val="Arial"/>
        <family val="2"/>
      </rPr>
      <t>examenplan</t>
    </r>
    <r>
      <rPr>
        <sz val="10"/>
        <color theme="1"/>
        <rFont val="Arial"/>
        <family val="2"/>
      </rPr>
      <t xml:space="preserve"> (als onderdeel van een onderwijsprogramma) pas kan worden goedgekeurd of vastgesteld als het compleet is, dat wil zeggen dat alle verplichte onderdelen zijn ingevuld. </t>
    </r>
  </si>
  <si>
    <t>Per onderdeel in een template kan worden aangegeven of het een verplicht of facultatief in te vullen veld betreft.</t>
  </si>
  <si>
    <r>
      <t xml:space="preserve">Een vastgesteld </t>
    </r>
    <r>
      <rPr>
        <i/>
        <sz val="10"/>
        <color theme="1"/>
        <rFont val="Arial"/>
        <family val="2"/>
      </rPr>
      <t xml:space="preserve">opleidingsplan </t>
    </r>
    <r>
      <rPr>
        <sz val="10"/>
        <color theme="1"/>
        <rFont val="Arial"/>
        <family val="2"/>
      </rPr>
      <t>moet bevroren kunnen worden, zodat er geen wijzigingen in kunnen worden aangebracht.</t>
    </r>
  </si>
  <si>
    <r>
      <t xml:space="preserve">Een vastgesteld </t>
    </r>
    <r>
      <rPr>
        <i/>
        <sz val="10"/>
        <color theme="1"/>
        <rFont val="Arial"/>
        <family val="2"/>
      </rPr>
      <t>examenplan</t>
    </r>
    <r>
      <rPr>
        <sz val="10"/>
        <color theme="1"/>
        <rFont val="Arial"/>
        <family val="2"/>
      </rPr>
      <t xml:space="preserve"> moet bevroren kunnen worden, zodat er geen wijzigingen in kunnen worden aangebracht.</t>
    </r>
  </si>
  <si>
    <t xml:space="preserve">Een beheerder kan documentsjablonen opstellen documenten, die worden afgeleid van de onderwijsprogramma's (zoals OER, studiegids, folder). </t>
  </si>
  <si>
    <t>De documentsjablonen bieden de mogelijkheid om (onderdelen van) onderwijs- en examenplannen automatisch over te nemen.</t>
  </si>
  <si>
    <t xml:space="preserve">Informatie die in documenten kan worden gepubliceerd, kan tevens als specifieke, doorklikbare webpagina worden gepubliceerd. </t>
  </si>
  <si>
    <t>De applicatie is zo ontworpen en geïmplementeerd dat het kan meebewegen met een toe- of afname in het aantal gebruikers, de hoeveelheid gegevens en de belasting van de applicatie. </t>
  </si>
  <si>
    <t xml:space="preserve">Aanbestedende dienst wordt bij een nieuwe update van het systeem altijd in de gelegenheid gesteld de updates eerst te testen voor de update wordt doorgevoerd in de productieomgeving. </t>
  </si>
  <si>
    <t>De inschrijver draagt er zorg voor dat (maatwerk- en standaard) koppelingen blijven werken bij nieuwe releases en upgrades van de applicatie voor de duur van het contract.</t>
  </si>
  <si>
    <t>De ondersteuningsorganisatie, bestaande uit de helpdesk en consultancy-medewerkers, is in Nederland gevestigd.</t>
  </si>
  <si>
    <t>De applicatie en bijbehorende beheerprocedures zijn ontworpen uitgaande van een minimale gegarandeerde beschikbaarheid van 99,8% op basis van 24/7 365 dagen per jaar (exclusief onderhoud). </t>
  </si>
  <si>
    <t>De aanbieder zal bij beëindiging van het contract meewerken aan het overzetten van data naar een nieuwe omgeving.  </t>
  </si>
  <si>
    <t>Labels van velden zijn aan te passen door een beheerder.</t>
  </si>
  <si>
    <t>Een beheerder kan instellen tot hoeveel versies bewaard moeten worden.</t>
  </si>
  <si>
    <t>Voor opleidingsplannen en examenplannen kunnen binnen de applicaties templates met in te vullen velden beschikbaar worden gesteld.</t>
  </si>
  <si>
    <t>Indien er sprake is van geheel of gedeeltelijk opzeggen van het contract door de aanbieder, overhandigt deze een Plan van Aanpak voor uit te voeren exit (op het geheel of op onderdelen) waarin doorlooptijden, taken en verantwoordelijkheden van de aanbieder en de aanbestedende dienst zijn opgenomen, alsmede een inschatting van de belasting van de ontvangende partij.</t>
  </si>
  <si>
    <t>Een onderwijsprogramma kan op verschillende manieren worden gepubliceerd, zowel als document als als webpagina.</t>
  </si>
  <si>
    <t xml:space="preserve">Een grof ontwerp van een opleidingsprogramma in de tijd weggezet, kan als (een opzet van) een meerjarenplanning worden beschouwd. Een meerjarenplanning kan in Xedule (eventueel via de KW1C Intergratielaag) worden overgenomen zonder de gegevens opnieuw handmatig in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</si>
</sst>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Arial"/>
      <family val="2"/>
    </font>
    <font>
      <sz val="9"/>
      <color theme="1"/>
      <name val="Arial"/>
      <family val="2"/>
    </font>
    <font>
      <sz val="11"/>
      <color theme="1"/>
      <name val="Arial"/>
      <family val="2"/>
    </font>
    <font>
      <b/>
      <sz val="12"/>
      <color theme="1"/>
      <name val="Arial"/>
      <family val="2"/>
    </font>
    <font>
      <b/>
      <sz val="14"/>
      <color theme="1"/>
      <name val="Arial"/>
      <family val="2"/>
    </font>
    <font>
      <b/>
      <i/>
      <sz val="12"/>
      <color theme="1"/>
      <name val="Arial"/>
      <family val="2"/>
    </font>
    <font>
      <i/>
      <sz val="10"/>
      <color theme="1"/>
      <name val="Arial"/>
      <family val="2"/>
    </font>
    <font>
      <i/>
      <sz val="11"/>
      <color theme="1"/>
      <name val="Calibri"/>
      <family val="2"/>
      <scheme val="minor"/>
    </font>
    <font>
      <sz val="10"/>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2"/>
      <color theme="0"/>
      <name val="Calibri"/>
      <family val="2"/>
      <scheme val="minor"/>
    </font>
    <font>
      <b/>
      <sz val="10"/>
      <color theme="1"/>
      <name val="Calibri"/>
      <family val="2"/>
      <scheme val="minor"/>
    </font>
    <font>
      <sz val="10"/>
      <color theme="1"/>
      <name val="Arial"/>
    </font>
    <font>
      <b/>
      <sz val="14"/>
      <color theme="1"/>
      <name val="Arial"/>
    </font>
    <font>
      <b/>
      <i/>
      <sz val="12"/>
      <color theme="1"/>
      <name val="Arial"/>
    </font>
    <font>
      <sz val="9"/>
      <color theme="1"/>
      <name val="Arial"/>
    </font>
    <font>
      <b/>
      <sz val="11"/>
      <color theme="1"/>
      <name val="Arial"/>
      <family val="2"/>
    </font>
    <font>
      <b/>
      <i/>
      <sz val="10"/>
      <color theme="1"/>
      <name val="Arial"/>
      <family val="2"/>
    </font>
    <font>
      <b/>
      <sz val="10"/>
      <color theme="1"/>
      <name val="Arial"/>
      <family val="2"/>
    </font>
    <font>
      <b/>
      <i/>
      <sz val="12"/>
      <color theme="9" tint="-0.499984740745262"/>
      <name val="Calibri"/>
      <family val="2"/>
      <scheme val="minor"/>
    </font>
    <font>
      <sz val="10"/>
      <color rgb="FF000000"/>
      <name val="Arial"/>
      <family val="2"/>
    </font>
    <font>
      <sz val="10"/>
      <color rgb="FF000000"/>
      <name val="Arial"/>
    </font>
    <font>
      <i/>
      <sz val="10"/>
      <color rgb="FF000000"/>
      <name val="Arial"/>
    </font>
  </fonts>
  <fills count="9">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4"/>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00">
    <xf numFmtId="0" fontId="0" fillId="0" borderId="0" xfId="0"/>
    <xf numFmtId="0" fontId="3" fillId="0" borderId="0" xfId="0" applyFont="1" applyAlignment="1" applyProtection="1">
      <alignment vertical="top"/>
      <protection locked="0"/>
    </xf>
    <xf numFmtId="0" fontId="1" fillId="0" borderId="0" xfId="0" applyFont="1" applyAlignment="1" applyProtection="1">
      <alignment vertical="top" wrapText="1"/>
      <protection locked="0"/>
    </xf>
    <xf numFmtId="0" fontId="3" fillId="0" borderId="0" xfId="0" applyFont="1" applyAlignment="1">
      <alignment vertical="top"/>
    </xf>
    <xf numFmtId="0" fontId="4" fillId="0" borderId="0" xfId="0" applyFont="1" applyAlignment="1">
      <alignment horizontal="right" vertical="top"/>
    </xf>
    <xf numFmtId="0" fontId="5" fillId="0" borderId="0" xfId="0" applyFont="1" applyAlignment="1">
      <alignment vertical="top"/>
    </xf>
    <xf numFmtId="0" fontId="6" fillId="0" borderId="0" xfId="0" applyFont="1" applyAlignment="1">
      <alignment vertical="top"/>
    </xf>
    <xf numFmtId="0" fontId="1" fillId="0" borderId="0" xfId="0" applyFont="1" applyAlignment="1">
      <alignment vertical="top" wrapText="1"/>
    </xf>
    <xf numFmtId="0" fontId="1" fillId="0" borderId="0" xfId="0" applyFont="1" applyAlignment="1">
      <alignment vertical="top"/>
    </xf>
    <xf numFmtId="0" fontId="5" fillId="0" borderId="2" xfId="0" applyFont="1" applyBorder="1" applyAlignment="1">
      <alignment horizontal="right" vertical="top"/>
    </xf>
    <xf numFmtId="0" fontId="5" fillId="0" borderId="2" xfId="0" applyFont="1" applyBorder="1" applyAlignment="1">
      <alignment vertical="top"/>
    </xf>
    <xf numFmtId="0" fontId="6" fillId="0" borderId="3" xfId="0" applyFont="1" applyBorder="1" applyAlignment="1">
      <alignment vertical="top"/>
    </xf>
    <xf numFmtId="0" fontId="1" fillId="0" borderId="1" xfId="0" applyFont="1" applyBorder="1" applyAlignment="1">
      <alignment vertical="top"/>
    </xf>
    <xf numFmtId="0" fontId="4" fillId="0" borderId="2" xfId="0" applyFont="1" applyBorder="1" applyAlignment="1">
      <alignment horizontal="right" vertical="top"/>
    </xf>
    <xf numFmtId="0" fontId="2" fillId="0" borderId="1" xfId="0" applyFont="1" applyBorder="1" applyAlignment="1">
      <alignment vertical="top" wrapText="1"/>
    </xf>
    <xf numFmtId="0" fontId="2" fillId="0" borderId="1" xfId="0" applyFont="1" applyBorder="1" applyAlignment="1">
      <alignment vertical="top"/>
    </xf>
    <xf numFmtId="0" fontId="1" fillId="2" borderId="1" xfId="0" applyFont="1" applyFill="1" applyBorder="1" applyAlignment="1" applyProtection="1">
      <alignment vertical="top" wrapText="1"/>
      <protection locked="0"/>
    </xf>
    <xf numFmtId="0" fontId="0" fillId="0" borderId="0" xfId="0" applyAlignment="1">
      <alignment wrapText="1"/>
    </xf>
    <xf numFmtId="0" fontId="11" fillId="0" borderId="0" xfId="0" applyFont="1"/>
    <xf numFmtId="0" fontId="13" fillId="0" borderId="0" xfId="0" applyFont="1"/>
    <xf numFmtId="0" fontId="13" fillId="0" borderId="0" xfId="0" applyFont="1" applyAlignment="1">
      <alignment wrapText="1"/>
    </xf>
    <xf numFmtId="0" fontId="16" fillId="2" borderId="1" xfId="0" applyFont="1" applyFill="1" applyBorder="1" applyAlignment="1" applyProtection="1">
      <alignment vertical="top" wrapText="1"/>
      <protection locked="0"/>
    </xf>
    <xf numFmtId="0" fontId="17" fillId="0" borderId="11" xfId="0" applyFont="1" applyBorder="1" applyAlignment="1">
      <alignment vertical="top"/>
    </xf>
    <xf numFmtId="0" fontId="18" fillId="0" borderId="12" xfId="0" applyFont="1" applyBorder="1" applyAlignment="1">
      <alignment vertical="top"/>
    </xf>
    <xf numFmtId="0" fontId="1" fillId="0" borderId="4" xfId="0" applyFont="1" applyBorder="1" applyAlignment="1">
      <alignment vertical="top"/>
    </xf>
    <xf numFmtId="0" fontId="17" fillId="0" borderId="9" xfId="0" applyFont="1" applyBorder="1" applyAlignment="1">
      <alignment vertical="top"/>
    </xf>
    <xf numFmtId="0" fontId="17" fillId="0" borderId="7" xfId="0" applyFont="1" applyBorder="1" applyAlignment="1">
      <alignment vertical="top"/>
    </xf>
    <xf numFmtId="0" fontId="17" fillId="0" borderId="2" xfId="0" applyFont="1" applyBorder="1" applyAlignment="1">
      <alignment vertical="top"/>
    </xf>
    <xf numFmtId="0" fontId="17" fillId="0" borderId="8" xfId="0" applyFont="1" applyBorder="1" applyAlignment="1">
      <alignment vertical="top"/>
    </xf>
    <xf numFmtId="0" fontId="16" fillId="0" borderId="1" xfId="0" applyFont="1" applyBorder="1" applyAlignment="1">
      <alignment vertical="top"/>
    </xf>
    <xf numFmtId="0" fontId="18" fillId="0" borderId="5" xfId="0" applyFont="1" applyBorder="1" applyAlignment="1">
      <alignment vertical="top"/>
    </xf>
    <xf numFmtId="0" fontId="18" fillId="0" borderId="3" xfId="0" applyFont="1" applyBorder="1" applyAlignment="1">
      <alignment vertical="top"/>
    </xf>
    <xf numFmtId="0" fontId="18" fillId="0" borderId="6" xfId="0" applyFont="1" applyBorder="1" applyAlignment="1">
      <alignment vertical="top"/>
    </xf>
    <xf numFmtId="0" fontId="18" fillId="0" borderId="10" xfId="0" applyFont="1" applyBorder="1" applyAlignment="1">
      <alignment vertical="top"/>
    </xf>
    <xf numFmtId="0" fontId="20" fillId="0" borderId="0" xfId="0" applyFont="1" applyAlignment="1">
      <alignment horizontal="right" vertical="top"/>
    </xf>
    <xf numFmtId="0" fontId="1" fillId="0" borderId="0" xfId="0" applyFont="1" applyAlignment="1">
      <alignment horizontal="right" vertical="top"/>
    </xf>
    <xf numFmtId="0" fontId="20" fillId="0" borderId="3" xfId="0" applyFont="1" applyBorder="1" applyAlignment="1">
      <alignment horizontal="right" vertical="top"/>
    </xf>
    <xf numFmtId="0" fontId="1" fillId="0" borderId="4" xfId="0" applyFont="1" applyBorder="1" applyAlignment="1">
      <alignment horizontal="right" vertical="top"/>
    </xf>
    <xf numFmtId="0" fontId="1" fillId="6" borderId="1" xfId="0" applyFont="1"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1" fillId="0" borderId="1" xfId="0" applyFont="1" applyBorder="1" applyAlignment="1">
      <alignment vertical="top" wrapText="1"/>
    </xf>
    <xf numFmtId="0" fontId="16" fillId="0" borderId="1" xfId="0" applyFont="1" applyBorder="1" applyAlignment="1">
      <alignment vertical="top" wrapText="1"/>
    </xf>
    <xf numFmtId="0" fontId="16" fillId="0" borderId="13" xfId="0" applyFont="1" applyBorder="1" applyAlignment="1">
      <alignment vertical="top" wrapText="1"/>
    </xf>
    <xf numFmtId="0" fontId="19" fillId="0" borderId="14" xfId="0" applyFont="1" applyBorder="1" applyAlignment="1">
      <alignment vertical="top" wrapText="1"/>
    </xf>
    <xf numFmtId="0" fontId="19" fillId="0" borderId="15" xfId="0" applyFont="1" applyBorder="1" applyAlignment="1">
      <alignment vertical="top" wrapText="1"/>
    </xf>
    <xf numFmtId="0" fontId="16" fillId="0" borderId="16" xfId="0" applyFont="1" applyBorder="1" applyAlignment="1">
      <alignment vertical="top" wrapText="1"/>
    </xf>
    <xf numFmtId="0" fontId="1" fillId="0" borderId="17" xfId="0" applyFont="1" applyBorder="1" applyAlignment="1">
      <alignment vertical="top" wrapText="1"/>
    </xf>
    <xf numFmtId="0" fontId="17" fillId="0" borderId="18" xfId="0" applyFont="1" applyBorder="1" applyAlignment="1">
      <alignment vertical="top"/>
    </xf>
    <xf numFmtId="0" fontId="18" fillId="0" borderId="19" xfId="0" applyFont="1" applyBorder="1" applyAlignment="1">
      <alignment vertical="top"/>
    </xf>
    <xf numFmtId="0" fontId="24" fillId="0" borderId="1" xfId="0" applyFont="1" applyBorder="1" applyAlignment="1">
      <alignment vertical="top" wrapText="1"/>
    </xf>
    <xf numFmtId="0" fontId="0" fillId="0" borderId="20" xfId="0" applyBorder="1"/>
    <xf numFmtId="0" fontId="19" fillId="0" borderId="16" xfId="0" applyFont="1" applyBorder="1" applyAlignment="1">
      <alignment vertical="top" wrapText="1"/>
    </xf>
    <xf numFmtId="0" fontId="25" fillId="0" borderId="1" xfId="0" applyFont="1" applyBorder="1" applyAlignment="1">
      <alignment vertical="top" wrapText="1"/>
    </xf>
    <xf numFmtId="0" fontId="22" fillId="0" borderId="2" xfId="0" applyFont="1" applyBorder="1" applyAlignment="1">
      <alignment horizontal="right" vertical="top"/>
    </xf>
    <xf numFmtId="0" fontId="22" fillId="0" borderId="3" xfId="0" applyFont="1" applyBorder="1" applyAlignment="1">
      <alignment horizontal="right" vertical="top"/>
    </xf>
    <xf numFmtId="0" fontId="22" fillId="0" borderId="1" xfId="0" applyFont="1" applyBorder="1" applyAlignment="1">
      <alignment horizontal="left" vertical="top" wrapText="1" indent="1"/>
    </xf>
    <xf numFmtId="0" fontId="1" fillId="2" borderId="1" xfId="0" applyFont="1" applyFill="1" applyBorder="1" applyAlignment="1">
      <alignment vertical="top" wrapText="1"/>
    </xf>
    <xf numFmtId="0" fontId="1" fillId="0" borderId="1" xfId="0" applyFont="1" applyBorder="1" applyAlignment="1" applyProtection="1">
      <alignment vertical="top"/>
      <protection locked="0"/>
    </xf>
    <xf numFmtId="0" fontId="2" fillId="0" borderId="1" xfId="0" applyFont="1" applyBorder="1" applyAlignment="1" applyProtection="1">
      <alignment vertical="top"/>
      <protection locked="0"/>
    </xf>
    <xf numFmtId="0" fontId="0" fillId="0" borderId="0" xfId="0" applyAlignment="1">
      <alignment vertical="top"/>
    </xf>
    <xf numFmtId="0" fontId="12" fillId="0" borderId="0" xfId="0" applyFont="1" applyAlignment="1">
      <alignment vertical="top"/>
    </xf>
    <xf numFmtId="0" fontId="14" fillId="4" borderId="1" xfId="0" applyFont="1" applyFill="1" applyBorder="1" applyAlignment="1">
      <alignment horizontal="center" vertical="top" wrapText="1"/>
    </xf>
    <xf numFmtId="0" fontId="12" fillId="0" borderId="0" xfId="0" applyFont="1"/>
    <xf numFmtId="0" fontId="23" fillId="2" borderId="0" xfId="0" applyFont="1" applyFill="1" applyAlignment="1">
      <alignment vertical="center"/>
    </xf>
    <xf numFmtId="0" fontId="21" fillId="2" borderId="1" xfId="0" applyFont="1" applyFill="1" applyBorder="1" applyAlignment="1">
      <alignment vertical="top" wrapText="1"/>
    </xf>
    <xf numFmtId="0" fontId="7" fillId="2" borderId="1" xfId="0" applyFont="1" applyFill="1" applyBorder="1" applyAlignment="1">
      <alignment vertical="top" wrapText="1"/>
    </xf>
    <xf numFmtId="0" fontId="7" fillId="5" borderId="1" xfId="0" applyFont="1" applyFill="1" applyBorder="1" applyAlignment="1">
      <alignment vertical="top" wrapText="1"/>
    </xf>
    <xf numFmtId="0" fontId="22" fillId="4" borderId="1" xfId="0" applyFont="1" applyFill="1" applyBorder="1" applyAlignment="1">
      <alignment vertical="top" wrapText="1"/>
    </xf>
    <xf numFmtId="0" fontId="1" fillId="4" borderId="1" xfId="0" applyFont="1" applyFill="1" applyBorder="1" applyAlignment="1">
      <alignment vertical="top" wrapText="1"/>
    </xf>
    <xf numFmtId="0" fontId="22" fillId="3" borderId="1" xfId="0" applyFont="1" applyFill="1" applyBorder="1" applyAlignment="1">
      <alignment vertical="top" wrapText="1"/>
    </xf>
    <xf numFmtId="0" fontId="1" fillId="3" borderId="1" xfId="0" applyFont="1" applyFill="1" applyBorder="1" applyAlignment="1">
      <alignment vertical="top" wrapText="1"/>
    </xf>
    <xf numFmtId="0" fontId="1" fillId="3" borderId="4" xfId="0" applyFont="1" applyFill="1" applyBorder="1" applyAlignment="1">
      <alignment vertical="top" wrapText="1"/>
    </xf>
    <xf numFmtId="0" fontId="22" fillId="7" borderId="1" xfId="0" applyFont="1" applyFill="1" applyBorder="1" applyAlignment="1">
      <alignment vertical="top" wrapText="1"/>
    </xf>
    <xf numFmtId="0" fontId="1" fillId="7" borderId="1" xfId="0" applyFont="1" applyFill="1" applyBorder="1" applyAlignment="1">
      <alignment vertical="top" wrapText="1"/>
    </xf>
    <xf numFmtId="0" fontId="15"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0" fillId="0" borderId="0" xfId="0" applyAlignment="1">
      <alignment vertical="top" wrapText="1"/>
    </xf>
    <xf numFmtId="0" fontId="1" fillId="0" borderId="22" xfId="0" applyFont="1" applyBorder="1" applyAlignment="1" applyProtection="1">
      <alignment vertical="top"/>
      <protection locked="0"/>
    </xf>
    <xf numFmtId="0" fontId="1" fillId="0" borderId="17" xfId="0" applyFont="1" applyBorder="1" applyAlignment="1" applyProtection="1">
      <alignment vertical="top"/>
      <protection locked="0"/>
    </xf>
    <xf numFmtId="0" fontId="1" fillId="0" borderId="13" xfId="0" applyFont="1" applyBorder="1" applyAlignment="1" applyProtection="1">
      <alignment vertical="top"/>
      <protection locked="0"/>
    </xf>
    <xf numFmtId="0" fontId="2" fillId="0" borderId="13" xfId="0" applyFont="1" applyBorder="1" applyAlignment="1" applyProtection="1">
      <alignment vertical="top"/>
      <protection locked="0"/>
    </xf>
    <xf numFmtId="0" fontId="16" fillId="0" borderId="17" xfId="0" applyFont="1" applyBorder="1" applyAlignment="1" applyProtection="1">
      <alignment vertical="top"/>
      <protection locked="0"/>
    </xf>
    <xf numFmtId="0" fontId="1" fillId="0" borderId="21" xfId="0" applyFont="1" applyBorder="1" applyAlignment="1" applyProtection="1">
      <alignment vertical="top"/>
      <protection locked="0"/>
    </xf>
    <xf numFmtId="0" fontId="0" fillId="0" borderId="0" xfId="0" applyAlignment="1">
      <alignment horizontal="left" vertical="top" wrapText="1"/>
    </xf>
    <xf numFmtId="0" fontId="1" fillId="0" borderId="1" xfId="0" quotePrefix="1" applyFont="1" applyBorder="1" applyAlignment="1">
      <alignment vertical="top" wrapText="1"/>
    </xf>
    <xf numFmtId="0" fontId="1" fillId="0" borderId="1" xfId="0" applyFont="1" applyBorder="1" applyAlignment="1" applyProtection="1">
      <alignment vertical="top"/>
    </xf>
    <xf numFmtId="0" fontId="1" fillId="2" borderId="1" xfId="0" applyFont="1" applyFill="1" applyBorder="1" applyAlignment="1" applyProtection="1">
      <alignment vertical="top" wrapText="1"/>
    </xf>
    <xf numFmtId="0" fontId="1" fillId="0" borderId="17" xfId="0" applyFont="1" applyBorder="1" applyAlignment="1" applyProtection="1">
      <alignment vertical="top"/>
    </xf>
    <xf numFmtId="0" fontId="1" fillId="0" borderId="22" xfId="0" applyFont="1" applyBorder="1" applyAlignment="1" applyProtection="1">
      <alignment vertical="top"/>
    </xf>
    <xf numFmtId="0" fontId="1" fillId="0" borderId="13" xfId="0" applyFont="1" applyBorder="1" applyAlignment="1" applyProtection="1">
      <alignment vertical="top"/>
    </xf>
    <xf numFmtId="0" fontId="3" fillId="0" borderId="0" xfId="0" applyFont="1" applyAlignment="1" applyProtection="1">
      <alignment vertical="top"/>
    </xf>
    <xf numFmtId="0" fontId="22" fillId="0" borderId="0" xfId="0" applyFont="1" applyAlignment="1" applyProtection="1">
      <alignment horizontal="right" vertical="top"/>
    </xf>
    <xf numFmtId="0" fontId="1" fillId="0" borderId="0" xfId="0" applyFont="1" applyAlignment="1" applyProtection="1">
      <alignment horizontal="right" vertical="top"/>
    </xf>
    <xf numFmtId="0" fontId="22" fillId="0" borderId="0" xfId="0" applyFont="1" applyAlignment="1" applyProtection="1">
      <alignment horizontal="left" vertical="top" wrapText="1" indent="1"/>
    </xf>
    <xf numFmtId="0" fontId="1" fillId="0" borderId="0" xfId="0" applyFont="1" applyAlignment="1" applyProtection="1">
      <alignment vertical="top"/>
    </xf>
    <xf numFmtId="0" fontId="22" fillId="0" borderId="2" xfId="0" applyFont="1" applyBorder="1" applyAlignment="1" applyProtection="1">
      <alignment horizontal="right" vertical="top"/>
    </xf>
    <xf numFmtId="0" fontId="22" fillId="0" borderId="3" xfId="0" applyFont="1" applyBorder="1" applyAlignment="1" applyProtection="1">
      <alignment horizontal="right" vertical="top"/>
    </xf>
    <xf numFmtId="0" fontId="1" fillId="0" borderId="4" xfId="0" applyFont="1" applyBorder="1" applyAlignment="1" applyProtection="1">
      <alignment horizontal="right" vertical="top"/>
    </xf>
    <xf numFmtId="0" fontId="22" fillId="0" borderId="1" xfId="0" applyFont="1" applyBorder="1" applyAlignment="1" applyProtection="1">
      <alignment horizontal="left" vertical="top" wrapText="1" indent="1"/>
    </xf>
  </cellXfs>
  <cellStyles count="1">
    <cellStyle name="Standaard" xfId="0" builtinId="0"/>
  </cellStyles>
  <dxfs count="7">
    <dxf>
      <font>
        <color auto="1"/>
      </font>
      <fill>
        <patternFill>
          <bgColor theme="0" tint="-0.24994659260841701"/>
        </patternFill>
      </fill>
      <border>
        <top style="thin">
          <color auto="1"/>
        </top>
        <vertical/>
        <horizontal/>
      </border>
    </dxf>
    <dxf>
      <fill>
        <patternFill>
          <bgColor theme="0" tint="-0.14996795556505021"/>
        </patternFill>
      </fill>
      <border>
        <top style="thin">
          <color auto="1"/>
        </top>
        <vertical/>
        <horizontal/>
      </border>
    </dxf>
    <dxf>
      <font>
        <b val="0"/>
        <i val="0"/>
      </font>
      <fill>
        <patternFill patternType="none">
          <bgColor auto="1"/>
        </patternFill>
      </fill>
      <border>
        <top style="thin">
          <color auto="1"/>
        </top>
        <vertical/>
        <horizontal/>
      </border>
    </dxf>
    <dxf>
      <font>
        <b/>
        <i/>
      </font>
      <fill>
        <patternFill>
          <bgColor theme="0" tint="-0.14996795556505021"/>
        </patternFill>
      </fill>
      <border>
        <top style="thin">
          <color auto="1"/>
        </top>
        <vertical/>
        <horizontal/>
      </border>
    </dxf>
    <dxf>
      <font>
        <b/>
        <i val="0"/>
        <color auto="1"/>
      </font>
      <fill>
        <patternFill>
          <bgColor theme="0" tint="-0.24994659260841701"/>
        </patternFill>
      </fill>
      <border>
        <top style="thin">
          <color auto="1"/>
        </top>
        <vertical/>
        <horizontal/>
      </border>
    </dxf>
    <dxf>
      <font>
        <color auto="1"/>
      </font>
      <fill>
        <patternFill>
          <bgColor theme="0" tint="-0.24994659260841701"/>
        </patternFill>
      </fill>
      <border>
        <top style="thin">
          <color auto="1"/>
        </top>
        <vertical/>
        <horizontal/>
      </border>
    </dxf>
    <dxf>
      <fill>
        <patternFill>
          <bgColor theme="0" tint="-0.14996795556505021"/>
        </patternFill>
      </fill>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275B-285C-4517-A018-51C965F6835A}">
  <dimension ref="A1:Q169"/>
  <sheetViews>
    <sheetView showGridLines="0" topLeftCell="C99" workbookViewId="0">
      <selection activeCell="L166" sqref="L166"/>
    </sheetView>
  </sheetViews>
  <sheetFormatPr defaultColWidth="9.140625" defaultRowHeight="18" x14ac:dyDescent="0.25"/>
  <cols>
    <col min="1" max="1" width="5" style="3" customWidth="1"/>
    <col min="2" max="2" width="4.5703125" style="3" customWidth="1"/>
    <col min="3" max="3" width="5.5703125" style="3" customWidth="1"/>
    <col min="4" max="4" width="3.5703125" style="3" customWidth="1"/>
    <col min="5" max="5" width="4.7109375" style="3" customWidth="1"/>
    <col min="6" max="6" width="6.42578125" style="3" customWidth="1"/>
    <col min="7" max="7" width="3.140625" style="4" customWidth="1"/>
    <col min="8" max="8" width="3.28515625" style="34" customWidth="1"/>
    <col min="9" max="9" width="5.7109375" style="35" customWidth="1"/>
    <col min="10" max="10" width="4.7109375" style="5" customWidth="1"/>
    <col min="11" max="11" width="4.7109375" style="6" customWidth="1"/>
    <col min="12" max="12" width="100" style="7" customWidth="1"/>
    <col min="13" max="13" width="12.140625" style="8" customWidth="1"/>
    <col min="14" max="14" width="31.140625" style="2" customWidth="1"/>
    <col min="15" max="16384" width="9.140625" style="1"/>
  </cols>
  <sheetData>
    <row r="1" spans="2:17" x14ac:dyDescent="0.25">
      <c r="B1" s="3">
        <v>1</v>
      </c>
    </row>
    <row r="2" spans="2:17" x14ac:dyDescent="0.25">
      <c r="B2" s="3">
        <v>1</v>
      </c>
      <c r="C2" s="3" t="str">
        <f t="shared" ref="C2:C34" si="0">IF(ISTEXT(J1),1,IF(ISTEXT(J2),"",IF(ISTEXT(K2),C1+1,C1)))</f>
        <v/>
      </c>
      <c r="D2" s="3" t="str">
        <f t="shared" ref="D2:D34" si="1">IF(ISTEXT(J2),"",IF(ISTEXT(K2),"",IF(ISTEXT(K1),1,D1+1)))</f>
        <v/>
      </c>
      <c r="E2" s="3" t="str">
        <f>IF(L2&lt;&gt;"", MAX($E$1:$E1)+1,"")</f>
        <v/>
      </c>
      <c r="G2" s="9" t="str">
        <f t="shared" ref="G2:G34" si="2">IF(OR(ISTEXT(K2),ISTEXT(L2)),"",B2&amp;"."&amp;IF(D2="",C2,C2&amp;"."&amp;D2))</f>
        <v>1.</v>
      </c>
      <c r="H2" s="36" t="str">
        <f t="shared" ref="H2:H34" si="3">IF(OR(ISTEXT(J2),ISTEXT(L2)),"",B2&amp;"."&amp;IF(D2="",C2,C2&amp;"."&amp;D2))</f>
        <v/>
      </c>
      <c r="I2" s="37" t="str">
        <f>IF(OR(ISTEXT(J2),ISTEXT(K2)),"",IF(OR(L2="Eisen",L2="Wensen"),"",B2&amp;"."&amp;IF(D2="",C2,C2&amp;"."&amp;D2)))</f>
        <v/>
      </c>
      <c r="J2" s="10" t="s">
        <v>0</v>
      </c>
      <c r="K2" s="11"/>
      <c r="L2" s="40"/>
      <c r="M2" s="12" t="s">
        <v>1</v>
      </c>
      <c r="N2" s="16" t="s">
        <v>2</v>
      </c>
      <c r="P2" s="1" t="s">
        <v>3</v>
      </c>
      <c r="Q2" s="1">
        <f>COUNTIF($M$3:$M$200,$P2)</f>
        <v>96</v>
      </c>
    </row>
    <row r="3" spans="2:17" x14ac:dyDescent="0.25">
      <c r="B3" s="3">
        <f t="shared" ref="B3:B35" si="4">IF(ISTEXT(J3),B2+1,B2)</f>
        <v>1</v>
      </c>
      <c r="C3" s="3">
        <f t="shared" si="0"/>
        <v>1</v>
      </c>
      <c r="D3" s="3" t="str">
        <f t="shared" si="1"/>
        <v/>
      </c>
      <c r="E3" s="3" t="str">
        <f>IF(L3&lt;&gt;"", MAX($E$1:$E2)+1,"")</f>
        <v/>
      </c>
      <c r="G3" s="13" t="str">
        <f t="shared" si="2"/>
        <v/>
      </c>
      <c r="H3" s="36" t="str">
        <f t="shared" si="3"/>
        <v>1.1</v>
      </c>
      <c r="I3" s="37" t="str">
        <f t="shared" ref="I3:I35" si="5">IF(OR(ISTEXT(J3),ISTEXT(K3)),"",B3&amp;"."&amp;IF(D3="",C3,C3&amp;"."&amp;D3))</f>
        <v/>
      </c>
      <c r="J3" s="10"/>
      <c r="K3" s="11" t="s">
        <v>4</v>
      </c>
      <c r="L3" s="40"/>
      <c r="M3" s="12"/>
      <c r="N3" s="16"/>
      <c r="P3" s="1" t="s">
        <v>5</v>
      </c>
      <c r="Q3" s="1">
        <f>COUNTIF($M$3:$M$200,$P3)</f>
        <v>44</v>
      </c>
    </row>
    <row r="4" spans="2:17" ht="102" x14ac:dyDescent="0.25">
      <c r="B4" s="3">
        <f t="shared" ref="B4:B67" si="6">IF(ISTEXT(J4),B3+1,B3)</f>
        <v>1</v>
      </c>
      <c r="C4" s="3">
        <f t="shared" ref="C4:C67" si="7">IF(ISTEXT(J3),1,IF(ISTEXT(J4),"",IF(ISTEXT(K4),C3+1,C3)))</f>
        <v>1</v>
      </c>
      <c r="D4" s="3">
        <f t="shared" ref="D4:D67" si="8">IF(ISTEXT(J4),"",IF(ISTEXT(K4),"",IF(ISTEXT(K3),1,D3+1)))</f>
        <v>1</v>
      </c>
      <c r="E4" s="3">
        <f>IF(L4&lt;&gt;"", MAX($E$1:$E3)+1,"")</f>
        <v>1</v>
      </c>
      <c r="G4" s="13" t="str">
        <f t="shared" ref="G4:G67" si="9">IF(OR(ISTEXT(K4),ISTEXT(L4)),"",B4&amp;"."&amp;IF(D4="",C4,C4&amp;"."&amp;D4))</f>
        <v/>
      </c>
      <c r="H4" s="36" t="str">
        <f t="shared" ref="H4:H67" si="10">IF(OR(ISTEXT(J4),ISTEXT(L4)),"",B4&amp;"."&amp;IF(D4="",C4,C4&amp;"."&amp;D4))</f>
        <v/>
      </c>
      <c r="I4" s="37" t="str">
        <f t="shared" ref="I4:I67" si="11">IF(OR(ISTEXT(J4),ISTEXT(K4)),"",B4&amp;"."&amp;IF(D4="",C4,C4&amp;"."&amp;D4))</f>
        <v>1.1.1</v>
      </c>
      <c r="J4" s="10"/>
      <c r="K4" s="11"/>
      <c r="L4" s="40" t="s">
        <v>206</v>
      </c>
      <c r="M4" s="12" t="s">
        <v>3</v>
      </c>
      <c r="N4" s="16"/>
      <c r="P4" s="1" t="s">
        <v>6</v>
      </c>
      <c r="Q4" s="1">
        <f>COUNTIF($M$3:$M$200,$P4)</f>
        <v>12</v>
      </c>
    </row>
    <row r="5" spans="2:17" x14ac:dyDescent="0.25">
      <c r="B5" s="3">
        <f t="shared" si="6"/>
        <v>1</v>
      </c>
      <c r="C5" s="3">
        <f t="shared" si="7"/>
        <v>1</v>
      </c>
      <c r="D5" s="3">
        <f t="shared" si="8"/>
        <v>2</v>
      </c>
      <c r="E5" s="3">
        <f>IF(L5&lt;&gt;"", MAX($E$1:$E4)+1,"")</f>
        <v>2</v>
      </c>
      <c r="G5" s="13" t="str">
        <f t="shared" si="9"/>
        <v/>
      </c>
      <c r="H5" s="36" t="str">
        <f t="shared" si="10"/>
        <v/>
      </c>
      <c r="I5" s="37" t="str">
        <f t="shared" si="11"/>
        <v>1.1.2</v>
      </c>
      <c r="J5" s="10"/>
      <c r="K5" s="11"/>
      <c r="L5" s="40" t="s">
        <v>237</v>
      </c>
      <c r="M5" s="12" t="s">
        <v>5</v>
      </c>
      <c r="N5" s="16"/>
    </row>
    <row r="6" spans="2:17" ht="25.5" x14ac:dyDescent="0.25">
      <c r="B6" s="3">
        <f t="shared" si="6"/>
        <v>1</v>
      </c>
      <c r="C6" s="3">
        <f t="shared" si="7"/>
        <v>1</v>
      </c>
      <c r="D6" s="3">
        <f t="shared" si="8"/>
        <v>3</v>
      </c>
      <c r="E6" s="3">
        <f>IF(L6&lt;&gt;"", MAX($E$1:$E5)+1,"")</f>
        <v>3</v>
      </c>
      <c r="G6" s="13" t="str">
        <f t="shared" si="9"/>
        <v/>
      </c>
      <c r="H6" s="36" t="str">
        <f t="shared" si="10"/>
        <v/>
      </c>
      <c r="I6" s="37" t="str">
        <f t="shared" si="11"/>
        <v>1.1.3</v>
      </c>
      <c r="J6" s="10"/>
      <c r="K6" s="11"/>
      <c r="L6" s="40" t="s">
        <v>7</v>
      </c>
      <c r="M6" s="12" t="s">
        <v>5</v>
      </c>
      <c r="N6" s="16"/>
    </row>
    <row r="7" spans="2:17" x14ac:dyDescent="0.25">
      <c r="B7" s="3">
        <f t="shared" si="6"/>
        <v>1</v>
      </c>
      <c r="C7" s="3">
        <f t="shared" si="7"/>
        <v>1</v>
      </c>
      <c r="D7" s="3">
        <f t="shared" si="8"/>
        <v>4</v>
      </c>
      <c r="E7" s="3">
        <f>IF(L7&lt;&gt;"", MAX($E$1:$E6)+1,"")</f>
        <v>4</v>
      </c>
      <c r="G7" s="13" t="str">
        <f t="shared" si="9"/>
        <v/>
      </c>
      <c r="H7" s="36" t="str">
        <f t="shared" si="10"/>
        <v/>
      </c>
      <c r="I7" s="37" t="str">
        <f t="shared" si="11"/>
        <v>1.1.4</v>
      </c>
      <c r="J7" s="10"/>
      <c r="K7" s="11"/>
      <c r="L7" s="40" t="s">
        <v>204</v>
      </c>
      <c r="M7" s="12" t="s">
        <v>3</v>
      </c>
      <c r="N7" s="16"/>
    </row>
    <row r="8" spans="2:17" ht="25.5" x14ac:dyDescent="0.25">
      <c r="B8" s="3">
        <f t="shared" si="6"/>
        <v>1</v>
      </c>
      <c r="C8" s="3">
        <f t="shared" si="7"/>
        <v>1</v>
      </c>
      <c r="D8" s="3">
        <f t="shared" si="8"/>
        <v>5</v>
      </c>
      <c r="E8" s="3">
        <f>IF(L8&lt;&gt;"", MAX($E$1:$E7)+1,"")</f>
        <v>5</v>
      </c>
      <c r="G8" s="13" t="str">
        <f t="shared" si="9"/>
        <v/>
      </c>
      <c r="H8" s="36" t="str">
        <f t="shared" si="10"/>
        <v/>
      </c>
      <c r="I8" s="37" t="str">
        <f t="shared" si="11"/>
        <v>1.1.5</v>
      </c>
      <c r="J8" s="10"/>
      <c r="K8" s="11"/>
      <c r="L8" s="40" t="s">
        <v>205</v>
      </c>
      <c r="M8" s="12" t="s">
        <v>5</v>
      </c>
      <c r="N8" s="16"/>
    </row>
    <row r="9" spans="2:17" x14ac:dyDescent="0.25">
      <c r="B9" s="3">
        <f t="shared" si="6"/>
        <v>1</v>
      </c>
      <c r="C9" s="3">
        <f t="shared" si="7"/>
        <v>1</v>
      </c>
      <c r="D9" s="3">
        <f t="shared" si="8"/>
        <v>6</v>
      </c>
      <c r="E9" s="3">
        <f>IF(L9&lt;&gt;"", MAX($E$1:$E8)+1,"")</f>
        <v>6</v>
      </c>
      <c r="G9" s="13" t="str">
        <f t="shared" si="9"/>
        <v/>
      </c>
      <c r="H9" s="36" t="str">
        <f t="shared" si="10"/>
        <v/>
      </c>
      <c r="I9" s="37" t="str">
        <f t="shared" si="11"/>
        <v>1.1.6</v>
      </c>
      <c r="J9" s="10"/>
      <c r="K9" s="11"/>
      <c r="L9" s="40" t="s">
        <v>8</v>
      </c>
      <c r="M9" s="12" t="s">
        <v>3</v>
      </c>
      <c r="N9" s="16"/>
    </row>
    <row r="10" spans="2:17" ht="25.5" x14ac:dyDescent="0.25">
      <c r="B10" s="3">
        <f t="shared" si="6"/>
        <v>1</v>
      </c>
      <c r="C10" s="3">
        <f t="shared" si="7"/>
        <v>1</v>
      </c>
      <c r="D10" s="3">
        <f t="shared" si="8"/>
        <v>7</v>
      </c>
      <c r="E10" s="3">
        <f>IF(L10&lt;&gt;"", MAX($E$1:$E9)+1,"")</f>
        <v>7</v>
      </c>
      <c r="G10" s="13" t="str">
        <f t="shared" si="9"/>
        <v/>
      </c>
      <c r="H10" s="36" t="str">
        <f t="shared" si="10"/>
        <v/>
      </c>
      <c r="I10" s="37" t="str">
        <f t="shared" si="11"/>
        <v>1.1.7</v>
      </c>
      <c r="J10" s="10"/>
      <c r="K10" s="11"/>
      <c r="L10" s="40" t="s">
        <v>9</v>
      </c>
      <c r="M10" s="12" t="s">
        <v>3</v>
      </c>
      <c r="N10" s="16"/>
    </row>
    <row r="11" spans="2:17" x14ac:dyDescent="0.25">
      <c r="B11" s="3">
        <f t="shared" si="6"/>
        <v>1</v>
      </c>
      <c r="C11" s="3">
        <f t="shared" si="7"/>
        <v>1</v>
      </c>
      <c r="D11" s="3">
        <f t="shared" si="8"/>
        <v>8</v>
      </c>
      <c r="E11" s="3">
        <f>IF(L11&lt;&gt;"", MAX($E$1:$E10)+1,"")</f>
        <v>8</v>
      </c>
      <c r="G11" s="13" t="str">
        <f t="shared" si="9"/>
        <v/>
      </c>
      <c r="H11" s="36" t="str">
        <f t="shared" si="10"/>
        <v/>
      </c>
      <c r="I11" s="37" t="str">
        <f t="shared" si="11"/>
        <v>1.1.8</v>
      </c>
      <c r="J11" s="10"/>
      <c r="K11" s="11"/>
      <c r="L11" s="40" t="s">
        <v>10</v>
      </c>
      <c r="M11" s="12" t="s">
        <v>3</v>
      </c>
      <c r="N11" s="16"/>
    </row>
    <row r="12" spans="2:17" x14ac:dyDescent="0.25">
      <c r="B12" s="3">
        <f t="shared" si="6"/>
        <v>1</v>
      </c>
      <c r="C12" s="3">
        <f t="shared" si="7"/>
        <v>1</v>
      </c>
      <c r="D12" s="3">
        <f t="shared" si="8"/>
        <v>9</v>
      </c>
      <c r="E12" s="3">
        <f>IF(L12&lt;&gt;"", MAX($E$1:$E11)+1,"")</f>
        <v>9</v>
      </c>
      <c r="G12" s="13" t="str">
        <f t="shared" si="9"/>
        <v/>
      </c>
      <c r="H12" s="36" t="str">
        <f t="shared" si="10"/>
        <v/>
      </c>
      <c r="I12" s="37" t="str">
        <f t="shared" si="11"/>
        <v>1.1.9</v>
      </c>
      <c r="J12" s="10"/>
      <c r="K12" s="11"/>
      <c r="L12" s="40" t="s">
        <v>11</v>
      </c>
      <c r="M12" s="12" t="s">
        <v>5</v>
      </c>
      <c r="N12" s="16"/>
    </row>
    <row r="13" spans="2:17" x14ac:dyDescent="0.25">
      <c r="B13" s="3">
        <f t="shared" si="6"/>
        <v>1</v>
      </c>
      <c r="C13" s="3">
        <f t="shared" si="7"/>
        <v>1</v>
      </c>
      <c r="D13" s="3">
        <f t="shared" si="8"/>
        <v>10</v>
      </c>
      <c r="E13" s="3">
        <f>IF(L13&lt;&gt;"", MAX($E$1:$E12)+1,"")</f>
        <v>10</v>
      </c>
      <c r="G13" s="13" t="str">
        <f t="shared" si="9"/>
        <v/>
      </c>
      <c r="H13" s="36" t="str">
        <f t="shared" si="10"/>
        <v/>
      </c>
      <c r="I13" s="37" t="str">
        <f t="shared" si="11"/>
        <v>1.1.10</v>
      </c>
      <c r="J13" s="10"/>
      <c r="K13" s="11"/>
      <c r="L13" s="40" t="s">
        <v>12</v>
      </c>
      <c r="M13" s="12" t="s">
        <v>5</v>
      </c>
      <c r="N13" s="16"/>
    </row>
    <row r="14" spans="2:17" ht="25.5" x14ac:dyDescent="0.25">
      <c r="B14" s="3">
        <f t="shared" si="6"/>
        <v>1</v>
      </c>
      <c r="C14" s="3">
        <f t="shared" si="7"/>
        <v>1</v>
      </c>
      <c r="D14" s="3">
        <f t="shared" si="8"/>
        <v>11</v>
      </c>
      <c r="E14" s="3">
        <f>IF(L14&lt;&gt;"", MAX($E$1:$E13)+1,"")</f>
        <v>11</v>
      </c>
      <c r="G14" s="13" t="str">
        <f t="shared" si="9"/>
        <v/>
      </c>
      <c r="H14" s="36" t="str">
        <f t="shared" si="10"/>
        <v/>
      </c>
      <c r="I14" s="37" t="str">
        <f t="shared" si="11"/>
        <v>1.1.11</v>
      </c>
      <c r="J14" s="10"/>
      <c r="K14" s="11"/>
      <c r="L14" s="40" t="s">
        <v>207</v>
      </c>
      <c r="M14" s="12" t="s">
        <v>5</v>
      </c>
      <c r="N14" s="16"/>
    </row>
    <row r="15" spans="2:17" ht="25.5" x14ac:dyDescent="0.25">
      <c r="B15" s="3">
        <f t="shared" si="6"/>
        <v>1</v>
      </c>
      <c r="C15" s="3">
        <f t="shared" si="7"/>
        <v>1</v>
      </c>
      <c r="D15" s="3">
        <f t="shared" si="8"/>
        <v>12</v>
      </c>
      <c r="E15" s="3">
        <f>IF(L15&lt;&gt;"", MAX($E$1:$E14)+1,"")</f>
        <v>12</v>
      </c>
      <c r="G15" s="13" t="str">
        <f t="shared" si="9"/>
        <v/>
      </c>
      <c r="H15" s="36" t="str">
        <f t="shared" si="10"/>
        <v/>
      </c>
      <c r="I15" s="37" t="str">
        <f t="shared" si="11"/>
        <v>1.1.12</v>
      </c>
      <c r="J15" s="10"/>
      <c r="K15" s="11"/>
      <c r="L15" s="40" t="s">
        <v>208</v>
      </c>
      <c r="M15" s="12" t="s">
        <v>5</v>
      </c>
      <c r="N15" s="16"/>
    </row>
    <row r="16" spans="2:17" x14ac:dyDescent="0.25">
      <c r="B16" s="3">
        <f t="shared" si="6"/>
        <v>1</v>
      </c>
      <c r="C16" s="3">
        <f t="shared" si="7"/>
        <v>1</v>
      </c>
      <c r="D16" s="3">
        <f t="shared" si="8"/>
        <v>13</v>
      </c>
      <c r="E16" s="3">
        <f>IF(L16&lt;&gt;"", MAX($E$1:$E15)+1,"")</f>
        <v>13</v>
      </c>
      <c r="G16" s="13" t="str">
        <f t="shared" si="9"/>
        <v/>
      </c>
      <c r="H16" s="36" t="str">
        <f t="shared" si="10"/>
        <v/>
      </c>
      <c r="I16" s="37" t="str">
        <f t="shared" si="11"/>
        <v>1.1.13</v>
      </c>
      <c r="J16" s="10"/>
      <c r="K16" s="11"/>
      <c r="L16" s="40" t="s">
        <v>13</v>
      </c>
      <c r="M16" s="12" t="s">
        <v>5</v>
      </c>
      <c r="N16" s="16"/>
    </row>
    <row r="17" spans="2:14" x14ac:dyDescent="0.25">
      <c r="B17" s="3">
        <f t="shared" si="6"/>
        <v>1</v>
      </c>
      <c r="C17" s="3">
        <f t="shared" si="7"/>
        <v>1</v>
      </c>
      <c r="D17" s="3">
        <f t="shared" si="8"/>
        <v>14</v>
      </c>
      <c r="E17" s="3">
        <f>IF(L17&lt;&gt;"", MAX($E$1:$E16)+1,"")</f>
        <v>14</v>
      </c>
      <c r="G17" s="13" t="str">
        <f t="shared" si="9"/>
        <v/>
      </c>
      <c r="H17" s="36" t="str">
        <f t="shared" si="10"/>
        <v/>
      </c>
      <c r="I17" s="37" t="str">
        <f t="shared" si="11"/>
        <v>1.1.14</v>
      </c>
      <c r="J17" s="10"/>
      <c r="K17" s="11"/>
      <c r="L17" s="40" t="s">
        <v>209</v>
      </c>
      <c r="M17" s="12" t="s">
        <v>3</v>
      </c>
      <c r="N17" s="16"/>
    </row>
    <row r="18" spans="2:14" ht="25.5" x14ac:dyDescent="0.25">
      <c r="B18" s="3">
        <f t="shared" si="6"/>
        <v>1</v>
      </c>
      <c r="C18" s="3">
        <f t="shared" si="7"/>
        <v>1</v>
      </c>
      <c r="D18" s="3">
        <f t="shared" si="8"/>
        <v>15</v>
      </c>
      <c r="E18" s="3">
        <f>IF(L18&lt;&gt;"", MAX($E$1:$E17)+1,"")</f>
        <v>15</v>
      </c>
      <c r="G18" s="13" t="str">
        <f t="shared" si="9"/>
        <v/>
      </c>
      <c r="H18" s="36" t="str">
        <f t="shared" si="10"/>
        <v/>
      </c>
      <c r="I18" s="37" t="str">
        <f t="shared" si="11"/>
        <v>1.1.15</v>
      </c>
      <c r="J18" s="10"/>
      <c r="K18" s="11"/>
      <c r="L18" s="40" t="s">
        <v>14</v>
      </c>
      <c r="M18" s="12" t="s">
        <v>5</v>
      </c>
      <c r="N18" s="16"/>
    </row>
    <row r="19" spans="2:14" ht="25.5" x14ac:dyDescent="0.25">
      <c r="B19" s="3">
        <f t="shared" si="6"/>
        <v>1</v>
      </c>
      <c r="C19" s="3">
        <f t="shared" si="7"/>
        <v>1</v>
      </c>
      <c r="D19" s="3">
        <f t="shared" si="8"/>
        <v>16</v>
      </c>
      <c r="E19" s="3">
        <f>IF(L19&lt;&gt;"", MAX($E$1:$E18)+1,"")</f>
        <v>16</v>
      </c>
      <c r="G19" s="13" t="str">
        <f t="shared" si="9"/>
        <v/>
      </c>
      <c r="H19" s="36" t="str">
        <f t="shared" si="10"/>
        <v/>
      </c>
      <c r="I19" s="37" t="str">
        <f t="shared" si="11"/>
        <v>1.1.16</v>
      </c>
      <c r="J19" s="10"/>
      <c r="K19" s="11"/>
      <c r="L19" s="40" t="s">
        <v>15</v>
      </c>
      <c r="M19" s="12" t="s">
        <v>5</v>
      </c>
      <c r="N19" s="16"/>
    </row>
    <row r="20" spans="2:14" x14ac:dyDescent="0.25">
      <c r="B20" s="3">
        <f t="shared" si="6"/>
        <v>1</v>
      </c>
      <c r="C20" s="3">
        <f t="shared" si="7"/>
        <v>1</v>
      </c>
      <c r="D20" s="3">
        <f t="shared" si="8"/>
        <v>17</v>
      </c>
      <c r="E20" s="3">
        <f>IF(L20&lt;&gt;"", MAX($E$1:$E19)+1,"")</f>
        <v>17</v>
      </c>
      <c r="G20" s="13" t="str">
        <f t="shared" si="9"/>
        <v/>
      </c>
      <c r="H20" s="36" t="str">
        <f t="shared" si="10"/>
        <v/>
      </c>
      <c r="I20" s="37" t="str">
        <f t="shared" si="11"/>
        <v>1.1.17</v>
      </c>
      <c r="J20" s="10"/>
      <c r="K20" s="11"/>
      <c r="L20" s="52" t="s">
        <v>16</v>
      </c>
      <c r="M20" s="12" t="s">
        <v>6</v>
      </c>
      <c r="N20" s="16"/>
    </row>
    <row r="21" spans="2:14" x14ac:dyDescent="0.25">
      <c r="B21" s="3">
        <f t="shared" si="6"/>
        <v>1</v>
      </c>
      <c r="C21" s="3">
        <f t="shared" si="7"/>
        <v>2</v>
      </c>
      <c r="D21" s="3" t="str">
        <f t="shared" si="8"/>
        <v/>
      </c>
      <c r="E21" s="3" t="str">
        <f>IF(L21&lt;&gt;"", MAX($E$1:$E20)+1,"")</f>
        <v/>
      </c>
      <c r="G21" s="13" t="str">
        <f t="shared" si="9"/>
        <v/>
      </c>
      <c r="H21" s="36" t="str">
        <f t="shared" si="10"/>
        <v>1.2</v>
      </c>
      <c r="I21" s="37" t="str">
        <f t="shared" si="11"/>
        <v/>
      </c>
      <c r="J21" s="10"/>
      <c r="K21" s="11" t="s">
        <v>17</v>
      </c>
      <c r="L21" s="40"/>
      <c r="M21" s="12"/>
      <c r="N21" s="16"/>
    </row>
    <row r="22" spans="2:14" ht="25.5" x14ac:dyDescent="0.25">
      <c r="B22" s="3">
        <f t="shared" si="6"/>
        <v>1</v>
      </c>
      <c r="C22" s="3">
        <f t="shared" si="7"/>
        <v>2</v>
      </c>
      <c r="D22" s="3">
        <f t="shared" si="8"/>
        <v>1</v>
      </c>
      <c r="E22" s="3">
        <f>IF(L22&lt;&gt;"", MAX($E$1:$E21)+1,"")</f>
        <v>18</v>
      </c>
      <c r="G22" s="13" t="str">
        <f t="shared" si="9"/>
        <v/>
      </c>
      <c r="H22" s="36" t="str">
        <f t="shared" si="10"/>
        <v/>
      </c>
      <c r="I22" s="37" t="str">
        <f t="shared" si="11"/>
        <v>1.2.1</v>
      </c>
      <c r="J22" s="10"/>
      <c r="K22" s="11"/>
      <c r="L22" s="40" t="s">
        <v>18</v>
      </c>
      <c r="M22" s="12" t="s">
        <v>5</v>
      </c>
      <c r="N22" s="16"/>
    </row>
    <row r="23" spans="2:14" ht="25.5" x14ac:dyDescent="0.25">
      <c r="B23" s="3">
        <f t="shared" si="6"/>
        <v>1</v>
      </c>
      <c r="C23" s="3">
        <f t="shared" si="7"/>
        <v>2</v>
      </c>
      <c r="D23" s="3">
        <f t="shared" si="8"/>
        <v>2</v>
      </c>
      <c r="E23" s="3">
        <f>IF(L23&lt;&gt;"", MAX($E$1:$E22)+1,"")</f>
        <v>19</v>
      </c>
      <c r="G23" s="13" t="str">
        <f t="shared" si="9"/>
        <v/>
      </c>
      <c r="H23" s="36" t="str">
        <f t="shared" si="10"/>
        <v/>
      </c>
      <c r="I23" s="37" t="str">
        <f t="shared" si="11"/>
        <v>1.2.2</v>
      </c>
      <c r="J23" s="10"/>
      <c r="K23" s="11"/>
      <c r="L23" s="40" t="s">
        <v>19</v>
      </c>
      <c r="M23" s="12" t="s">
        <v>6</v>
      </c>
      <c r="N23" s="16"/>
    </row>
    <row r="24" spans="2:14" ht="25.5" x14ac:dyDescent="0.25">
      <c r="B24" s="3">
        <f t="shared" si="6"/>
        <v>1</v>
      </c>
      <c r="C24" s="3">
        <f t="shared" si="7"/>
        <v>2</v>
      </c>
      <c r="D24" s="3">
        <f t="shared" si="8"/>
        <v>3</v>
      </c>
      <c r="E24" s="3">
        <f>IF(L24&lt;&gt;"", MAX($E$1:$E23)+1,"")</f>
        <v>20</v>
      </c>
      <c r="G24" s="13" t="str">
        <f t="shared" si="9"/>
        <v/>
      </c>
      <c r="H24" s="36" t="str">
        <f t="shared" si="10"/>
        <v/>
      </c>
      <c r="I24" s="37" t="str">
        <f t="shared" si="11"/>
        <v>1.2.3</v>
      </c>
      <c r="J24" s="10"/>
      <c r="K24" s="11"/>
      <c r="L24" s="40" t="s">
        <v>210</v>
      </c>
      <c r="M24" s="12" t="s">
        <v>3</v>
      </c>
      <c r="N24" s="16"/>
    </row>
    <row r="25" spans="2:14" ht="25.5" x14ac:dyDescent="0.25">
      <c r="B25" s="3">
        <f t="shared" si="6"/>
        <v>1</v>
      </c>
      <c r="C25" s="3">
        <f t="shared" si="7"/>
        <v>2</v>
      </c>
      <c r="D25" s="3">
        <f t="shared" si="8"/>
        <v>4</v>
      </c>
      <c r="E25" s="3">
        <f>IF(L25&lt;&gt;"", MAX($E$1:$E24)+1,"")</f>
        <v>21</v>
      </c>
      <c r="G25" s="13" t="str">
        <f t="shared" si="9"/>
        <v/>
      </c>
      <c r="H25" s="36" t="str">
        <f t="shared" si="10"/>
        <v/>
      </c>
      <c r="I25" s="37" t="str">
        <f t="shared" si="11"/>
        <v>1.2.4</v>
      </c>
      <c r="J25" s="10"/>
      <c r="K25" s="11"/>
      <c r="L25" s="40" t="s">
        <v>20</v>
      </c>
      <c r="M25" s="12" t="s">
        <v>5</v>
      </c>
      <c r="N25" s="16"/>
    </row>
    <row r="26" spans="2:14" ht="25.5" x14ac:dyDescent="0.25">
      <c r="B26" s="3">
        <f t="shared" si="6"/>
        <v>1</v>
      </c>
      <c r="C26" s="3">
        <f t="shared" si="7"/>
        <v>2</v>
      </c>
      <c r="D26" s="3">
        <f t="shared" si="8"/>
        <v>5</v>
      </c>
      <c r="E26" s="3">
        <f>IF(L26&lt;&gt;"", MAX($E$1:$E25)+1,"")</f>
        <v>22</v>
      </c>
      <c r="G26" s="13" t="str">
        <f t="shared" si="9"/>
        <v/>
      </c>
      <c r="H26" s="36" t="str">
        <f t="shared" si="10"/>
        <v/>
      </c>
      <c r="I26" s="37" t="str">
        <f t="shared" si="11"/>
        <v>1.2.5</v>
      </c>
      <c r="J26" s="10"/>
      <c r="K26" s="11"/>
      <c r="L26" s="40" t="str">
        <f>"De rapportages uit "&amp;I25&amp;" kunnen vervolgens op het scherm worden getoond en geëxporteerd worden naar gangbare formaten zoals Word, Excel en PDF."</f>
        <v>De rapportages uit 1.2.4 kunnen vervolgens op het scherm worden getoond en geëxporteerd worden naar gangbare formaten zoals Word, Excel en PDF.</v>
      </c>
      <c r="M26" s="12" t="s">
        <v>5</v>
      </c>
      <c r="N26" s="16"/>
    </row>
    <row r="27" spans="2:14" x14ac:dyDescent="0.25">
      <c r="B27" s="3">
        <f t="shared" si="6"/>
        <v>1</v>
      </c>
      <c r="C27" s="3">
        <f t="shared" si="7"/>
        <v>2</v>
      </c>
      <c r="D27" s="3">
        <f t="shared" si="8"/>
        <v>6</v>
      </c>
      <c r="E27" s="3">
        <f>IF(L27&lt;&gt;"", MAX($E$1:$E26)+1,"")</f>
        <v>23</v>
      </c>
      <c r="G27" s="13" t="str">
        <f t="shared" si="9"/>
        <v/>
      </c>
      <c r="H27" s="36" t="str">
        <f t="shared" si="10"/>
        <v/>
      </c>
      <c r="I27" s="37" t="str">
        <f t="shared" si="11"/>
        <v>1.2.6</v>
      </c>
      <c r="J27" s="10"/>
      <c r="K27" s="11"/>
      <c r="L27" s="40" t="str">
        <f>"De rapportages uit "&amp;I25&amp;" kunnen ook geëxporteerd worden in een XML- en Json-formaat."</f>
        <v>De rapportages uit 1.2.4 kunnen ook geëxporteerd worden in een XML- en Json-formaat.</v>
      </c>
      <c r="M27" s="12" t="s">
        <v>5</v>
      </c>
      <c r="N27" s="16"/>
    </row>
    <row r="28" spans="2:14" ht="25.5" x14ac:dyDescent="0.25">
      <c r="B28" s="3">
        <f t="shared" si="6"/>
        <v>1</v>
      </c>
      <c r="C28" s="3">
        <f t="shared" si="7"/>
        <v>2</v>
      </c>
      <c r="D28" s="3">
        <f t="shared" si="8"/>
        <v>7</v>
      </c>
      <c r="E28" s="3">
        <f>IF(L28&lt;&gt;"", MAX($E$1:$E27)+1,"")</f>
        <v>24</v>
      </c>
      <c r="G28" s="13" t="str">
        <f t="shared" si="9"/>
        <v/>
      </c>
      <c r="H28" s="36" t="str">
        <f t="shared" si="10"/>
        <v/>
      </c>
      <c r="I28" s="37" t="str">
        <f t="shared" si="11"/>
        <v>1.2.7</v>
      </c>
      <c r="J28" s="10"/>
      <c r="K28" s="11"/>
      <c r="L28" s="40" t="s">
        <v>21</v>
      </c>
      <c r="M28" s="12" t="s">
        <v>5</v>
      </c>
      <c r="N28" s="16"/>
    </row>
    <row r="29" spans="2:14" x14ac:dyDescent="0.25">
      <c r="B29" s="3">
        <f t="shared" si="6"/>
        <v>2</v>
      </c>
      <c r="C29" s="3" t="str">
        <f t="shared" si="7"/>
        <v/>
      </c>
      <c r="D29" s="3" t="str">
        <f t="shared" si="8"/>
        <v/>
      </c>
      <c r="E29" s="3" t="str">
        <f>IF(L29&lt;&gt;"", MAX($E$1:$E28)+1,"")</f>
        <v/>
      </c>
      <c r="G29" s="13" t="str">
        <f t="shared" si="9"/>
        <v>2.</v>
      </c>
      <c r="H29" s="36" t="str">
        <f t="shared" si="10"/>
        <v/>
      </c>
      <c r="I29" s="37" t="str">
        <f t="shared" si="11"/>
        <v/>
      </c>
      <c r="J29" s="10" t="s">
        <v>22</v>
      </c>
      <c r="K29" s="11"/>
      <c r="L29" s="40"/>
      <c r="M29" s="12"/>
      <c r="N29" s="16"/>
    </row>
    <row r="30" spans="2:14" x14ac:dyDescent="0.25">
      <c r="B30" s="3">
        <f t="shared" si="6"/>
        <v>2</v>
      </c>
      <c r="C30" s="3">
        <f t="shared" si="7"/>
        <v>1</v>
      </c>
      <c r="D30" s="3" t="str">
        <f t="shared" si="8"/>
        <v/>
      </c>
      <c r="E30" s="3" t="str">
        <f>IF(L30&lt;&gt;"", MAX($E$1:$E29)+1,"")</f>
        <v/>
      </c>
      <c r="G30" s="13" t="str">
        <f t="shared" si="9"/>
        <v/>
      </c>
      <c r="H30" s="36" t="str">
        <f t="shared" si="10"/>
        <v>2.1</v>
      </c>
      <c r="I30" s="37" t="str">
        <f t="shared" si="11"/>
        <v/>
      </c>
      <c r="J30" s="10"/>
      <c r="K30" s="11" t="s">
        <v>23</v>
      </c>
      <c r="L30" s="40"/>
      <c r="M30" s="12"/>
      <c r="N30" s="16"/>
    </row>
    <row r="31" spans="2:14" ht="25.5" x14ac:dyDescent="0.25">
      <c r="B31" s="3">
        <f t="shared" si="6"/>
        <v>2</v>
      </c>
      <c r="C31" s="3">
        <f t="shared" si="7"/>
        <v>1</v>
      </c>
      <c r="D31" s="3">
        <f t="shared" si="8"/>
        <v>1</v>
      </c>
      <c r="E31" s="3">
        <f>IF(L31&lt;&gt;"", MAX($E$1:$E30)+1,"")</f>
        <v>25</v>
      </c>
      <c r="G31" s="13" t="str">
        <f t="shared" si="9"/>
        <v/>
      </c>
      <c r="H31" s="36" t="str">
        <f t="shared" si="10"/>
        <v/>
      </c>
      <c r="I31" s="37" t="str">
        <f t="shared" si="11"/>
        <v>2.1.1</v>
      </c>
      <c r="J31" s="10"/>
      <c r="K31" s="11"/>
      <c r="L31" s="40" t="s">
        <v>24</v>
      </c>
      <c r="M31" s="12" t="s">
        <v>3</v>
      </c>
      <c r="N31" s="16"/>
    </row>
    <row r="32" spans="2:14" ht="24" x14ac:dyDescent="0.25">
      <c r="B32" s="3">
        <f t="shared" si="6"/>
        <v>2</v>
      </c>
      <c r="C32" s="3">
        <f t="shared" si="7"/>
        <v>1</v>
      </c>
      <c r="D32" s="3">
        <f t="shared" si="8"/>
        <v>2</v>
      </c>
      <c r="E32" s="3">
        <f>IF(L32&lt;&gt;"", MAX($E$1:$E31)+1,"")</f>
        <v>26</v>
      </c>
      <c r="G32" s="13" t="str">
        <f t="shared" si="9"/>
        <v/>
      </c>
      <c r="H32" s="36" t="str">
        <f t="shared" si="10"/>
        <v/>
      </c>
      <c r="I32" s="37" t="str">
        <f t="shared" si="11"/>
        <v>2.1.2</v>
      </c>
      <c r="J32" s="10"/>
      <c r="K32" s="11"/>
      <c r="L32" s="14" t="s">
        <v>25</v>
      </c>
      <c r="M32" s="15" t="s">
        <v>3</v>
      </c>
      <c r="N32" s="16"/>
    </row>
    <row r="33" spans="2:14" ht="24" x14ac:dyDescent="0.25">
      <c r="B33" s="3">
        <f t="shared" si="6"/>
        <v>2</v>
      </c>
      <c r="C33" s="3">
        <f t="shared" si="7"/>
        <v>1</v>
      </c>
      <c r="D33" s="3">
        <f t="shared" si="8"/>
        <v>3</v>
      </c>
      <c r="E33" s="3">
        <f>IF(L33&lt;&gt;"", MAX($E$1:$E32)+1,"")</f>
        <v>27</v>
      </c>
      <c r="G33" s="13" t="str">
        <f t="shared" si="9"/>
        <v/>
      </c>
      <c r="H33" s="36" t="str">
        <f t="shared" si="10"/>
        <v/>
      </c>
      <c r="I33" s="37" t="str">
        <f t="shared" si="11"/>
        <v>2.1.3</v>
      </c>
      <c r="J33" s="10"/>
      <c r="K33" s="11"/>
      <c r="L33" s="14" t="s">
        <v>26</v>
      </c>
      <c r="M33" s="12" t="s">
        <v>3</v>
      </c>
      <c r="N33" s="16"/>
    </row>
    <row r="34" spans="2:14" ht="24" x14ac:dyDescent="0.25">
      <c r="B34" s="3">
        <f t="shared" si="6"/>
        <v>2</v>
      </c>
      <c r="C34" s="3">
        <f t="shared" si="7"/>
        <v>1</v>
      </c>
      <c r="D34" s="3">
        <f t="shared" si="8"/>
        <v>4</v>
      </c>
      <c r="E34" s="3">
        <f>IF(L34&lt;&gt;"", MAX($E$1:$E33)+1,"")</f>
        <v>28</v>
      </c>
      <c r="G34" s="13" t="str">
        <f t="shared" si="9"/>
        <v/>
      </c>
      <c r="H34" s="36" t="str">
        <f t="shared" si="10"/>
        <v/>
      </c>
      <c r="I34" s="37" t="str">
        <f t="shared" si="11"/>
        <v>2.1.4</v>
      </c>
      <c r="J34" s="10"/>
      <c r="K34" s="11"/>
      <c r="L34" s="14" t="s">
        <v>27</v>
      </c>
      <c r="M34" s="12" t="s">
        <v>5</v>
      </c>
      <c r="N34" s="16"/>
    </row>
    <row r="35" spans="2:14" x14ac:dyDescent="0.25">
      <c r="B35" s="3">
        <f t="shared" si="6"/>
        <v>2</v>
      </c>
      <c r="C35" s="3">
        <f t="shared" si="7"/>
        <v>1</v>
      </c>
      <c r="D35" s="3">
        <f t="shared" si="8"/>
        <v>5</v>
      </c>
      <c r="E35" s="3">
        <f>IF(L35&lt;&gt;"", MAX($E$1:$E34)+1,"")</f>
        <v>29</v>
      </c>
      <c r="G35" s="13" t="str">
        <f t="shared" si="9"/>
        <v/>
      </c>
      <c r="H35" s="36" t="str">
        <f t="shared" si="10"/>
        <v/>
      </c>
      <c r="I35" s="37" t="str">
        <f t="shared" si="11"/>
        <v>2.1.5</v>
      </c>
      <c r="J35" s="10"/>
      <c r="K35" s="11"/>
      <c r="L35" s="14" t="s">
        <v>28</v>
      </c>
      <c r="M35" s="15" t="s">
        <v>3</v>
      </c>
      <c r="N35" s="16"/>
    </row>
    <row r="36" spans="2:14" ht="24" x14ac:dyDescent="0.25">
      <c r="B36" s="3">
        <f t="shared" si="6"/>
        <v>2</v>
      </c>
      <c r="C36" s="3">
        <f t="shared" si="7"/>
        <v>1</v>
      </c>
      <c r="D36" s="3">
        <f t="shared" si="8"/>
        <v>6</v>
      </c>
      <c r="E36" s="3">
        <f>IF(L36&lt;&gt;"", MAX($E$1:$E35)+1,"")</f>
        <v>30</v>
      </c>
      <c r="G36" s="13" t="str">
        <f t="shared" si="9"/>
        <v/>
      </c>
      <c r="H36" s="36" t="str">
        <f t="shared" si="10"/>
        <v/>
      </c>
      <c r="I36" s="37" t="str">
        <f t="shared" si="11"/>
        <v>2.1.6</v>
      </c>
      <c r="J36" s="10"/>
      <c r="K36" s="11"/>
      <c r="L36" s="14" t="s">
        <v>29</v>
      </c>
      <c r="M36" s="12" t="s">
        <v>3</v>
      </c>
      <c r="N36" s="16"/>
    </row>
    <row r="37" spans="2:14" x14ac:dyDescent="0.25">
      <c r="B37" s="3">
        <f t="shared" si="6"/>
        <v>2</v>
      </c>
      <c r="C37" s="3">
        <f t="shared" si="7"/>
        <v>1</v>
      </c>
      <c r="D37" s="3">
        <f t="shared" si="8"/>
        <v>7</v>
      </c>
      <c r="E37" s="3">
        <f>IF(L37&lt;&gt;"", MAX($E$1:$E36)+1,"")</f>
        <v>31</v>
      </c>
      <c r="G37" s="13" t="str">
        <f t="shared" si="9"/>
        <v/>
      </c>
      <c r="H37" s="36" t="str">
        <f t="shared" si="10"/>
        <v/>
      </c>
      <c r="I37" s="37" t="str">
        <f t="shared" si="11"/>
        <v>2.1.7</v>
      </c>
      <c r="J37" s="10"/>
      <c r="K37" s="11"/>
      <c r="L37" s="14" t="s">
        <v>30</v>
      </c>
      <c r="M37" s="12" t="s">
        <v>3</v>
      </c>
      <c r="N37" s="16"/>
    </row>
    <row r="38" spans="2:14" x14ac:dyDescent="0.25">
      <c r="B38" s="3">
        <f t="shared" si="6"/>
        <v>2</v>
      </c>
      <c r="C38" s="3">
        <f t="shared" si="7"/>
        <v>2</v>
      </c>
      <c r="D38" s="3" t="str">
        <f t="shared" si="8"/>
        <v/>
      </c>
      <c r="E38" s="3" t="str">
        <f>IF(L38&lt;&gt;"", MAX($E$1:$E37)+1,"")</f>
        <v/>
      </c>
      <c r="G38" s="13" t="str">
        <f t="shared" si="9"/>
        <v/>
      </c>
      <c r="H38" s="36" t="str">
        <f t="shared" si="10"/>
        <v>2.2</v>
      </c>
      <c r="I38" s="37" t="str">
        <f t="shared" si="11"/>
        <v/>
      </c>
      <c r="J38" s="10"/>
      <c r="K38" s="11" t="s">
        <v>31</v>
      </c>
      <c r="L38" s="40"/>
      <c r="M38" s="12"/>
      <c r="N38" s="16"/>
    </row>
    <row r="39" spans="2:14" ht="38.25" x14ac:dyDescent="0.25">
      <c r="B39" s="3">
        <f t="shared" si="6"/>
        <v>2</v>
      </c>
      <c r="C39" s="3">
        <f t="shared" si="7"/>
        <v>2</v>
      </c>
      <c r="D39" s="3">
        <f t="shared" si="8"/>
        <v>1</v>
      </c>
      <c r="E39" s="3">
        <f>IF(L39&lt;&gt;"", MAX($E$1:$E38)+1,"")</f>
        <v>32</v>
      </c>
      <c r="G39" s="13" t="str">
        <f t="shared" si="9"/>
        <v/>
      </c>
      <c r="H39" s="36" t="str">
        <f t="shared" si="10"/>
        <v/>
      </c>
      <c r="I39" s="37" t="str">
        <f t="shared" si="11"/>
        <v>2.2.1</v>
      </c>
      <c r="J39" s="10"/>
      <c r="K39" s="11"/>
      <c r="L39" s="40" t="s">
        <v>32</v>
      </c>
      <c r="M39" s="12" t="s">
        <v>6</v>
      </c>
      <c r="N39" s="16"/>
    </row>
    <row r="40" spans="2:14" ht="25.5" x14ac:dyDescent="0.25">
      <c r="B40" s="3">
        <f t="shared" si="6"/>
        <v>2</v>
      </c>
      <c r="C40" s="3">
        <f t="shared" si="7"/>
        <v>2</v>
      </c>
      <c r="D40" s="3">
        <f t="shared" si="8"/>
        <v>2</v>
      </c>
      <c r="E40" s="3">
        <f>IF(L40&lt;&gt;"", MAX($E$1:$E39)+1,"")</f>
        <v>33</v>
      </c>
      <c r="G40" s="13" t="str">
        <f t="shared" si="9"/>
        <v/>
      </c>
      <c r="H40" s="36" t="str">
        <f t="shared" si="10"/>
        <v/>
      </c>
      <c r="I40" s="37" t="str">
        <f t="shared" si="11"/>
        <v>2.2.2</v>
      </c>
      <c r="J40" s="10"/>
      <c r="K40" s="11"/>
      <c r="L40" s="40" t="s">
        <v>33</v>
      </c>
      <c r="M40" s="12" t="s">
        <v>3</v>
      </c>
      <c r="N40" s="16"/>
    </row>
    <row r="41" spans="2:14" ht="25.5" x14ac:dyDescent="0.25">
      <c r="B41" s="3">
        <f t="shared" si="6"/>
        <v>2</v>
      </c>
      <c r="C41" s="3">
        <f t="shared" si="7"/>
        <v>2</v>
      </c>
      <c r="D41" s="3">
        <f t="shared" si="8"/>
        <v>3</v>
      </c>
      <c r="E41" s="3">
        <f>IF(L41&lt;&gt;"", MAX($E$1:$E40)+1,"")</f>
        <v>34</v>
      </c>
      <c r="G41" s="13" t="str">
        <f t="shared" si="9"/>
        <v/>
      </c>
      <c r="H41" s="36" t="str">
        <f t="shared" si="10"/>
        <v/>
      </c>
      <c r="I41" s="37" t="str">
        <f t="shared" si="11"/>
        <v>2.2.3</v>
      </c>
      <c r="J41" s="10"/>
      <c r="K41" s="11"/>
      <c r="L41" s="40" t="s">
        <v>34</v>
      </c>
      <c r="M41" s="12" t="s">
        <v>3</v>
      </c>
      <c r="N41" s="16"/>
    </row>
    <row r="42" spans="2:14" x14ac:dyDescent="0.25">
      <c r="B42" s="3">
        <f t="shared" si="6"/>
        <v>2</v>
      </c>
      <c r="C42" s="3">
        <f t="shared" si="7"/>
        <v>2</v>
      </c>
      <c r="D42" s="3">
        <f t="shared" si="8"/>
        <v>4</v>
      </c>
      <c r="E42" s="3">
        <f>IF(L42&lt;&gt;"", MAX($E$1:$E41)+1,"")</f>
        <v>35</v>
      </c>
      <c r="G42" s="13" t="str">
        <f t="shared" si="9"/>
        <v/>
      </c>
      <c r="H42" s="36" t="str">
        <f t="shared" si="10"/>
        <v/>
      </c>
      <c r="I42" s="37" t="str">
        <f t="shared" si="11"/>
        <v>2.2.4</v>
      </c>
      <c r="J42" s="10"/>
      <c r="K42" s="11"/>
      <c r="L42" s="40" t="s">
        <v>35</v>
      </c>
      <c r="M42" s="12" t="s">
        <v>3</v>
      </c>
      <c r="N42" s="16"/>
    </row>
    <row r="43" spans="2:14" x14ac:dyDescent="0.25">
      <c r="B43" s="3">
        <f t="shared" si="6"/>
        <v>2</v>
      </c>
      <c r="C43" s="3">
        <f t="shared" si="7"/>
        <v>2</v>
      </c>
      <c r="D43" s="3">
        <f t="shared" si="8"/>
        <v>5</v>
      </c>
      <c r="E43" s="3">
        <f>IF(L43&lt;&gt;"", MAX($E$1:$E42)+1,"")</f>
        <v>36</v>
      </c>
      <c r="G43" s="13" t="str">
        <f t="shared" si="9"/>
        <v/>
      </c>
      <c r="H43" s="36" t="str">
        <f t="shared" si="10"/>
        <v/>
      </c>
      <c r="I43" s="37" t="str">
        <f t="shared" si="11"/>
        <v>2.2.5</v>
      </c>
      <c r="J43" s="10"/>
      <c r="K43" s="11"/>
      <c r="L43" s="40" t="s">
        <v>36</v>
      </c>
      <c r="M43" s="12" t="s">
        <v>3</v>
      </c>
      <c r="N43" s="16"/>
    </row>
    <row r="44" spans="2:14" ht="25.5" x14ac:dyDescent="0.25">
      <c r="B44" s="3">
        <f t="shared" si="6"/>
        <v>2</v>
      </c>
      <c r="C44" s="3">
        <f t="shared" si="7"/>
        <v>2</v>
      </c>
      <c r="D44" s="3">
        <f t="shared" si="8"/>
        <v>6</v>
      </c>
      <c r="E44" s="3">
        <f>IF(L44&lt;&gt;"", MAX($E$1:$E43)+1,"")</f>
        <v>37</v>
      </c>
      <c r="G44" s="13" t="str">
        <f t="shared" si="9"/>
        <v/>
      </c>
      <c r="H44" s="36" t="str">
        <f t="shared" si="10"/>
        <v/>
      </c>
      <c r="I44" s="37" t="str">
        <f t="shared" si="11"/>
        <v>2.2.6</v>
      </c>
      <c r="J44" s="10"/>
      <c r="K44" s="11"/>
      <c r="L44" s="40" t="s">
        <v>37</v>
      </c>
      <c r="M44" s="12" t="s">
        <v>3</v>
      </c>
      <c r="N44" s="16"/>
    </row>
    <row r="45" spans="2:14" ht="25.5" x14ac:dyDescent="0.25">
      <c r="B45" s="3">
        <f t="shared" si="6"/>
        <v>2</v>
      </c>
      <c r="C45" s="3">
        <f t="shared" si="7"/>
        <v>2</v>
      </c>
      <c r="D45" s="3">
        <f t="shared" si="8"/>
        <v>7</v>
      </c>
      <c r="E45" s="3">
        <f>IF(L45&lt;&gt;"", MAX($E$1:$E44)+1,"")</f>
        <v>38</v>
      </c>
      <c r="G45" s="13" t="str">
        <f t="shared" si="9"/>
        <v/>
      </c>
      <c r="H45" s="36" t="str">
        <f t="shared" si="10"/>
        <v/>
      </c>
      <c r="I45" s="37" t="str">
        <f t="shared" si="11"/>
        <v>2.2.7</v>
      </c>
      <c r="J45" s="10"/>
      <c r="K45" s="11"/>
      <c r="L45" s="40" t="s">
        <v>38</v>
      </c>
      <c r="M45" s="12" t="s">
        <v>3</v>
      </c>
      <c r="N45" s="21"/>
    </row>
    <row r="46" spans="2:14" x14ac:dyDescent="0.25">
      <c r="B46" s="3">
        <f t="shared" si="6"/>
        <v>2</v>
      </c>
      <c r="C46" s="3">
        <f t="shared" si="7"/>
        <v>2</v>
      </c>
      <c r="D46" s="3">
        <f t="shared" si="8"/>
        <v>8</v>
      </c>
      <c r="E46" s="3">
        <f>IF(L46&lt;&gt;"", MAX($E$1:$E45)+1,"")</f>
        <v>39</v>
      </c>
      <c r="G46" s="13" t="str">
        <f t="shared" si="9"/>
        <v/>
      </c>
      <c r="H46" s="36" t="str">
        <f t="shared" si="10"/>
        <v/>
      </c>
      <c r="I46" s="37" t="str">
        <f t="shared" si="11"/>
        <v>2.2.8</v>
      </c>
      <c r="J46" s="10"/>
      <c r="K46" s="11"/>
      <c r="L46" s="40" t="s">
        <v>39</v>
      </c>
      <c r="M46" s="12" t="s">
        <v>5</v>
      </c>
      <c r="N46" s="16"/>
    </row>
    <row r="47" spans="2:14" x14ac:dyDescent="0.25">
      <c r="B47" s="3">
        <f t="shared" si="6"/>
        <v>2</v>
      </c>
      <c r="C47" s="3">
        <f t="shared" si="7"/>
        <v>3</v>
      </c>
      <c r="D47" s="3" t="str">
        <f t="shared" si="8"/>
        <v/>
      </c>
      <c r="E47" s="3" t="str">
        <f>IF(L47&lt;&gt;"", MAX($E$1:$E46)+1,"")</f>
        <v/>
      </c>
      <c r="G47" s="13" t="str">
        <f t="shared" si="9"/>
        <v/>
      </c>
      <c r="H47" s="36" t="str">
        <f t="shared" si="10"/>
        <v>2.3</v>
      </c>
      <c r="I47" s="37" t="str">
        <f t="shared" si="11"/>
        <v/>
      </c>
      <c r="J47" s="10"/>
      <c r="K47" s="11" t="s">
        <v>40</v>
      </c>
      <c r="L47" s="40"/>
      <c r="M47" s="12"/>
      <c r="N47" s="16"/>
    </row>
    <row r="48" spans="2:14" ht="38.25" x14ac:dyDescent="0.25">
      <c r="B48" s="3">
        <f t="shared" si="6"/>
        <v>2</v>
      </c>
      <c r="C48" s="3">
        <f t="shared" si="7"/>
        <v>3</v>
      </c>
      <c r="D48" s="3">
        <f t="shared" si="8"/>
        <v>1</v>
      </c>
      <c r="E48" s="3">
        <f>IF(L48&lt;&gt;"", MAX($E$1:$E47)+1,"")</f>
        <v>40</v>
      </c>
      <c r="G48" s="13" t="str">
        <f t="shared" si="9"/>
        <v/>
      </c>
      <c r="H48" s="36" t="str">
        <f t="shared" si="10"/>
        <v/>
      </c>
      <c r="I48" s="37" t="str">
        <f t="shared" si="11"/>
        <v>2.3.1</v>
      </c>
      <c r="J48" s="10"/>
      <c r="K48" s="11"/>
      <c r="L48" s="40" t="s">
        <v>211</v>
      </c>
      <c r="M48" s="12" t="s">
        <v>3</v>
      </c>
      <c r="N48" s="16"/>
    </row>
    <row r="49" spans="2:14" ht="25.5" x14ac:dyDescent="0.25">
      <c r="B49" s="3">
        <f t="shared" si="6"/>
        <v>2</v>
      </c>
      <c r="C49" s="3">
        <f t="shared" si="7"/>
        <v>3</v>
      </c>
      <c r="D49" s="3">
        <f t="shared" si="8"/>
        <v>2</v>
      </c>
      <c r="E49" s="3">
        <f>IF(L49&lt;&gt;"", MAX($E$1:$E48)+1,"")</f>
        <v>41</v>
      </c>
      <c r="G49" s="13" t="str">
        <f t="shared" si="9"/>
        <v/>
      </c>
      <c r="H49" s="36" t="str">
        <f t="shared" si="10"/>
        <v/>
      </c>
      <c r="I49" s="37" t="str">
        <f t="shared" si="11"/>
        <v>2.3.2</v>
      </c>
      <c r="J49" s="10"/>
      <c r="K49" s="11"/>
      <c r="L49" s="40" t="s">
        <v>41</v>
      </c>
      <c r="M49" s="12" t="s">
        <v>5</v>
      </c>
      <c r="N49" s="16"/>
    </row>
    <row r="50" spans="2:14" ht="25.5" x14ac:dyDescent="0.25">
      <c r="B50" s="3">
        <f t="shared" si="6"/>
        <v>2</v>
      </c>
      <c r="C50" s="3">
        <f t="shared" si="7"/>
        <v>3</v>
      </c>
      <c r="D50" s="3">
        <f t="shared" si="8"/>
        <v>3</v>
      </c>
      <c r="E50" s="3">
        <f>IF(L50&lt;&gt;"", MAX($E$1:$E49)+1,"")</f>
        <v>42</v>
      </c>
      <c r="G50" s="13" t="str">
        <f t="shared" si="9"/>
        <v/>
      </c>
      <c r="H50" s="36" t="str">
        <f t="shared" si="10"/>
        <v/>
      </c>
      <c r="I50" s="37" t="str">
        <f t="shared" si="11"/>
        <v>2.3.3</v>
      </c>
      <c r="J50" s="10"/>
      <c r="K50" s="11"/>
      <c r="L50" s="40" t="s">
        <v>42</v>
      </c>
      <c r="M50" s="12" t="s">
        <v>6</v>
      </c>
      <c r="N50" s="16"/>
    </row>
    <row r="51" spans="2:14" ht="51" x14ac:dyDescent="0.25">
      <c r="B51" s="3">
        <f t="shared" si="6"/>
        <v>2</v>
      </c>
      <c r="C51" s="3">
        <f t="shared" si="7"/>
        <v>3</v>
      </c>
      <c r="D51" s="3">
        <f t="shared" si="8"/>
        <v>4</v>
      </c>
      <c r="E51" s="3">
        <f>IF(L51&lt;&gt;"", MAX($E$1:$E50)+1,"")</f>
        <v>43</v>
      </c>
      <c r="G51" s="13" t="str">
        <f t="shared" si="9"/>
        <v/>
      </c>
      <c r="H51" s="36" t="str">
        <f t="shared" si="10"/>
        <v/>
      </c>
      <c r="I51" s="37" t="str">
        <f t="shared" si="11"/>
        <v>2.3.4</v>
      </c>
      <c r="J51" s="10"/>
      <c r="K51" s="11"/>
      <c r="L51" s="40" t="s">
        <v>43</v>
      </c>
      <c r="M51" s="12" t="s">
        <v>6</v>
      </c>
      <c r="N51" s="16"/>
    </row>
    <row r="52" spans="2:14" x14ac:dyDescent="0.25">
      <c r="B52" s="3">
        <f t="shared" si="6"/>
        <v>2</v>
      </c>
      <c r="C52" s="3">
        <f t="shared" si="7"/>
        <v>3</v>
      </c>
      <c r="D52" s="3">
        <f t="shared" si="8"/>
        <v>5</v>
      </c>
      <c r="E52" s="3">
        <f>IF(L52&lt;&gt;"", MAX($E$1:$E51)+1,"")</f>
        <v>44</v>
      </c>
      <c r="G52" s="13" t="str">
        <f t="shared" si="9"/>
        <v/>
      </c>
      <c r="H52" s="36" t="str">
        <f t="shared" si="10"/>
        <v/>
      </c>
      <c r="I52" s="37" t="str">
        <f t="shared" si="11"/>
        <v>2.3.5</v>
      </c>
      <c r="J52" s="10"/>
      <c r="K52" s="11"/>
      <c r="L52" s="40" t="str">
        <f>"Een onderwijsprogramma kan worden samengesteld uit één of meerdere opleidingsonderdelen (zie ook "&amp; I32 &amp;")."</f>
        <v>Een onderwijsprogramma kan worden samengesteld uit één of meerdere opleidingsonderdelen (zie ook 2.1.2).</v>
      </c>
      <c r="M52" s="12" t="s">
        <v>3</v>
      </c>
      <c r="N52" s="16"/>
    </row>
    <row r="53" spans="2:14" x14ac:dyDescent="0.25">
      <c r="B53" s="3">
        <f t="shared" si="6"/>
        <v>2</v>
      </c>
      <c r="C53" s="3">
        <f t="shared" si="7"/>
        <v>3</v>
      </c>
      <c r="D53" s="3">
        <f t="shared" si="8"/>
        <v>6</v>
      </c>
      <c r="E53" s="3">
        <f>IF(L53&lt;&gt;"", MAX($E$1:$E52)+1,"")</f>
        <v>45</v>
      </c>
      <c r="G53" s="13" t="str">
        <f t="shared" si="9"/>
        <v/>
      </c>
      <c r="H53" s="36" t="str">
        <f t="shared" si="10"/>
        <v/>
      </c>
      <c r="I53" s="37" t="str">
        <f t="shared" si="11"/>
        <v>2.3.6</v>
      </c>
      <c r="J53" s="10"/>
      <c r="K53" s="11"/>
      <c r="L53" s="40" t="s">
        <v>44</v>
      </c>
      <c r="M53" s="12" t="s">
        <v>3</v>
      </c>
      <c r="N53" s="16"/>
    </row>
    <row r="54" spans="2:14" ht="25.5" x14ac:dyDescent="0.25">
      <c r="B54" s="3">
        <f t="shared" si="6"/>
        <v>2</v>
      </c>
      <c r="C54" s="3">
        <f t="shared" si="7"/>
        <v>3</v>
      </c>
      <c r="D54" s="3">
        <f t="shared" si="8"/>
        <v>7</v>
      </c>
      <c r="E54" s="3">
        <f>IF(L54&lt;&gt;"", MAX($E$1:$E53)+1,"")</f>
        <v>46</v>
      </c>
      <c r="G54" s="13" t="str">
        <f t="shared" si="9"/>
        <v/>
      </c>
      <c r="H54" s="36" t="str">
        <f t="shared" si="10"/>
        <v/>
      </c>
      <c r="I54" s="37" t="str">
        <f t="shared" si="11"/>
        <v>2.3.7</v>
      </c>
      <c r="J54" s="10"/>
      <c r="K54" s="11"/>
      <c r="L54" s="40" t="s">
        <v>212</v>
      </c>
      <c r="M54" s="12" t="s">
        <v>3</v>
      </c>
      <c r="N54" s="16"/>
    </row>
    <row r="55" spans="2:14" ht="25.5" x14ac:dyDescent="0.25">
      <c r="B55" s="3">
        <f t="shared" si="6"/>
        <v>2</v>
      </c>
      <c r="C55" s="3">
        <f t="shared" si="7"/>
        <v>3</v>
      </c>
      <c r="D55" s="3">
        <f t="shared" si="8"/>
        <v>8</v>
      </c>
      <c r="E55" s="3">
        <f>IF(L55&lt;&gt;"", MAX($E$1:$E54)+1,"")</f>
        <v>47</v>
      </c>
      <c r="G55" s="13" t="str">
        <f t="shared" si="9"/>
        <v/>
      </c>
      <c r="H55" s="36" t="str">
        <f t="shared" si="10"/>
        <v/>
      </c>
      <c r="I55" s="37" t="str">
        <f t="shared" si="11"/>
        <v>2.3.8</v>
      </c>
      <c r="J55" s="10"/>
      <c r="K55" s="11"/>
      <c r="L55" s="40" t="s">
        <v>213</v>
      </c>
      <c r="M55" s="12" t="s">
        <v>3</v>
      </c>
      <c r="N55" s="16"/>
    </row>
    <row r="56" spans="2:14" ht="25.5" x14ac:dyDescent="0.25">
      <c r="B56" s="3">
        <f t="shared" si="6"/>
        <v>2</v>
      </c>
      <c r="C56" s="3">
        <f t="shared" si="7"/>
        <v>3</v>
      </c>
      <c r="D56" s="3">
        <f t="shared" si="8"/>
        <v>9</v>
      </c>
      <c r="E56" s="3">
        <f>IF(L56&lt;&gt;"", MAX($E$1:$E55)+1,"")</f>
        <v>48</v>
      </c>
      <c r="G56" s="13" t="str">
        <f t="shared" si="9"/>
        <v/>
      </c>
      <c r="H56" s="36" t="str">
        <f t="shared" si="10"/>
        <v/>
      </c>
      <c r="I56" s="37" t="str">
        <f t="shared" si="11"/>
        <v>2.3.9</v>
      </c>
      <c r="J56" s="10"/>
      <c r="K56" s="11"/>
      <c r="L56" s="40" t="s">
        <v>214</v>
      </c>
      <c r="M56" s="12" t="s">
        <v>3</v>
      </c>
      <c r="N56" s="16"/>
    </row>
    <row r="57" spans="2:14" ht="25.5" x14ac:dyDescent="0.25">
      <c r="B57" s="3">
        <f t="shared" si="6"/>
        <v>2</v>
      </c>
      <c r="C57" s="3">
        <f t="shared" si="7"/>
        <v>3</v>
      </c>
      <c r="D57" s="3">
        <f t="shared" si="8"/>
        <v>10</v>
      </c>
      <c r="E57" s="3">
        <f>IF(L57&lt;&gt;"", MAX($E$1:$E56)+1,"")</f>
        <v>49</v>
      </c>
      <c r="G57" s="13" t="str">
        <f t="shared" si="9"/>
        <v/>
      </c>
      <c r="H57" s="36" t="str">
        <f t="shared" si="10"/>
        <v/>
      </c>
      <c r="I57" s="37" t="str">
        <f t="shared" si="11"/>
        <v>2.3.10</v>
      </c>
      <c r="J57" s="10"/>
      <c r="K57" s="11"/>
      <c r="L57" s="40" t="s">
        <v>45</v>
      </c>
      <c r="M57" s="12" t="s">
        <v>3</v>
      </c>
      <c r="N57" s="16"/>
    </row>
    <row r="58" spans="2:14" ht="25.5" x14ac:dyDescent="0.25">
      <c r="B58" s="3">
        <f t="shared" si="6"/>
        <v>2</v>
      </c>
      <c r="C58" s="3">
        <f t="shared" si="7"/>
        <v>3</v>
      </c>
      <c r="D58" s="3">
        <f t="shared" si="8"/>
        <v>11</v>
      </c>
      <c r="E58" s="3">
        <f>IF(L58&lt;&gt;"", MAX($E$1:$E57)+1,"")</f>
        <v>50</v>
      </c>
      <c r="G58" s="13" t="str">
        <f t="shared" si="9"/>
        <v/>
      </c>
      <c r="H58" s="36" t="str">
        <f t="shared" si="10"/>
        <v/>
      </c>
      <c r="I58" s="37" t="str">
        <f t="shared" si="11"/>
        <v>2.3.11</v>
      </c>
      <c r="J58" s="10"/>
      <c r="K58" s="11"/>
      <c r="L58" s="40" t="s">
        <v>46</v>
      </c>
      <c r="M58" s="12" t="s">
        <v>5</v>
      </c>
      <c r="N58" s="16"/>
    </row>
    <row r="59" spans="2:14" ht="38.25" x14ac:dyDescent="0.25">
      <c r="B59" s="3">
        <f t="shared" si="6"/>
        <v>2</v>
      </c>
      <c r="C59" s="3">
        <f t="shared" si="7"/>
        <v>3</v>
      </c>
      <c r="D59" s="3">
        <f t="shared" si="8"/>
        <v>12</v>
      </c>
      <c r="E59" s="3">
        <f>IF(L59&lt;&gt;"", MAX($E$1:$E58)+1,"")</f>
        <v>51</v>
      </c>
      <c r="G59" s="13" t="str">
        <f t="shared" si="9"/>
        <v/>
      </c>
      <c r="H59" s="36" t="str">
        <f t="shared" si="10"/>
        <v/>
      </c>
      <c r="I59" s="37" t="str">
        <f t="shared" si="11"/>
        <v>2.3.12</v>
      </c>
      <c r="J59" s="10"/>
      <c r="K59" s="11"/>
      <c r="L59" s="40" t="s">
        <v>47</v>
      </c>
      <c r="M59" s="12" t="s">
        <v>5</v>
      </c>
      <c r="N59" s="16"/>
    </row>
    <row r="60" spans="2:14" x14ac:dyDescent="0.25">
      <c r="B60" s="3">
        <f t="shared" si="6"/>
        <v>2</v>
      </c>
      <c r="C60" s="3">
        <f t="shared" si="7"/>
        <v>4</v>
      </c>
      <c r="D60" s="3" t="str">
        <f t="shared" si="8"/>
        <v/>
      </c>
      <c r="E60" s="3" t="str">
        <f>IF(L60&lt;&gt;"", MAX($E$1:$E59)+1,"")</f>
        <v/>
      </c>
      <c r="G60" s="13" t="str">
        <f t="shared" si="9"/>
        <v/>
      </c>
      <c r="H60" s="36" t="str">
        <f t="shared" si="10"/>
        <v>2.4</v>
      </c>
      <c r="I60" s="37" t="str">
        <f t="shared" si="11"/>
        <v/>
      </c>
      <c r="J60" s="10"/>
      <c r="K60" s="11" t="s">
        <v>48</v>
      </c>
      <c r="L60" s="40"/>
      <c r="M60" s="12"/>
      <c r="N60" s="16"/>
    </row>
    <row r="61" spans="2:14" x14ac:dyDescent="0.25">
      <c r="B61" s="3">
        <f t="shared" si="6"/>
        <v>2</v>
      </c>
      <c r="C61" s="3">
        <f t="shared" si="7"/>
        <v>4</v>
      </c>
      <c r="D61" s="3">
        <f t="shared" si="8"/>
        <v>1</v>
      </c>
      <c r="E61" s="3">
        <f>IF(L61&lt;&gt;"", MAX($E$1:$E60)+1,"")</f>
        <v>52</v>
      </c>
      <c r="G61" s="13" t="str">
        <f t="shared" si="9"/>
        <v/>
      </c>
      <c r="H61" s="36" t="str">
        <f t="shared" si="10"/>
        <v/>
      </c>
      <c r="I61" s="37" t="str">
        <f t="shared" si="11"/>
        <v>2.4.1</v>
      </c>
      <c r="J61" s="10"/>
      <c r="K61" s="11"/>
      <c r="L61" s="40" t="s">
        <v>49</v>
      </c>
      <c r="M61" s="12" t="s">
        <v>3</v>
      </c>
      <c r="N61" s="16"/>
    </row>
    <row r="62" spans="2:14" ht="51" x14ac:dyDescent="0.25">
      <c r="B62" s="3">
        <f t="shared" si="6"/>
        <v>2</v>
      </c>
      <c r="C62" s="3">
        <f t="shared" si="7"/>
        <v>4</v>
      </c>
      <c r="D62" s="3">
        <f t="shared" si="8"/>
        <v>2</v>
      </c>
      <c r="E62" s="3">
        <f>IF(L62&lt;&gt;"", MAX($E$1:$E61)+1,"")</f>
        <v>53</v>
      </c>
      <c r="G62" s="13" t="str">
        <f t="shared" si="9"/>
        <v/>
      </c>
      <c r="H62" s="36" t="str">
        <f t="shared" si="10"/>
        <v/>
      </c>
      <c r="I62" s="37" t="str">
        <f t="shared" si="11"/>
        <v>2.4.2</v>
      </c>
      <c r="J62" s="10"/>
      <c r="K62" s="11"/>
      <c r="L62" s="40" t="s">
        <v>50</v>
      </c>
      <c r="M62" s="12" t="s">
        <v>5</v>
      </c>
      <c r="N62" s="16"/>
    </row>
    <row r="63" spans="2:14" ht="25.5" x14ac:dyDescent="0.25">
      <c r="B63" s="3">
        <f t="shared" si="6"/>
        <v>2</v>
      </c>
      <c r="C63" s="3">
        <f t="shared" si="7"/>
        <v>4</v>
      </c>
      <c r="D63" s="3">
        <f t="shared" si="8"/>
        <v>3</v>
      </c>
      <c r="E63" s="3">
        <f>IF(L63&lt;&gt;"", MAX($E$1:$E62)+1,"")</f>
        <v>54</v>
      </c>
      <c r="G63" s="13" t="str">
        <f t="shared" si="9"/>
        <v/>
      </c>
      <c r="H63" s="36" t="str">
        <f t="shared" si="10"/>
        <v/>
      </c>
      <c r="I63" s="37" t="str">
        <f t="shared" si="11"/>
        <v>2.4.3</v>
      </c>
      <c r="J63" s="10"/>
      <c r="K63" s="11"/>
      <c r="L63" s="41" t="s">
        <v>51</v>
      </c>
      <c r="M63" s="12" t="s">
        <v>3</v>
      </c>
      <c r="N63" s="16"/>
    </row>
    <row r="64" spans="2:14" ht="25.5" x14ac:dyDescent="0.25">
      <c r="B64" s="3">
        <f t="shared" si="6"/>
        <v>2</v>
      </c>
      <c r="C64" s="3">
        <f t="shared" si="7"/>
        <v>4</v>
      </c>
      <c r="D64" s="3">
        <f t="shared" si="8"/>
        <v>4</v>
      </c>
      <c r="E64" s="3">
        <f>IF(L64&lt;&gt;"", MAX($E$1:$E63)+1,"")</f>
        <v>55</v>
      </c>
      <c r="G64" s="13" t="str">
        <f t="shared" si="9"/>
        <v/>
      </c>
      <c r="H64" s="36" t="str">
        <f t="shared" si="10"/>
        <v/>
      </c>
      <c r="I64" s="37" t="str">
        <f t="shared" si="11"/>
        <v>2.4.4</v>
      </c>
      <c r="J64" s="10"/>
      <c r="K64" s="11"/>
      <c r="L64" s="40" t="s">
        <v>52</v>
      </c>
      <c r="M64" s="12" t="s">
        <v>3</v>
      </c>
      <c r="N64" s="16"/>
    </row>
    <row r="65" spans="2:14" ht="51" x14ac:dyDescent="0.25">
      <c r="B65" s="3">
        <f t="shared" si="6"/>
        <v>2</v>
      </c>
      <c r="C65" s="3">
        <f t="shared" si="7"/>
        <v>4</v>
      </c>
      <c r="D65" s="3">
        <f t="shared" si="8"/>
        <v>5</v>
      </c>
      <c r="E65" s="3">
        <f>IF(L65&lt;&gt;"", MAX($E$1:$E64)+1,"")</f>
        <v>56</v>
      </c>
      <c r="G65" s="13" t="str">
        <f t="shared" si="9"/>
        <v/>
      </c>
      <c r="H65" s="36" t="str">
        <f t="shared" si="10"/>
        <v/>
      </c>
      <c r="I65" s="37" t="str">
        <f t="shared" si="11"/>
        <v>2.4.5</v>
      </c>
      <c r="J65" s="10"/>
      <c r="K65" s="11"/>
      <c r="L65" s="40" t="s">
        <v>53</v>
      </c>
      <c r="M65" s="12" t="s">
        <v>3</v>
      </c>
      <c r="N65" s="16"/>
    </row>
    <row r="66" spans="2:14" x14ac:dyDescent="0.25">
      <c r="B66" s="3">
        <f t="shared" si="6"/>
        <v>2</v>
      </c>
      <c r="C66" s="3">
        <f t="shared" si="7"/>
        <v>5</v>
      </c>
      <c r="D66" s="3" t="str">
        <f t="shared" si="8"/>
        <v/>
      </c>
      <c r="E66" s="3" t="str">
        <f>IF(L66&lt;&gt;"", MAX($E$1:$E65)+1,"")</f>
        <v/>
      </c>
      <c r="G66" s="13" t="str">
        <f t="shared" si="9"/>
        <v/>
      </c>
      <c r="H66" s="36" t="str">
        <f t="shared" si="10"/>
        <v>2.5</v>
      </c>
      <c r="I66" s="37" t="str">
        <f t="shared" si="11"/>
        <v/>
      </c>
      <c r="J66" s="10"/>
      <c r="K66" s="11" t="s">
        <v>54</v>
      </c>
      <c r="L66" s="40"/>
      <c r="M66" s="12"/>
      <c r="N66" s="16"/>
    </row>
    <row r="67" spans="2:14" ht="25.5" x14ac:dyDescent="0.25">
      <c r="B67" s="3">
        <f t="shared" si="6"/>
        <v>2</v>
      </c>
      <c r="C67" s="3">
        <f t="shared" si="7"/>
        <v>5</v>
      </c>
      <c r="D67" s="3">
        <f t="shared" si="8"/>
        <v>1</v>
      </c>
      <c r="E67" s="3">
        <f>IF(L67&lt;&gt;"", MAX($E$1:$E66)+1,"")</f>
        <v>57</v>
      </c>
      <c r="G67" s="13" t="str">
        <f t="shared" si="9"/>
        <v/>
      </c>
      <c r="H67" s="36" t="str">
        <f t="shared" si="10"/>
        <v/>
      </c>
      <c r="I67" s="37" t="str">
        <f t="shared" si="11"/>
        <v>2.5.1</v>
      </c>
      <c r="J67" s="10"/>
      <c r="K67" s="11"/>
      <c r="L67" s="40" t="s">
        <v>215</v>
      </c>
      <c r="M67" s="12" t="s">
        <v>3</v>
      </c>
      <c r="N67" s="16"/>
    </row>
    <row r="68" spans="2:14" ht="25.5" x14ac:dyDescent="0.25">
      <c r="B68" s="3">
        <f t="shared" ref="B68:B131" si="12">IF(ISTEXT(J68),B67+1,B67)</f>
        <v>2</v>
      </c>
      <c r="C68" s="3">
        <f t="shared" ref="C68:C131" si="13">IF(ISTEXT(J67),1,IF(ISTEXT(J68),"",IF(ISTEXT(K68),C67+1,C67)))</f>
        <v>5</v>
      </c>
      <c r="D68" s="3">
        <f t="shared" ref="D68:D131" si="14">IF(ISTEXT(J68),"",IF(ISTEXT(K68),"",IF(ISTEXT(K67),1,D67+1)))</f>
        <v>2</v>
      </c>
      <c r="E68" s="3">
        <f>IF(L68&lt;&gt;"", MAX($E$1:$E67)+1,"")</f>
        <v>58</v>
      </c>
      <c r="G68" s="13" t="str">
        <f t="shared" ref="G68:G131" si="15">IF(OR(ISTEXT(K68),ISTEXT(L68)),"",B68&amp;"."&amp;IF(D68="",C68,C68&amp;"."&amp;D68))</f>
        <v/>
      </c>
      <c r="H68" s="36" t="str">
        <f t="shared" ref="H68:H131" si="16">IF(OR(ISTEXT(J68),ISTEXT(L68)),"",B68&amp;"."&amp;IF(D68="",C68,C68&amp;"."&amp;D68))</f>
        <v/>
      </c>
      <c r="I68" s="37" t="str">
        <f t="shared" ref="I68:I131" si="17">IF(OR(ISTEXT(J68),ISTEXT(K68)),"",B68&amp;"."&amp;IF(D68="",C68,C68&amp;"."&amp;D68))</f>
        <v>2.5.2</v>
      </c>
      <c r="J68" s="10"/>
      <c r="K68" s="11"/>
      <c r="L68" s="40" t="s">
        <v>216</v>
      </c>
      <c r="M68" s="12" t="s">
        <v>3</v>
      </c>
      <c r="N68" s="16"/>
    </row>
    <row r="69" spans="2:14" x14ac:dyDescent="0.25">
      <c r="B69" s="3">
        <f t="shared" si="12"/>
        <v>2</v>
      </c>
      <c r="C69" s="3">
        <f t="shared" si="13"/>
        <v>5</v>
      </c>
      <c r="D69" s="3">
        <f t="shared" si="14"/>
        <v>3</v>
      </c>
      <c r="E69" s="3">
        <f>IF(L69&lt;&gt;"", MAX($E$1:$E68)+1,"")</f>
        <v>59</v>
      </c>
      <c r="G69" s="13" t="str">
        <f t="shared" si="15"/>
        <v/>
      </c>
      <c r="H69" s="36" t="str">
        <f t="shared" si="16"/>
        <v/>
      </c>
      <c r="I69" s="37" t="str">
        <f t="shared" si="17"/>
        <v>2.5.3</v>
      </c>
      <c r="J69" s="10"/>
      <c r="K69" s="11"/>
      <c r="L69" s="40" t="s">
        <v>217</v>
      </c>
      <c r="M69" s="12" t="s">
        <v>3</v>
      </c>
      <c r="N69" s="16"/>
    </row>
    <row r="70" spans="2:14" x14ac:dyDescent="0.25">
      <c r="B70" s="3">
        <f t="shared" si="12"/>
        <v>2</v>
      </c>
      <c r="C70" s="3">
        <f t="shared" si="13"/>
        <v>5</v>
      </c>
      <c r="D70" s="3">
        <f t="shared" si="14"/>
        <v>4</v>
      </c>
      <c r="E70" s="3">
        <f>IF(L70&lt;&gt;"", MAX($E$1:$E69)+1,"")</f>
        <v>60</v>
      </c>
      <c r="G70" s="13" t="str">
        <f t="shared" si="15"/>
        <v/>
      </c>
      <c r="H70" s="36" t="str">
        <f t="shared" si="16"/>
        <v/>
      </c>
      <c r="I70" s="37" t="str">
        <f t="shared" si="17"/>
        <v>2.5.4</v>
      </c>
      <c r="J70" s="10"/>
      <c r="K70" s="11"/>
      <c r="L70" s="40" t="s">
        <v>55</v>
      </c>
      <c r="M70" s="12" t="s">
        <v>3</v>
      </c>
      <c r="N70" s="16"/>
    </row>
    <row r="71" spans="2:14" x14ac:dyDescent="0.25">
      <c r="B71" s="3">
        <f t="shared" si="12"/>
        <v>2</v>
      </c>
      <c r="C71" s="3">
        <f t="shared" si="13"/>
        <v>5</v>
      </c>
      <c r="D71" s="3">
        <f t="shared" si="14"/>
        <v>5</v>
      </c>
      <c r="E71" s="3">
        <f>IF(L71&lt;&gt;"", MAX($E$1:$E70)+1,"")</f>
        <v>61</v>
      </c>
      <c r="G71" s="13" t="str">
        <f t="shared" si="15"/>
        <v/>
      </c>
      <c r="H71" s="36" t="str">
        <f t="shared" si="16"/>
        <v/>
      </c>
      <c r="I71" s="37" t="str">
        <f t="shared" si="17"/>
        <v>2.5.5</v>
      </c>
      <c r="J71" s="10"/>
      <c r="K71" s="11"/>
      <c r="L71" s="40" t="s">
        <v>56</v>
      </c>
      <c r="M71" s="12" t="s">
        <v>5</v>
      </c>
      <c r="N71" s="16"/>
    </row>
    <row r="72" spans="2:14" ht="38.25" x14ac:dyDescent="0.25">
      <c r="B72" s="3">
        <f t="shared" si="12"/>
        <v>2</v>
      </c>
      <c r="C72" s="3">
        <f t="shared" si="13"/>
        <v>5</v>
      </c>
      <c r="D72" s="3">
        <f t="shared" si="14"/>
        <v>6</v>
      </c>
      <c r="E72" s="3">
        <f>IF(L72&lt;&gt;"", MAX($E$1:$E71)+1,"")</f>
        <v>62</v>
      </c>
      <c r="G72" s="13" t="str">
        <f t="shared" si="15"/>
        <v/>
      </c>
      <c r="H72" s="36" t="str">
        <f t="shared" si="16"/>
        <v/>
      </c>
      <c r="I72" s="37" t="str">
        <f t="shared" si="17"/>
        <v>2.5.6</v>
      </c>
      <c r="J72" s="10"/>
      <c r="K72" s="11"/>
      <c r="L72" s="40" t="s">
        <v>57</v>
      </c>
      <c r="M72" s="12" t="s">
        <v>5</v>
      </c>
      <c r="N72" s="16"/>
    </row>
    <row r="73" spans="2:14" ht="25.5" x14ac:dyDescent="0.25">
      <c r="B73" s="3">
        <f t="shared" si="12"/>
        <v>2</v>
      </c>
      <c r="C73" s="3">
        <f t="shared" si="13"/>
        <v>5</v>
      </c>
      <c r="D73" s="3">
        <f t="shared" si="14"/>
        <v>7</v>
      </c>
      <c r="E73" s="3">
        <f>IF(L73&lt;&gt;"", MAX($E$1:$E72)+1,"")</f>
        <v>63</v>
      </c>
      <c r="G73" s="13" t="str">
        <f t="shared" si="15"/>
        <v/>
      </c>
      <c r="H73" s="36" t="str">
        <f t="shared" si="16"/>
        <v/>
      </c>
      <c r="I73" s="37" t="str">
        <f t="shared" si="17"/>
        <v>2.5.7</v>
      </c>
      <c r="J73" s="10"/>
      <c r="K73" s="11"/>
      <c r="L73" s="40" t="s">
        <v>58</v>
      </c>
      <c r="M73" s="12" t="s">
        <v>6</v>
      </c>
      <c r="N73" s="16"/>
    </row>
    <row r="74" spans="2:14" ht="25.5" x14ac:dyDescent="0.25">
      <c r="B74" s="3">
        <f t="shared" si="12"/>
        <v>2</v>
      </c>
      <c r="C74" s="3">
        <f t="shared" si="13"/>
        <v>5</v>
      </c>
      <c r="D74" s="3">
        <f t="shared" si="14"/>
        <v>8</v>
      </c>
      <c r="E74" s="3">
        <f>IF(L74&lt;&gt;"", MAX($E$1:$E73)+1,"")</f>
        <v>64</v>
      </c>
      <c r="G74" s="13" t="str">
        <f t="shared" si="15"/>
        <v/>
      </c>
      <c r="H74" s="36" t="str">
        <f t="shared" si="16"/>
        <v/>
      </c>
      <c r="I74" s="37" t="str">
        <f t="shared" si="17"/>
        <v>2.5.8</v>
      </c>
      <c r="J74" s="10"/>
      <c r="K74" s="11"/>
      <c r="L74" s="40" t="s">
        <v>59</v>
      </c>
      <c r="M74" s="12" t="s">
        <v>5</v>
      </c>
      <c r="N74" s="16"/>
    </row>
    <row r="75" spans="2:14" x14ac:dyDescent="0.25">
      <c r="B75" s="3">
        <f t="shared" si="12"/>
        <v>2</v>
      </c>
      <c r="C75" s="3">
        <f t="shared" si="13"/>
        <v>5</v>
      </c>
      <c r="D75" s="3">
        <f t="shared" si="14"/>
        <v>9</v>
      </c>
      <c r="E75" s="3">
        <f>IF(L75&lt;&gt;"", MAX($E$1:$E74)+1,"")</f>
        <v>65</v>
      </c>
      <c r="G75" s="13" t="str">
        <f t="shared" si="15"/>
        <v/>
      </c>
      <c r="H75" s="36" t="str">
        <f t="shared" si="16"/>
        <v/>
      </c>
      <c r="I75" s="37" t="str">
        <f t="shared" si="17"/>
        <v>2.5.9</v>
      </c>
      <c r="J75" s="10"/>
      <c r="K75" s="11"/>
      <c r="L75" s="40" t="s">
        <v>60</v>
      </c>
      <c r="M75" s="12" t="s">
        <v>5</v>
      </c>
      <c r="N75" s="16"/>
    </row>
    <row r="76" spans="2:14" ht="25.5" x14ac:dyDescent="0.25">
      <c r="B76" s="3">
        <f t="shared" si="12"/>
        <v>2</v>
      </c>
      <c r="C76" s="3">
        <f t="shared" si="13"/>
        <v>5</v>
      </c>
      <c r="D76" s="3">
        <f t="shared" si="14"/>
        <v>10</v>
      </c>
      <c r="E76" s="3">
        <f>IF(L76&lt;&gt;"", MAX($E$1:$E75)+1,"")</f>
        <v>66</v>
      </c>
      <c r="G76" s="13" t="str">
        <f t="shared" si="15"/>
        <v/>
      </c>
      <c r="H76" s="36" t="str">
        <f t="shared" si="16"/>
        <v/>
      </c>
      <c r="I76" s="37" t="str">
        <f t="shared" si="17"/>
        <v>2.5.10</v>
      </c>
      <c r="J76" s="10"/>
      <c r="K76" s="11"/>
      <c r="L76" s="40" t="s">
        <v>61</v>
      </c>
      <c r="M76" s="12" t="s">
        <v>5</v>
      </c>
      <c r="N76" s="16"/>
    </row>
    <row r="77" spans="2:14" ht="25.5" x14ac:dyDescent="0.25">
      <c r="B77" s="3">
        <f t="shared" si="12"/>
        <v>2</v>
      </c>
      <c r="C77" s="3">
        <f t="shared" si="13"/>
        <v>5</v>
      </c>
      <c r="D77" s="3">
        <f t="shared" si="14"/>
        <v>11</v>
      </c>
      <c r="E77" s="3">
        <f>IF(L77&lt;&gt;"", MAX($E$1:$E76)+1,"")</f>
        <v>67</v>
      </c>
      <c r="G77" s="13" t="str">
        <f t="shared" si="15"/>
        <v/>
      </c>
      <c r="H77" s="36" t="str">
        <f t="shared" si="16"/>
        <v/>
      </c>
      <c r="I77" s="37" t="str">
        <f t="shared" si="17"/>
        <v>2.5.11</v>
      </c>
      <c r="J77" s="10"/>
      <c r="K77" s="11"/>
      <c r="L77" s="40" t="s">
        <v>62</v>
      </c>
      <c r="M77" s="12" t="s">
        <v>5</v>
      </c>
      <c r="N77" s="16"/>
    </row>
    <row r="78" spans="2:14" ht="25.5" x14ac:dyDescent="0.25">
      <c r="B78" s="3">
        <f t="shared" si="12"/>
        <v>2</v>
      </c>
      <c r="C78" s="3">
        <f t="shared" si="13"/>
        <v>5</v>
      </c>
      <c r="D78" s="3">
        <f t="shared" si="14"/>
        <v>12</v>
      </c>
      <c r="E78" s="3">
        <f>IF(L78&lt;&gt;"", MAX($E$1:$E77)+1,"")</f>
        <v>68</v>
      </c>
      <c r="G78" s="13" t="str">
        <f t="shared" si="15"/>
        <v/>
      </c>
      <c r="H78" s="36" t="str">
        <f t="shared" si="16"/>
        <v/>
      </c>
      <c r="I78" s="37" t="str">
        <f t="shared" si="17"/>
        <v>2.5.12</v>
      </c>
      <c r="J78" s="10"/>
      <c r="K78" s="11"/>
      <c r="L78" s="40" t="s">
        <v>63</v>
      </c>
      <c r="M78" s="12" t="s">
        <v>3</v>
      </c>
      <c r="N78" s="16"/>
    </row>
    <row r="79" spans="2:14" ht="25.5" x14ac:dyDescent="0.25">
      <c r="B79" s="3">
        <f t="shared" si="12"/>
        <v>2</v>
      </c>
      <c r="C79" s="3">
        <f t="shared" si="13"/>
        <v>5</v>
      </c>
      <c r="D79" s="3">
        <f t="shared" si="14"/>
        <v>13</v>
      </c>
      <c r="E79" s="3">
        <f>IF(L79&lt;&gt;"", MAX($E$1:$E78)+1,"")</f>
        <v>69</v>
      </c>
      <c r="G79" s="13" t="str">
        <f t="shared" si="15"/>
        <v/>
      </c>
      <c r="H79" s="36" t="str">
        <f t="shared" si="16"/>
        <v/>
      </c>
      <c r="I79" s="37" t="str">
        <f t="shared" si="17"/>
        <v>2.5.13</v>
      </c>
      <c r="J79" s="10"/>
      <c r="K79" s="11"/>
      <c r="L79" s="40" t="s">
        <v>218</v>
      </c>
      <c r="M79" s="12" t="s">
        <v>3</v>
      </c>
      <c r="N79" s="16"/>
    </row>
    <row r="80" spans="2:14" x14ac:dyDescent="0.25">
      <c r="B80" s="3">
        <f t="shared" si="12"/>
        <v>2</v>
      </c>
      <c r="C80" s="3">
        <f t="shared" si="13"/>
        <v>5</v>
      </c>
      <c r="D80" s="3">
        <f t="shared" si="14"/>
        <v>14</v>
      </c>
      <c r="E80" s="3">
        <f>IF(L80&lt;&gt;"", MAX($E$1:$E79)+1,"")</f>
        <v>70</v>
      </c>
      <c r="G80" s="13" t="str">
        <f t="shared" si="15"/>
        <v/>
      </c>
      <c r="H80" s="36" t="str">
        <f t="shared" si="16"/>
        <v/>
      </c>
      <c r="I80" s="37" t="str">
        <f t="shared" si="17"/>
        <v>2.5.14</v>
      </c>
      <c r="J80" s="10"/>
      <c r="K80" s="11"/>
      <c r="L80" s="40" t="s">
        <v>238</v>
      </c>
      <c r="M80" s="12" t="s">
        <v>5</v>
      </c>
      <c r="N80" s="16"/>
    </row>
    <row r="81" spans="2:14" x14ac:dyDescent="0.25">
      <c r="B81" s="3">
        <f t="shared" si="12"/>
        <v>2</v>
      </c>
      <c r="C81" s="3">
        <f t="shared" si="13"/>
        <v>5</v>
      </c>
      <c r="D81" s="3">
        <f t="shared" si="14"/>
        <v>15</v>
      </c>
      <c r="E81" s="3">
        <f>IF(L81&lt;&gt;"", MAX($E$1:$E80)+1,"")</f>
        <v>71</v>
      </c>
      <c r="G81" s="13" t="str">
        <f t="shared" si="15"/>
        <v/>
      </c>
      <c r="H81" s="36" t="str">
        <f t="shared" si="16"/>
        <v/>
      </c>
      <c r="I81" s="37" t="str">
        <f t="shared" si="17"/>
        <v>2.5.15</v>
      </c>
      <c r="J81" s="10"/>
      <c r="K81" s="11"/>
      <c r="L81" s="40" t="s">
        <v>64</v>
      </c>
      <c r="M81" s="12" t="s">
        <v>3</v>
      </c>
      <c r="N81" s="16"/>
    </row>
    <row r="82" spans="2:14" x14ac:dyDescent="0.25">
      <c r="B82" s="3">
        <f t="shared" si="12"/>
        <v>2</v>
      </c>
      <c r="C82" s="3">
        <f t="shared" si="13"/>
        <v>5</v>
      </c>
      <c r="D82" s="3">
        <f t="shared" si="14"/>
        <v>16</v>
      </c>
      <c r="E82" s="3">
        <f>IF(L82&lt;&gt;"", MAX($E$1:$E81)+1,"")</f>
        <v>72</v>
      </c>
      <c r="G82" s="13" t="str">
        <f t="shared" si="15"/>
        <v/>
      </c>
      <c r="H82" s="36" t="str">
        <f t="shared" si="16"/>
        <v/>
      </c>
      <c r="I82" s="37" t="str">
        <f t="shared" si="17"/>
        <v>2.5.16</v>
      </c>
      <c r="J82" s="10"/>
      <c r="K82" s="11"/>
      <c r="L82" s="40" t="s">
        <v>65</v>
      </c>
      <c r="M82" s="12" t="s">
        <v>3</v>
      </c>
      <c r="N82" s="16"/>
    </row>
    <row r="83" spans="2:14" x14ac:dyDescent="0.25">
      <c r="B83" s="3">
        <f t="shared" si="12"/>
        <v>2</v>
      </c>
      <c r="C83" s="3">
        <f t="shared" si="13"/>
        <v>5</v>
      </c>
      <c r="D83" s="3">
        <f t="shared" si="14"/>
        <v>17</v>
      </c>
      <c r="E83" s="3">
        <f>IF(L83&lt;&gt;"", MAX($E$1:$E82)+1,"")</f>
        <v>73</v>
      </c>
      <c r="G83" s="13" t="str">
        <f t="shared" si="15"/>
        <v/>
      </c>
      <c r="H83" s="36" t="str">
        <f t="shared" si="16"/>
        <v/>
      </c>
      <c r="I83" s="37" t="str">
        <f t="shared" si="17"/>
        <v>2.5.17</v>
      </c>
      <c r="J83" s="10"/>
      <c r="K83" s="11"/>
      <c r="L83" s="40" t="s">
        <v>220</v>
      </c>
      <c r="M83" s="12" t="s">
        <v>5</v>
      </c>
      <c r="N83" s="16"/>
    </row>
    <row r="84" spans="2:14" ht="25.5" x14ac:dyDescent="0.25">
      <c r="B84" s="3">
        <f t="shared" si="12"/>
        <v>2</v>
      </c>
      <c r="C84" s="3">
        <f t="shared" si="13"/>
        <v>5</v>
      </c>
      <c r="D84" s="3">
        <f t="shared" si="14"/>
        <v>18</v>
      </c>
      <c r="E84" s="3">
        <f>IF(L84&lt;&gt;"", MAX($E$1:$E83)+1,"")</f>
        <v>74</v>
      </c>
      <c r="G84" s="13" t="str">
        <f t="shared" si="15"/>
        <v/>
      </c>
      <c r="H84" s="36" t="str">
        <f t="shared" si="16"/>
        <v/>
      </c>
      <c r="I84" s="37" t="str">
        <f t="shared" si="17"/>
        <v>2.5.18</v>
      </c>
      <c r="J84" s="10"/>
      <c r="K84" s="11"/>
      <c r="L84" s="40" t="s">
        <v>222</v>
      </c>
      <c r="M84" s="12" t="s">
        <v>3</v>
      </c>
      <c r="N84" s="16"/>
    </row>
    <row r="85" spans="2:14" ht="25.5" x14ac:dyDescent="0.25">
      <c r="B85" s="3">
        <f t="shared" si="12"/>
        <v>2</v>
      </c>
      <c r="C85" s="3">
        <f t="shared" si="13"/>
        <v>5</v>
      </c>
      <c r="D85" s="3">
        <f t="shared" si="14"/>
        <v>19</v>
      </c>
      <c r="E85" s="3">
        <f>IF(L85&lt;&gt;"", MAX($E$1:$E84)+1,"")</f>
        <v>75</v>
      </c>
      <c r="G85" s="13" t="str">
        <f t="shared" si="15"/>
        <v/>
      </c>
      <c r="H85" s="36" t="str">
        <f t="shared" si="16"/>
        <v/>
      </c>
      <c r="I85" s="37" t="str">
        <f t="shared" si="17"/>
        <v>2.5.19</v>
      </c>
      <c r="J85" s="10"/>
      <c r="K85" s="11"/>
      <c r="L85" s="40" t="s">
        <v>219</v>
      </c>
      <c r="M85" s="12" t="s">
        <v>3</v>
      </c>
      <c r="N85" s="16"/>
    </row>
    <row r="86" spans="2:14" x14ac:dyDescent="0.25">
      <c r="B86" s="3">
        <f t="shared" si="12"/>
        <v>2</v>
      </c>
      <c r="C86" s="3">
        <f t="shared" si="13"/>
        <v>5</v>
      </c>
      <c r="D86" s="3">
        <f t="shared" si="14"/>
        <v>20</v>
      </c>
      <c r="E86" s="3">
        <f>IF(L86&lt;&gt;"", MAX($E$1:$E85)+1,"")</f>
        <v>76</v>
      </c>
      <c r="G86" s="13" t="str">
        <f t="shared" si="15"/>
        <v/>
      </c>
      <c r="H86" s="36" t="str">
        <f t="shared" si="16"/>
        <v/>
      </c>
      <c r="I86" s="37" t="str">
        <f t="shared" si="17"/>
        <v>2.5.20</v>
      </c>
      <c r="J86" s="10"/>
      <c r="K86" s="11"/>
      <c r="L86" s="40" t="s">
        <v>221</v>
      </c>
      <c r="M86" s="12" t="s">
        <v>3</v>
      </c>
      <c r="N86" s="16"/>
    </row>
    <row r="87" spans="2:14" ht="25.5" x14ac:dyDescent="0.25">
      <c r="B87" s="3">
        <f t="shared" si="12"/>
        <v>2</v>
      </c>
      <c r="C87" s="3">
        <f t="shared" si="13"/>
        <v>5</v>
      </c>
      <c r="D87" s="3">
        <f t="shared" si="14"/>
        <v>21</v>
      </c>
      <c r="E87" s="3">
        <f>IF(L87&lt;&gt;"", MAX($E$1:$E86)+1,"")</f>
        <v>77</v>
      </c>
      <c r="G87" s="13" t="str">
        <f t="shared" si="15"/>
        <v/>
      </c>
      <c r="H87" s="36" t="str">
        <f t="shared" si="16"/>
        <v/>
      </c>
      <c r="I87" s="37" t="str">
        <f t="shared" si="17"/>
        <v>2.5.21</v>
      </c>
      <c r="J87" s="10"/>
      <c r="K87" s="11"/>
      <c r="L87" s="40" t="s">
        <v>66</v>
      </c>
      <c r="M87" s="12" t="s">
        <v>6</v>
      </c>
      <c r="N87" s="16"/>
    </row>
    <row r="88" spans="2:14" ht="25.5" x14ac:dyDescent="0.25">
      <c r="B88" s="3">
        <f t="shared" si="12"/>
        <v>2</v>
      </c>
      <c r="C88" s="3">
        <f t="shared" si="13"/>
        <v>5</v>
      </c>
      <c r="D88" s="3">
        <f t="shared" si="14"/>
        <v>22</v>
      </c>
      <c r="E88" s="3">
        <f>IF(L88&lt;&gt;"", MAX($E$1:$E87)+1,"")</f>
        <v>78</v>
      </c>
      <c r="G88" s="13" t="str">
        <f t="shared" si="15"/>
        <v/>
      </c>
      <c r="H88" s="36" t="str">
        <f t="shared" si="16"/>
        <v/>
      </c>
      <c r="I88" s="37" t="str">
        <f t="shared" si="17"/>
        <v>2.5.22</v>
      </c>
      <c r="J88" s="10"/>
      <c r="K88" s="11"/>
      <c r="L88" s="40" t="s">
        <v>239</v>
      </c>
      <c r="M88" s="12" t="s">
        <v>3</v>
      </c>
      <c r="N88" s="16"/>
    </row>
    <row r="89" spans="2:14" x14ac:dyDescent="0.25">
      <c r="B89" s="3">
        <f t="shared" si="12"/>
        <v>2</v>
      </c>
      <c r="C89" s="3">
        <f t="shared" si="13"/>
        <v>5</v>
      </c>
      <c r="D89" s="3">
        <f t="shared" si="14"/>
        <v>23</v>
      </c>
      <c r="E89" s="3">
        <f>IF(L89&lt;&gt;"", MAX($E$1:$E88)+1,"")</f>
        <v>79</v>
      </c>
      <c r="G89" s="13" t="str">
        <f t="shared" si="15"/>
        <v/>
      </c>
      <c r="H89" s="36" t="str">
        <f t="shared" si="16"/>
        <v/>
      </c>
      <c r="I89" s="37" t="str">
        <f t="shared" si="17"/>
        <v>2.5.23</v>
      </c>
      <c r="J89" s="10"/>
      <c r="K89" s="11"/>
      <c r="L89" s="85" t="s">
        <v>225</v>
      </c>
      <c r="M89" s="12" t="s">
        <v>3</v>
      </c>
      <c r="N89" s="16"/>
    </row>
    <row r="90" spans="2:14" ht="25.5" x14ac:dyDescent="0.25">
      <c r="B90" s="3">
        <f t="shared" si="12"/>
        <v>2</v>
      </c>
      <c r="C90" s="3">
        <f t="shared" si="13"/>
        <v>5</v>
      </c>
      <c r="D90" s="3">
        <f t="shared" si="14"/>
        <v>24</v>
      </c>
      <c r="E90" s="3">
        <f>IF(L90&lt;&gt;"", MAX($E$1:$E89)+1,"")</f>
        <v>80</v>
      </c>
      <c r="G90" s="13" t="str">
        <f t="shared" si="15"/>
        <v/>
      </c>
      <c r="H90" s="36" t="str">
        <f t="shared" si="16"/>
        <v/>
      </c>
      <c r="I90" s="37" t="str">
        <f t="shared" si="17"/>
        <v>2.5.24</v>
      </c>
      <c r="J90" s="10"/>
      <c r="K90" s="11"/>
      <c r="L90" s="40" t="s">
        <v>223</v>
      </c>
      <c r="M90" s="12" t="s">
        <v>3</v>
      </c>
      <c r="N90" s="16"/>
    </row>
    <row r="91" spans="2:14" ht="25.5" x14ac:dyDescent="0.25">
      <c r="B91" s="3">
        <f t="shared" si="12"/>
        <v>2</v>
      </c>
      <c r="C91" s="3">
        <f t="shared" si="13"/>
        <v>5</v>
      </c>
      <c r="D91" s="3">
        <f t="shared" si="14"/>
        <v>25</v>
      </c>
      <c r="E91" s="3">
        <f>IF(L91&lt;&gt;"", MAX($E$1:$E90)+1,"")</f>
        <v>81</v>
      </c>
      <c r="G91" s="13" t="str">
        <f t="shared" si="15"/>
        <v/>
      </c>
      <c r="H91" s="36" t="str">
        <f t="shared" si="16"/>
        <v/>
      </c>
      <c r="I91" s="37" t="str">
        <f t="shared" si="17"/>
        <v>2.5.25</v>
      </c>
      <c r="J91" s="10"/>
      <c r="K91" s="11"/>
      <c r="L91" s="40" t="s">
        <v>224</v>
      </c>
      <c r="M91" s="12" t="s">
        <v>3</v>
      </c>
      <c r="N91" s="16"/>
    </row>
    <row r="92" spans="2:14" ht="25.5" x14ac:dyDescent="0.25">
      <c r="B92" s="3">
        <f t="shared" si="12"/>
        <v>2</v>
      </c>
      <c r="C92" s="3">
        <f t="shared" si="13"/>
        <v>5</v>
      </c>
      <c r="D92" s="3">
        <f t="shared" si="14"/>
        <v>26</v>
      </c>
      <c r="E92" s="3">
        <f>IF(L92&lt;&gt;"", MAX($E$1:$E91)+1,"")</f>
        <v>82</v>
      </c>
      <c r="G92" s="13" t="str">
        <f t="shared" si="15"/>
        <v/>
      </c>
      <c r="H92" s="36" t="str">
        <f t="shared" si="16"/>
        <v/>
      </c>
      <c r="I92" s="37" t="str">
        <f t="shared" si="17"/>
        <v>2.5.26</v>
      </c>
      <c r="J92" s="10"/>
      <c r="K92" s="11"/>
      <c r="L92" s="40" t="s">
        <v>226</v>
      </c>
      <c r="M92" s="12" t="s">
        <v>3</v>
      </c>
      <c r="N92" s="16"/>
    </row>
    <row r="93" spans="2:14" ht="25.5" x14ac:dyDescent="0.25">
      <c r="B93" s="3">
        <f t="shared" si="12"/>
        <v>2</v>
      </c>
      <c r="C93" s="3">
        <f t="shared" si="13"/>
        <v>5</v>
      </c>
      <c r="D93" s="3">
        <f t="shared" si="14"/>
        <v>27</v>
      </c>
      <c r="E93" s="3">
        <f>IF(L93&lt;&gt;"", MAX($E$1:$E92)+1,"")</f>
        <v>83</v>
      </c>
      <c r="G93" s="13" t="str">
        <f t="shared" si="15"/>
        <v/>
      </c>
      <c r="H93" s="36" t="str">
        <f t="shared" si="16"/>
        <v/>
      </c>
      <c r="I93" s="37" t="str">
        <f t="shared" si="17"/>
        <v>2.5.27</v>
      </c>
      <c r="J93" s="10"/>
      <c r="K93" s="11"/>
      <c r="L93" s="40" t="s">
        <v>227</v>
      </c>
      <c r="M93" s="12" t="s">
        <v>3</v>
      </c>
      <c r="N93" s="16"/>
    </row>
    <row r="94" spans="2:14" ht="38.25" x14ac:dyDescent="0.25">
      <c r="B94" s="3">
        <f t="shared" si="12"/>
        <v>2</v>
      </c>
      <c r="C94" s="3">
        <f t="shared" si="13"/>
        <v>5</v>
      </c>
      <c r="D94" s="3">
        <f t="shared" si="14"/>
        <v>28</v>
      </c>
      <c r="E94" s="3">
        <f>IF(L94&lt;&gt;"", MAX($E$1:$E93)+1,"")</f>
        <v>84</v>
      </c>
      <c r="G94" s="13" t="str">
        <f t="shared" si="15"/>
        <v/>
      </c>
      <c r="H94" s="36" t="str">
        <f t="shared" si="16"/>
        <v/>
      </c>
      <c r="I94" s="37" t="str">
        <f t="shared" si="17"/>
        <v>2.5.28</v>
      </c>
      <c r="J94" s="10"/>
      <c r="K94" s="11"/>
      <c r="L94" s="40" t="s">
        <v>67</v>
      </c>
      <c r="M94" s="12" t="s">
        <v>5</v>
      </c>
      <c r="N94" s="16"/>
    </row>
    <row r="95" spans="2:14" ht="51" x14ac:dyDescent="0.25">
      <c r="B95" s="3">
        <f t="shared" si="12"/>
        <v>2</v>
      </c>
      <c r="C95" s="3">
        <f t="shared" si="13"/>
        <v>5</v>
      </c>
      <c r="D95" s="3">
        <f t="shared" si="14"/>
        <v>29</v>
      </c>
      <c r="E95" s="3">
        <f>IF(L95&lt;&gt;"", MAX($E$1:$E94)+1,"")</f>
        <v>85</v>
      </c>
      <c r="G95" s="13" t="str">
        <f t="shared" si="15"/>
        <v/>
      </c>
      <c r="H95" s="36" t="str">
        <f t="shared" si="16"/>
        <v/>
      </c>
      <c r="I95" s="37" t="str">
        <f t="shared" si="17"/>
        <v>2.5.29</v>
      </c>
      <c r="J95" s="10"/>
      <c r="K95" s="11"/>
      <c r="L95" s="40" t="s">
        <v>68</v>
      </c>
      <c r="M95" s="12" t="s">
        <v>6</v>
      </c>
      <c r="N95" s="16"/>
    </row>
    <row r="96" spans="2:14" ht="25.5" x14ac:dyDescent="0.25">
      <c r="B96" s="3">
        <f t="shared" si="12"/>
        <v>2</v>
      </c>
      <c r="C96" s="3">
        <f t="shared" si="13"/>
        <v>5</v>
      </c>
      <c r="D96" s="3">
        <f t="shared" si="14"/>
        <v>30</v>
      </c>
      <c r="E96" s="3">
        <f>IF(L96&lt;&gt;"", MAX($E$1:$E95)+1,"")</f>
        <v>86</v>
      </c>
      <c r="G96" s="13" t="str">
        <f t="shared" si="15"/>
        <v/>
      </c>
      <c r="H96" s="36" t="str">
        <f t="shared" si="16"/>
        <v/>
      </c>
      <c r="I96" s="37" t="str">
        <f t="shared" si="17"/>
        <v>2.5.30</v>
      </c>
      <c r="J96" s="10"/>
      <c r="K96" s="11"/>
      <c r="L96" s="40" t="s">
        <v>69</v>
      </c>
      <c r="M96" s="12" t="s">
        <v>3</v>
      </c>
      <c r="N96" s="16"/>
    </row>
    <row r="97" spans="2:14" ht="25.5" x14ac:dyDescent="0.25">
      <c r="B97" s="3">
        <f t="shared" si="12"/>
        <v>2</v>
      </c>
      <c r="C97" s="3">
        <f t="shared" si="13"/>
        <v>5</v>
      </c>
      <c r="D97" s="3">
        <f t="shared" si="14"/>
        <v>31</v>
      </c>
      <c r="E97" s="3">
        <f>IF(L97&lt;&gt;"", MAX($E$1:$E96)+1,"")</f>
        <v>87</v>
      </c>
      <c r="G97" s="13" t="str">
        <f t="shared" si="15"/>
        <v/>
      </c>
      <c r="H97" s="36" t="str">
        <f t="shared" si="16"/>
        <v/>
      </c>
      <c r="I97" s="37" t="str">
        <f t="shared" si="17"/>
        <v>2.5.31</v>
      </c>
      <c r="J97" s="10"/>
      <c r="K97" s="11"/>
      <c r="L97" s="40" t="s">
        <v>70</v>
      </c>
      <c r="M97" s="12" t="s">
        <v>3</v>
      </c>
      <c r="N97" s="16"/>
    </row>
    <row r="98" spans="2:14" ht="25.5" x14ac:dyDescent="0.25">
      <c r="B98" s="3">
        <f t="shared" si="12"/>
        <v>2</v>
      </c>
      <c r="C98" s="3">
        <f t="shared" si="13"/>
        <v>5</v>
      </c>
      <c r="D98" s="3">
        <f t="shared" si="14"/>
        <v>32</v>
      </c>
      <c r="E98" s="3">
        <f>IF(L98&lt;&gt;"", MAX($E$1:$E97)+1,"")</f>
        <v>88</v>
      </c>
      <c r="G98" s="13" t="str">
        <f t="shared" si="15"/>
        <v/>
      </c>
      <c r="H98" s="36" t="str">
        <f t="shared" si="16"/>
        <v/>
      </c>
      <c r="I98" s="37" t="str">
        <f t="shared" si="17"/>
        <v>2.5.32</v>
      </c>
      <c r="J98" s="10"/>
      <c r="K98" s="11"/>
      <c r="L98" s="40" t="s">
        <v>71</v>
      </c>
      <c r="M98" s="12" t="s">
        <v>5</v>
      </c>
      <c r="N98" s="16"/>
    </row>
    <row r="99" spans="2:14" ht="25.5" x14ac:dyDescent="0.25">
      <c r="B99" s="3">
        <f t="shared" si="12"/>
        <v>2</v>
      </c>
      <c r="C99" s="3">
        <f t="shared" si="13"/>
        <v>5</v>
      </c>
      <c r="D99" s="3">
        <f t="shared" si="14"/>
        <v>33</v>
      </c>
      <c r="E99" s="3">
        <f>IF(L99&lt;&gt;"", MAX($E$1:$E98)+1,"")</f>
        <v>89</v>
      </c>
      <c r="G99" s="13" t="str">
        <f t="shared" si="15"/>
        <v/>
      </c>
      <c r="H99" s="36" t="str">
        <f t="shared" si="16"/>
        <v/>
      </c>
      <c r="I99" s="37" t="str">
        <f t="shared" si="17"/>
        <v>2.5.33</v>
      </c>
      <c r="J99" s="10"/>
      <c r="K99" s="11"/>
      <c r="L99" s="40" t="str">
        <f>"Indien er taken openstaan voor een gebruiker, waarvoor de rechten zijn ingetrokken (zie "&amp;I135&amp;") dan is dat zichtbaar op het centrale dashboard. De betreffende taken kunnen worden overgedragen aan een andere gebruiker."</f>
        <v>Indien er taken openstaan voor een gebruiker, waarvoor de rechten zijn ingetrokken (zie 3.2.8) dan is dat zichtbaar op het centrale dashboard. De betreffende taken kunnen worden overgedragen aan een andere gebruiker.</v>
      </c>
      <c r="M99" s="12" t="s">
        <v>5</v>
      </c>
      <c r="N99" s="16"/>
    </row>
    <row r="100" spans="2:14" x14ac:dyDescent="0.25">
      <c r="B100" s="3">
        <f t="shared" si="12"/>
        <v>2</v>
      </c>
      <c r="C100" s="3">
        <f t="shared" si="13"/>
        <v>6</v>
      </c>
      <c r="D100" s="3" t="str">
        <f t="shared" si="14"/>
        <v/>
      </c>
      <c r="E100" s="3" t="str">
        <f>IF(L100&lt;&gt;"", MAX($E$1:$E99)+1,"")</f>
        <v/>
      </c>
      <c r="G100" s="13" t="str">
        <f t="shared" si="15"/>
        <v/>
      </c>
      <c r="H100" s="36" t="str">
        <f t="shared" si="16"/>
        <v>2.6</v>
      </c>
      <c r="I100" s="37" t="str">
        <f t="shared" si="17"/>
        <v/>
      </c>
      <c r="J100" s="10"/>
      <c r="K100" s="11" t="s">
        <v>72</v>
      </c>
      <c r="L100" s="40"/>
      <c r="M100" s="12"/>
      <c r="N100" s="16"/>
    </row>
    <row r="101" spans="2:14" ht="25.5" x14ac:dyDescent="0.25">
      <c r="B101" s="3">
        <f t="shared" si="12"/>
        <v>2</v>
      </c>
      <c r="C101" s="3">
        <f t="shared" si="13"/>
        <v>6</v>
      </c>
      <c r="D101" s="3">
        <f t="shared" si="14"/>
        <v>1</v>
      </c>
      <c r="E101" s="3">
        <f>IF(L101&lt;&gt;"", MAX($E$1:$E100)+1,"")</f>
        <v>90</v>
      </c>
      <c r="G101" s="13" t="str">
        <f t="shared" si="15"/>
        <v/>
      </c>
      <c r="H101" s="36" t="str">
        <f t="shared" si="16"/>
        <v/>
      </c>
      <c r="I101" s="37" t="str">
        <f t="shared" si="17"/>
        <v>2.6.1</v>
      </c>
      <c r="J101" s="10"/>
      <c r="K101" s="11"/>
      <c r="L101" s="40" t="s">
        <v>228</v>
      </c>
      <c r="M101" s="12" t="s">
        <v>3</v>
      </c>
      <c r="N101" s="16"/>
    </row>
    <row r="102" spans="2:14" ht="25.5" x14ac:dyDescent="0.25">
      <c r="B102" s="3">
        <f t="shared" si="12"/>
        <v>2</v>
      </c>
      <c r="C102" s="3">
        <f t="shared" si="13"/>
        <v>6</v>
      </c>
      <c r="D102" s="3">
        <f t="shared" si="14"/>
        <v>2</v>
      </c>
      <c r="E102" s="3">
        <f>IF(L102&lt;&gt;"", MAX($E$1:$E101)+1,"")</f>
        <v>91</v>
      </c>
      <c r="G102" s="13" t="str">
        <f t="shared" si="15"/>
        <v/>
      </c>
      <c r="H102" s="36" t="str">
        <f t="shared" si="16"/>
        <v/>
      </c>
      <c r="I102" s="37" t="str">
        <f t="shared" si="17"/>
        <v>2.6.2</v>
      </c>
      <c r="J102" s="10"/>
      <c r="K102" s="11"/>
      <c r="L102" s="40" t="s">
        <v>229</v>
      </c>
      <c r="M102" s="12" t="s">
        <v>3</v>
      </c>
      <c r="N102" s="16"/>
    </row>
    <row r="103" spans="2:14" ht="51" x14ac:dyDescent="0.25">
      <c r="B103" s="3">
        <f t="shared" si="12"/>
        <v>2</v>
      </c>
      <c r="C103" s="3">
        <f t="shared" si="13"/>
        <v>6</v>
      </c>
      <c r="D103" s="3">
        <f t="shared" si="14"/>
        <v>3</v>
      </c>
      <c r="E103" s="3">
        <f>IF(L103&lt;&gt;"", MAX($E$1:$E102)+1,"")</f>
        <v>92</v>
      </c>
      <c r="G103" s="13" t="str">
        <f t="shared" si="15"/>
        <v/>
      </c>
      <c r="H103" s="36" t="str">
        <f t="shared" si="16"/>
        <v/>
      </c>
      <c r="I103" s="37" t="str">
        <f t="shared" si="17"/>
        <v>2.6.3</v>
      </c>
      <c r="J103" s="10"/>
      <c r="K103" s="11"/>
      <c r="L103" s="40" t="s">
        <v>74</v>
      </c>
      <c r="M103" s="12" t="s">
        <v>3</v>
      </c>
      <c r="N103" s="16"/>
    </row>
    <row r="104" spans="2:14" x14ac:dyDescent="0.25">
      <c r="B104" s="3">
        <f t="shared" si="12"/>
        <v>2</v>
      </c>
      <c r="C104" s="3">
        <f t="shared" si="13"/>
        <v>6</v>
      </c>
      <c r="D104" s="3">
        <f t="shared" si="14"/>
        <v>4</v>
      </c>
      <c r="E104" s="3">
        <f>IF(L104&lt;&gt;"", MAX($E$1:$E103)+1,"")</f>
        <v>93</v>
      </c>
      <c r="G104" s="13" t="str">
        <f t="shared" si="15"/>
        <v/>
      </c>
      <c r="H104" s="36" t="str">
        <f t="shared" si="16"/>
        <v/>
      </c>
      <c r="I104" s="37" t="str">
        <f t="shared" si="17"/>
        <v>2.6.4</v>
      </c>
      <c r="J104" s="10"/>
      <c r="K104" s="11"/>
      <c r="L104" s="40" t="s">
        <v>73</v>
      </c>
      <c r="M104" s="12" t="s">
        <v>3</v>
      </c>
      <c r="N104" s="16"/>
    </row>
    <row r="105" spans="2:14" ht="25.5" x14ac:dyDescent="0.25">
      <c r="B105" s="3">
        <f t="shared" si="12"/>
        <v>2</v>
      </c>
      <c r="C105" s="3">
        <f t="shared" si="13"/>
        <v>6</v>
      </c>
      <c r="D105" s="3">
        <f t="shared" si="14"/>
        <v>5</v>
      </c>
      <c r="E105" s="3">
        <f>IF(L105&lt;&gt;"", MAX($E$1:$E104)+1,"")</f>
        <v>94</v>
      </c>
      <c r="G105" s="13" t="str">
        <f t="shared" si="15"/>
        <v/>
      </c>
      <c r="H105" s="36" t="str">
        <f t="shared" si="16"/>
        <v/>
      </c>
      <c r="I105" s="37" t="str">
        <f t="shared" si="17"/>
        <v>2.6.5</v>
      </c>
      <c r="J105" s="10"/>
      <c r="K105" s="11"/>
      <c r="L105" s="40" t="s">
        <v>75</v>
      </c>
      <c r="M105" s="12" t="s">
        <v>5</v>
      </c>
      <c r="N105" s="16"/>
    </row>
    <row r="106" spans="2:14" ht="25.5" x14ac:dyDescent="0.25">
      <c r="B106" s="3">
        <f t="shared" si="12"/>
        <v>2</v>
      </c>
      <c r="C106" s="3">
        <f t="shared" si="13"/>
        <v>6</v>
      </c>
      <c r="D106" s="3">
        <f t="shared" si="14"/>
        <v>6</v>
      </c>
      <c r="E106" s="3">
        <f>IF(L106&lt;&gt;"", MAX($E$1:$E105)+1,"")</f>
        <v>95</v>
      </c>
      <c r="G106" s="13" t="str">
        <f t="shared" si="15"/>
        <v/>
      </c>
      <c r="H106" s="36" t="str">
        <f t="shared" si="16"/>
        <v/>
      </c>
      <c r="I106" s="37" t="str">
        <f t="shared" si="17"/>
        <v>2.6.6</v>
      </c>
      <c r="J106" s="10"/>
      <c r="K106" s="11"/>
      <c r="L106" s="40" t="s">
        <v>76</v>
      </c>
      <c r="M106" s="12" t="s">
        <v>3</v>
      </c>
      <c r="N106" s="16"/>
    </row>
    <row r="107" spans="2:14" ht="25.5" x14ac:dyDescent="0.25">
      <c r="B107" s="3">
        <f t="shared" si="12"/>
        <v>2</v>
      </c>
      <c r="C107" s="3">
        <f t="shared" si="13"/>
        <v>6</v>
      </c>
      <c r="D107" s="3">
        <f t="shared" si="14"/>
        <v>7</v>
      </c>
      <c r="E107" s="3">
        <f>IF(L107&lt;&gt;"", MAX($E$1:$E106)+1,"")</f>
        <v>96</v>
      </c>
      <c r="G107" s="13" t="str">
        <f t="shared" si="15"/>
        <v/>
      </c>
      <c r="H107" s="36" t="str">
        <f t="shared" si="16"/>
        <v/>
      </c>
      <c r="I107" s="37" t="str">
        <f t="shared" si="17"/>
        <v>2.6.7</v>
      </c>
      <c r="J107" s="10"/>
      <c r="K107" s="11"/>
      <c r="L107" s="40" t="s">
        <v>230</v>
      </c>
      <c r="M107" s="12" t="s">
        <v>3</v>
      </c>
      <c r="N107" s="16"/>
    </row>
    <row r="108" spans="2:14" x14ac:dyDescent="0.25">
      <c r="B108" s="3">
        <f t="shared" si="12"/>
        <v>2</v>
      </c>
      <c r="C108" s="3">
        <f t="shared" si="13"/>
        <v>6</v>
      </c>
      <c r="D108" s="3">
        <f t="shared" si="14"/>
        <v>8</v>
      </c>
      <c r="E108" s="3">
        <f>IF(L108&lt;&gt;"", MAX($E$1:$E107)+1,"")</f>
        <v>97</v>
      </c>
      <c r="G108" s="13" t="str">
        <f t="shared" si="15"/>
        <v/>
      </c>
      <c r="H108" s="36" t="str">
        <f t="shared" si="16"/>
        <v/>
      </c>
      <c r="I108" s="37" t="str">
        <f t="shared" si="17"/>
        <v>2.6.8</v>
      </c>
      <c r="J108" s="10"/>
      <c r="K108" s="11"/>
      <c r="L108" s="40" t="s">
        <v>77</v>
      </c>
      <c r="M108" s="12" t="s">
        <v>5</v>
      </c>
      <c r="N108" s="16"/>
    </row>
    <row r="109" spans="2:14" ht="25.5" x14ac:dyDescent="0.25">
      <c r="B109" s="3">
        <f t="shared" si="12"/>
        <v>2</v>
      </c>
      <c r="C109" s="3">
        <f t="shared" si="13"/>
        <v>6</v>
      </c>
      <c r="D109" s="3">
        <f t="shared" si="14"/>
        <v>9</v>
      </c>
      <c r="E109" s="3">
        <f>IF(L109&lt;&gt;"", MAX($E$1:$E108)+1,"")</f>
        <v>98</v>
      </c>
      <c r="G109" s="13" t="str">
        <f t="shared" si="15"/>
        <v/>
      </c>
      <c r="H109" s="36" t="str">
        <f t="shared" si="16"/>
        <v/>
      </c>
      <c r="I109" s="37" t="str">
        <f t="shared" si="17"/>
        <v>2.6.9</v>
      </c>
      <c r="J109" s="10"/>
      <c r="K109" s="11"/>
      <c r="L109" s="49" t="s">
        <v>78</v>
      </c>
      <c r="M109" s="12" t="s">
        <v>6</v>
      </c>
      <c r="N109" s="16"/>
    </row>
    <row r="110" spans="2:14" x14ac:dyDescent="0.25">
      <c r="B110" s="3">
        <f t="shared" si="12"/>
        <v>2</v>
      </c>
      <c r="C110" s="3">
        <f t="shared" si="13"/>
        <v>6</v>
      </c>
      <c r="D110" s="3">
        <f t="shared" si="14"/>
        <v>10</v>
      </c>
      <c r="E110" s="3">
        <f>IF(L110&lt;&gt;"", MAX($E$1:$E109)+1,"")</f>
        <v>99</v>
      </c>
      <c r="G110" s="13" t="str">
        <f t="shared" si="15"/>
        <v/>
      </c>
      <c r="H110" s="36" t="str">
        <f t="shared" si="16"/>
        <v/>
      </c>
      <c r="I110" s="37" t="str">
        <f t="shared" si="17"/>
        <v>2.6.10</v>
      </c>
      <c r="J110" s="10"/>
      <c r="K110" s="11"/>
      <c r="L110" s="50" t="s">
        <v>79</v>
      </c>
      <c r="M110" s="12" t="s">
        <v>5</v>
      </c>
      <c r="N110" s="16"/>
    </row>
    <row r="111" spans="2:14" ht="25.5" x14ac:dyDescent="0.25">
      <c r="B111" s="3">
        <f t="shared" si="12"/>
        <v>2</v>
      </c>
      <c r="C111" s="3">
        <f t="shared" si="13"/>
        <v>6</v>
      </c>
      <c r="D111" s="3">
        <f t="shared" si="14"/>
        <v>11</v>
      </c>
      <c r="E111" s="3">
        <f>IF(L111&lt;&gt;"", MAX($E$1:$E110)+1,"")</f>
        <v>100</v>
      </c>
      <c r="G111" s="13" t="str">
        <f t="shared" si="15"/>
        <v/>
      </c>
      <c r="H111" s="36" t="str">
        <f t="shared" si="16"/>
        <v/>
      </c>
      <c r="I111" s="37" t="str">
        <f t="shared" si="17"/>
        <v>2.6.11</v>
      </c>
      <c r="J111" s="10"/>
      <c r="K111" s="11"/>
      <c r="L111" s="40" t="s">
        <v>80</v>
      </c>
      <c r="M111" s="12" t="s">
        <v>6</v>
      </c>
      <c r="N111" s="16"/>
    </row>
    <row r="112" spans="2:14" x14ac:dyDescent="0.25">
      <c r="B112" s="3">
        <f t="shared" si="12"/>
        <v>3</v>
      </c>
      <c r="C112" s="3" t="str">
        <f t="shared" si="13"/>
        <v/>
      </c>
      <c r="D112" s="3" t="str">
        <f t="shared" si="14"/>
        <v/>
      </c>
      <c r="E112" s="3" t="str">
        <f>IF(L112&lt;&gt;"", MAX($E$1:$E111)+1,"")</f>
        <v/>
      </c>
      <c r="G112" s="13" t="str">
        <f t="shared" si="15"/>
        <v>3.</v>
      </c>
      <c r="H112" s="36" t="str">
        <f t="shared" si="16"/>
        <v/>
      </c>
      <c r="I112" s="37" t="str">
        <f t="shared" si="17"/>
        <v/>
      </c>
      <c r="J112" s="10" t="s">
        <v>81</v>
      </c>
      <c r="K112" s="11"/>
      <c r="L112" s="40"/>
      <c r="M112" s="12"/>
      <c r="N112" s="16"/>
    </row>
    <row r="113" spans="2:14" x14ac:dyDescent="0.25">
      <c r="B113" s="3">
        <f t="shared" si="12"/>
        <v>3</v>
      </c>
      <c r="C113" s="3">
        <f t="shared" si="13"/>
        <v>1</v>
      </c>
      <c r="D113" s="3" t="str">
        <f t="shared" si="14"/>
        <v/>
      </c>
      <c r="E113" s="3" t="str">
        <f>IF(L113&lt;&gt;"", MAX($E$1:$E112)+1,"")</f>
        <v/>
      </c>
      <c r="G113" s="13" t="str">
        <f t="shared" si="15"/>
        <v/>
      </c>
      <c r="H113" s="36" t="str">
        <f t="shared" si="16"/>
        <v>3.1</v>
      </c>
      <c r="I113" s="37" t="str">
        <f t="shared" si="17"/>
        <v/>
      </c>
      <c r="J113" s="10"/>
      <c r="K113" s="11" t="s">
        <v>82</v>
      </c>
      <c r="L113" s="40"/>
      <c r="M113" s="12"/>
      <c r="N113" s="16"/>
    </row>
    <row r="114" spans="2:14" ht="25.5" x14ac:dyDescent="0.25">
      <c r="B114" s="3">
        <f t="shared" si="12"/>
        <v>3</v>
      </c>
      <c r="C114" s="3">
        <f t="shared" si="13"/>
        <v>1</v>
      </c>
      <c r="D114" s="3">
        <f t="shared" si="14"/>
        <v>1</v>
      </c>
      <c r="E114" s="3">
        <f>IF(L114&lt;&gt;"", MAX($E$1:$E113)+1,"")</f>
        <v>101</v>
      </c>
      <c r="G114" s="13" t="str">
        <f t="shared" si="15"/>
        <v/>
      </c>
      <c r="H114" s="36" t="str">
        <f t="shared" si="16"/>
        <v/>
      </c>
      <c r="I114" s="37" t="str">
        <f t="shared" si="17"/>
        <v>3.1.1</v>
      </c>
      <c r="J114" s="10"/>
      <c r="K114" s="11"/>
      <c r="L114" s="40" t="s">
        <v>83</v>
      </c>
      <c r="M114" s="12" t="s">
        <v>3</v>
      </c>
      <c r="N114" s="16"/>
    </row>
    <row r="115" spans="2:14" x14ac:dyDescent="0.25">
      <c r="B115" s="3">
        <f t="shared" si="12"/>
        <v>3</v>
      </c>
      <c r="C115" s="3">
        <f t="shared" si="13"/>
        <v>1</v>
      </c>
      <c r="D115" s="3">
        <f t="shared" si="14"/>
        <v>2</v>
      </c>
      <c r="E115" s="3">
        <f>IF(L115&lt;&gt;"", MAX($E$1:$E114)+1,"")</f>
        <v>102</v>
      </c>
      <c r="G115" s="13" t="str">
        <f t="shared" si="15"/>
        <v/>
      </c>
      <c r="H115" s="36" t="str">
        <f t="shared" si="16"/>
        <v/>
      </c>
      <c r="I115" s="37" t="str">
        <f t="shared" si="17"/>
        <v>3.1.2</v>
      </c>
      <c r="J115" s="10"/>
      <c r="K115" s="11"/>
      <c r="L115" s="40" t="s">
        <v>84</v>
      </c>
      <c r="M115" s="12" t="s">
        <v>3</v>
      </c>
      <c r="N115" s="16"/>
    </row>
    <row r="116" spans="2:14" x14ac:dyDescent="0.25">
      <c r="B116" s="3">
        <f t="shared" si="12"/>
        <v>3</v>
      </c>
      <c r="C116" s="3">
        <f t="shared" si="13"/>
        <v>1</v>
      </c>
      <c r="D116" s="3">
        <f t="shared" si="14"/>
        <v>3</v>
      </c>
      <c r="E116" s="3">
        <f>IF(L116&lt;&gt;"", MAX($E$1:$E115)+1,"")</f>
        <v>103</v>
      </c>
      <c r="G116" s="13" t="str">
        <f t="shared" si="15"/>
        <v/>
      </c>
      <c r="H116" s="36" t="str">
        <f t="shared" si="16"/>
        <v/>
      </c>
      <c r="I116" s="37" t="str">
        <f t="shared" si="17"/>
        <v>3.1.3</v>
      </c>
      <c r="J116" s="10"/>
      <c r="K116" s="11"/>
      <c r="L116" s="40" t="s">
        <v>85</v>
      </c>
      <c r="M116" s="12" t="s">
        <v>3</v>
      </c>
      <c r="N116" s="16"/>
    </row>
    <row r="117" spans="2:14" x14ac:dyDescent="0.25">
      <c r="B117" s="3">
        <f t="shared" si="12"/>
        <v>3</v>
      </c>
      <c r="C117" s="3">
        <f t="shared" si="13"/>
        <v>1</v>
      </c>
      <c r="D117" s="3">
        <f t="shared" si="14"/>
        <v>4</v>
      </c>
      <c r="E117" s="3">
        <f>IF(L117&lt;&gt;"", MAX($E$1:$E116)+1,"")</f>
        <v>104</v>
      </c>
      <c r="G117" s="13" t="str">
        <f t="shared" si="15"/>
        <v/>
      </c>
      <c r="H117" s="36" t="str">
        <f t="shared" si="16"/>
        <v/>
      </c>
      <c r="I117" s="37" t="str">
        <f t="shared" si="17"/>
        <v>3.1.4</v>
      </c>
      <c r="J117" s="10"/>
      <c r="K117" s="11"/>
      <c r="L117" s="40" t="s">
        <v>86</v>
      </c>
      <c r="M117" s="12" t="s">
        <v>3</v>
      </c>
      <c r="N117" s="16"/>
    </row>
    <row r="118" spans="2:14" x14ac:dyDescent="0.25">
      <c r="B118" s="3">
        <f t="shared" si="12"/>
        <v>3</v>
      </c>
      <c r="C118" s="3">
        <f t="shared" si="13"/>
        <v>1</v>
      </c>
      <c r="D118" s="3">
        <f t="shared" si="14"/>
        <v>5</v>
      </c>
      <c r="E118" s="3">
        <f>IF(L118&lt;&gt;"", MAX($E$1:$E117)+1,"")</f>
        <v>105</v>
      </c>
      <c r="G118" s="13" t="str">
        <f t="shared" si="15"/>
        <v/>
      </c>
      <c r="H118" s="36" t="str">
        <f t="shared" si="16"/>
        <v/>
      </c>
      <c r="I118" s="37" t="str">
        <f t="shared" si="17"/>
        <v>3.1.5</v>
      </c>
      <c r="J118" s="10"/>
      <c r="K118" s="11"/>
      <c r="L118" s="40" t="s">
        <v>87</v>
      </c>
      <c r="M118" s="12" t="s">
        <v>5</v>
      </c>
      <c r="N118" s="16"/>
    </row>
    <row r="119" spans="2:14" ht="63.75" x14ac:dyDescent="0.25">
      <c r="B119" s="3">
        <f t="shared" si="12"/>
        <v>3</v>
      </c>
      <c r="C119" s="3">
        <f t="shared" si="13"/>
        <v>1</v>
      </c>
      <c r="D119" s="3">
        <f t="shared" si="14"/>
        <v>6</v>
      </c>
      <c r="E119" s="3">
        <f>IF(L119&lt;&gt;"", MAX($E$1:$E118)+1,"")</f>
        <v>106</v>
      </c>
      <c r="G119" s="13" t="str">
        <f t="shared" si="15"/>
        <v/>
      </c>
      <c r="H119" s="36" t="str">
        <f t="shared" si="16"/>
        <v/>
      </c>
      <c r="I119" s="37" t="str">
        <f t="shared" si="17"/>
        <v>3.1.6</v>
      </c>
      <c r="J119" s="10"/>
      <c r="K119" s="11"/>
      <c r="L119" s="40" t="s">
        <v>88</v>
      </c>
      <c r="M119" s="12" t="s">
        <v>3</v>
      </c>
      <c r="N119" s="16"/>
    </row>
    <row r="120" spans="2:14" ht="25.5" x14ac:dyDescent="0.25">
      <c r="B120" s="3">
        <f t="shared" si="12"/>
        <v>3</v>
      </c>
      <c r="C120" s="3">
        <f t="shared" si="13"/>
        <v>1</v>
      </c>
      <c r="D120" s="3">
        <f t="shared" si="14"/>
        <v>7</v>
      </c>
      <c r="E120" s="3">
        <f>IF(L120&lt;&gt;"", MAX($E$1:$E119)+1,"")</f>
        <v>107</v>
      </c>
      <c r="G120" s="13" t="str">
        <f t="shared" si="15"/>
        <v/>
      </c>
      <c r="H120" s="36" t="str">
        <f t="shared" si="16"/>
        <v/>
      </c>
      <c r="I120" s="37" t="str">
        <f t="shared" si="17"/>
        <v>3.1.7</v>
      </c>
      <c r="J120" s="10"/>
      <c r="K120" s="11"/>
      <c r="L120" s="40" t="s">
        <v>231</v>
      </c>
      <c r="M120" s="12" t="s">
        <v>3</v>
      </c>
      <c r="N120" s="16"/>
    </row>
    <row r="121" spans="2:14" ht="25.5" x14ac:dyDescent="0.25">
      <c r="B121" s="3">
        <f t="shared" si="12"/>
        <v>3</v>
      </c>
      <c r="C121" s="3">
        <f t="shared" si="13"/>
        <v>1</v>
      </c>
      <c r="D121" s="3">
        <f t="shared" si="14"/>
        <v>8</v>
      </c>
      <c r="E121" s="3">
        <f>IF(L121&lt;&gt;"", MAX($E$1:$E120)+1,"")</f>
        <v>108</v>
      </c>
      <c r="G121" s="13" t="str">
        <f t="shared" si="15"/>
        <v/>
      </c>
      <c r="H121" s="36" t="str">
        <f t="shared" si="16"/>
        <v/>
      </c>
      <c r="I121" s="37" t="str">
        <f t="shared" si="17"/>
        <v>3.1.8</v>
      </c>
      <c r="J121" s="10"/>
      <c r="K121" s="11"/>
      <c r="L121" s="40" t="s">
        <v>89</v>
      </c>
      <c r="M121" s="12" t="s">
        <v>3</v>
      </c>
      <c r="N121" s="16"/>
    </row>
    <row r="122" spans="2:14" ht="63.75" x14ac:dyDescent="0.25">
      <c r="B122" s="3">
        <f t="shared" si="12"/>
        <v>3</v>
      </c>
      <c r="C122" s="3">
        <f t="shared" si="13"/>
        <v>1</v>
      </c>
      <c r="D122" s="3">
        <f t="shared" si="14"/>
        <v>9</v>
      </c>
      <c r="E122" s="3">
        <f>IF(L122&lt;&gt;"", MAX($E$1:$E121)+1,"")</f>
        <v>109</v>
      </c>
      <c r="G122" s="13" t="str">
        <f t="shared" si="15"/>
        <v/>
      </c>
      <c r="H122" s="36" t="str">
        <f t="shared" si="16"/>
        <v/>
      </c>
      <c r="I122" s="37" t="str">
        <f t="shared" si="17"/>
        <v>3.1.9</v>
      </c>
      <c r="J122" s="10"/>
      <c r="K122" s="11"/>
      <c r="L122" s="40" t="s">
        <v>90</v>
      </c>
      <c r="M122" s="12" t="s">
        <v>3</v>
      </c>
      <c r="N122" s="16"/>
    </row>
    <row r="123" spans="2:14" ht="25.5" x14ac:dyDescent="0.25">
      <c r="B123" s="3">
        <f t="shared" si="12"/>
        <v>3</v>
      </c>
      <c r="C123" s="3">
        <f t="shared" si="13"/>
        <v>1</v>
      </c>
      <c r="D123" s="3">
        <f t="shared" si="14"/>
        <v>10</v>
      </c>
      <c r="E123" s="3">
        <f>IF(L123&lt;&gt;"", MAX($E$1:$E122)+1,"")</f>
        <v>110</v>
      </c>
      <c r="G123" s="13" t="str">
        <f t="shared" si="15"/>
        <v/>
      </c>
      <c r="H123" s="36" t="str">
        <f t="shared" si="16"/>
        <v/>
      </c>
      <c r="I123" s="37" t="str">
        <f t="shared" si="17"/>
        <v>3.1.10</v>
      </c>
      <c r="J123" s="10"/>
      <c r="K123" s="11"/>
      <c r="L123" s="40" t="s">
        <v>91</v>
      </c>
      <c r="M123" s="12" t="s">
        <v>3</v>
      </c>
      <c r="N123" s="16"/>
    </row>
    <row r="124" spans="2:14" ht="25.5" x14ac:dyDescent="0.25">
      <c r="B124" s="3">
        <f t="shared" si="12"/>
        <v>3</v>
      </c>
      <c r="C124" s="3">
        <f t="shared" si="13"/>
        <v>1</v>
      </c>
      <c r="D124" s="3">
        <f t="shared" si="14"/>
        <v>11</v>
      </c>
      <c r="E124" s="3">
        <f>IF(L124&lt;&gt;"", MAX($E$1:$E123)+1,"")</f>
        <v>111</v>
      </c>
      <c r="G124" s="13" t="str">
        <f t="shared" si="15"/>
        <v/>
      </c>
      <c r="H124" s="36" t="str">
        <f t="shared" si="16"/>
        <v/>
      </c>
      <c r="I124" s="37" t="str">
        <f t="shared" si="17"/>
        <v>3.1.11</v>
      </c>
      <c r="J124" s="10"/>
      <c r="K124" s="11"/>
      <c r="L124" s="40" t="s">
        <v>235</v>
      </c>
      <c r="M124" s="12" t="s">
        <v>3</v>
      </c>
      <c r="N124" s="16"/>
    </row>
    <row r="125" spans="2:14" ht="63.75" x14ac:dyDescent="0.25">
      <c r="B125" s="3">
        <f t="shared" si="12"/>
        <v>3</v>
      </c>
      <c r="C125" s="3">
        <f t="shared" si="13"/>
        <v>1</v>
      </c>
      <c r="D125" s="3">
        <f t="shared" si="14"/>
        <v>12</v>
      </c>
      <c r="E125" s="3">
        <f>IF(L125&lt;&gt;"", MAX($E$1:$E124)+1,"")</f>
        <v>112</v>
      </c>
      <c r="G125" s="13" t="str">
        <f t="shared" si="15"/>
        <v/>
      </c>
      <c r="H125" s="36" t="str">
        <f t="shared" si="16"/>
        <v/>
      </c>
      <c r="I125" s="37" t="str">
        <f t="shared" si="17"/>
        <v>3.1.12</v>
      </c>
      <c r="J125" s="10"/>
      <c r="K125" s="11"/>
      <c r="L125" s="40" t="s">
        <v>92</v>
      </c>
      <c r="M125" s="12" t="s">
        <v>3</v>
      </c>
      <c r="N125" s="16"/>
    </row>
    <row r="126" spans="2:14" ht="25.5" x14ac:dyDescent="0.25">
      <c r="B126" s="3">
        <f t="shared" si="12"/>
        <v>3</v>
      </c>
      <c r="C126" s="3">
        <f t="shared" si="13"/>
        <v>1</v>
      </c>
      <c r="D126" s="3">
        <f t="shared" si="14"/>
        <v>13</v>
      </c>
      <c r="E126" s="3">
        <f>IF(L126&lt;&gt;"", MAX($E$1:$E125)+1,"")</f>
        <v>113</v>
      </c>
      <c r="G126" s="13" t="str">
        <f t="shared" si="15"/>
        <v/>
      </c>
      <c r="H126" s="36" t="str">
        <f t="shared" si="16"/>
        <v/>
      </c>
      <c r="I126" s="37" t="str">
        <f t="shared" si="17"/>
        <v>3.1.13</v>
      </c>
      <c r="J126" s="10"/>
      <c r="K126" s="11"/>
      <c r="L126" s="40" t="s">
        <v>93</v>
      </c>
      <c r="M126" s="12" t="s">
        <v>5</v>
      </c>
      <c r="N126" s="16"/>
    </row>
    <row r="127" spans="2:14" x14ac:dyDescent="0.25">
      <c r="B127" s="3">
        <f t="shared" si="12"/>
        <v>3</v>
      </c>
      <c r="C127" s="3">
        <f t="shared" si="13"/>
        <v>2</v>
      </c>
      <c r="D127" s="3" t="str">
        <f t="shared" si="14"/>
        <v/>
      </c>
      <c r="E127" s="3" t="str">
        <f>IF(L127&lt;&gt;"", MAX($E$1:$E126)+1,"")</f>
        <v/>
      </c>
      <c r="G127" s="13" t="str">
        <f t="shared" si="15"/>
        <v/>
      </c>
      <c r="H127" s="36" t="str">
        <f t="shared" si="16"/>
        <v>3.2</v>
      </c>
      <c r="I127" s="37" t="str">
        <f t="shared" si="17"/>
        <v/>
      </c>
      <c r="J127" s="10"/>
      <c r="K127" s="11" t="s">
        <v>94</v>
      </c>
      <c r="L127" s="40"/>
      <c r="M127" s="12"/>
      <c r="N127" s="16"/>
    </row>
    <row r="128" spans="2:14" ht="25.5" x14ac:dyDescent="0.25">
      <c r="B128" s="3">
        <f t="shared" si="12"/>
        <v>3</v>
      </c>
      <c r="C128" s="3">
        <f t="shared" si="13"/>
        <v>2</v>
      </c>
      <c r="D128" s="3">
        <f t="shared" si="14"/>
        <v>1</v>
      </c>
      <c r="E128" s="3">
        <f>IF(L128&lt;&gt;"", MAX($E$1:$E127)+1,"")</f>
        <v>114</v>
      </c>
      <c r="G128" s="13" t="str">
        <f t="shared" si="15"/>
        <v/>
      </c>
      <c r="H128" s="36" t="str">
        <f t="shared" si="16"/>
        <v/>
      </c>
      <c r="I128" s="37" t="str">
        <f t="shared" si="17"/>
        <v>3.2.1</v>
      </c>
      <c r="J128" s="10"/>
      <c r="K128" s="11"/>
      <c r="L128" s="40" t="s">
        <v>95</v>
      </c>
      <c r="M128" s="12" t="s">
        <v>5</v>
      </c>
      <c r="N128" s="16"/>
    </row>
    <row r="129" spans="2:14" ht="22.5" customHeight="1" x14ac:dyDescent="0.25">
      <c r="B129" s="3">
        <f t="shared" si="12"/>
        <v>3</v>
      </c>
      <c r="C129" s="3">
        <f t="shared" si="13"/>
        <v>2</v>
      </c>
      <c r="D129" s="3">
        <f t="shared" si="14"/>
        <v>2</v>
      </c>
      <c r="E129" s="3">
        <f>IF(L129&lt;&gt;"", MAX($E$1:$E128)+1,"")</f>
        <v>115</v>
      </c>
      <c r="G129" s="13" t="str">
        <f t="shared" si="15"/>
        <v/>
      </c>
      <c r="H129" s="36" t="str">
        <f t="shared" si="16"/>
        <v/>
      </c>
      <c r="I129" s="37" t="str">
        <f t="shared" si="17"/>
        <v>3.2.2</v>
      </c>
      <c r="J129" s="10"/>
      <c r="K129" s="11"/>
      <c r="L129" s="40" t="s">
        <v>96</v>
      </c>
      <c r="M129" s="12" t="s">
        <v>3</v>
      </c>
      <c r="N129" s="16"/>
    </row>
    <row r="130" spans="2:14" ht="39.75" customHeight="1" x14ac:dyDescent="0.25">
      <c r="B130" s="3">
        <f t="shared" si="12"/>
        <v>3</v>
      </c>
      <c r="C130" s="3">
        <f t="shared" si="13"/>
        <v>2</v>
      </c>
      <c r="D130" s="3">
        <f t="shared" si="14"/>
        <v>3</v>
      </c>
      <c r="E130" s="3">
        <f>IF(L130&lt;&gt;"", MAX($E$1:$E129)+1,"")</f>
        <v>116</v>
      </c>
      <c r="G130" s="13" t="str">
        <f t="shared" si="15"/>
        <v/>
      </c>
      <c r="H130" s="36" t="str">
        <f t="shared" si="16"/>
        <v/>
      </c>
      <c r="I130" s="37" t="str">
        <f t="shared" si="17"/>
        <v>3.2.3</v>
      </c>
      <c r="J130" s="10"/>
      <c r="K130" s="11"/>
      <c r="L130" s="40" t="s">
        <v>97</v>
      </c>
      <c r="M130" s="12" t="s">
        <v>3</v>
      </c>
      <c r="N130" s="16"/>
    </row>
    <row r="131" spans="2:14" ht="39.75" customHeight="1" x14ac:dyDescent="0.25">
      <c r="B131" s="3">
        <f t="shared" si="12"/>
        <v>3</v>
      </c>
      <c r="C131" s="3">
        <f t="shared" si="13"/>
        <v>2</v>
      </c>
      <c r="D131" s="3">
        <f t="shared" si="14"/>
        <v>4</v>
      </c>
      <c r="E131" s="3">
        <f>IF(L131&lt;&gt;"", MAX($E$1:$E130)+1,"")</f>
        <v>117</v>
      </c>
      <c r="G131" s="13" t="str">
        <f t="shared" si="15"/>
        <v/>
      </c>
      <c r="H131" s="36" t="str">
        <f t="shared" si="16"/>
        <v/>
      </c>
      <c r="I131" s="37" t="str">
        <f t="shared" si="17"/>
        <v>3.2.4</v>
      </c>
      <c r="J131" s="10"/>
      <c r="K131" s="11"/>
      <c r="L131" s="40" t="s">
        <v>98</v>
      </c>
      <c r="M131" s="12" t="s">
        <v>3</v>
      </c>
      <c r="N131" s="16"/>
    </row>
    <row r="132" spans="2:14" ht="25.5" x14ac:dyDescent="0.25">
      <c r="B132" s="3">
        <f t="shared" ref="B132:B169" si="18">IF(ISTEXT(J132),B131+1,B131)</f>
        <v>3</v>
      </c>
      <c r="C132" s="3">
        <f t="shared" ref="C132:C169" si="19">IF(ISTEXT(J131),1,IF(ISTEXT(J132),"",IF(ISTEXT(K132),C131+1,C131)))</f>
        <v>2</v>
      </c>
      <c r="D132" s="3">
        <f t="shared" ref="D132:D169" si="20">IF(ISTEXT(J132),"",IF(ISTEXT(K132),"",IF(ISTEXT(K131),1,D131+1)))</f>
        <v>5</v>
      </c>
      <c r="E132" s="3">
        <f>IF(L132&lt;&gt;"", MAX($E$1:$E131)+1,"")</f>
        <v>118</v>
      </c>
      <c r="G132" s="13" t="str">
        <f t="shared" ref="G132:G169" si="21">IF(OR(ISTEXT(K132),ISTEXT(L132)),"",B132&amp;"."&amp;IF(D132="",C132,C132&amp;"."&amp;D132))</f>
        <v/>
      </c>
      <c r="H132" s="36" t="str">
        <f t="shared" ref="H132:H169" si="22">IF(OR(ISTEXT(J132),ISTEXT(L132)),"",B132&amp;"."&amp;IF(D132="",C132,C132&amp;"."&amp;D132))</f>
        <v/>
      </c>
      <c r="I132" s="37" t="str">
        <f t="shared" ref="I132:I169" si="23">IF(OR(ISTEXT(J132),ISTEXT(K132)),"",B132&amp;"."&amp;IF(D132="",C132,C132&amp;"."&amp;D132))</f>
        <v>3.2.5</v>
      </c>
      <c r="J132" s="10"/>
      <c r="K132" s="11"/>
      <c r="L132" s="40" t="s">
        <v>99</v>
      </c>
      <c r="M132" s="12" t="s">
        <v>3</v>
      </c>
      <c r="N132" s="16"/>
    </row>
    <row r="133" spans="2:14" ht="25.5" x14ac:dyDescent="0.25">
      <c r="B133" s="3">
        <f t="shared" si="18"/>
        <v>3</v>
      </c>
      <c r="C133" s="3">
        <f t="shared" si="19"/>
        <v>2</v>
      </c>
      <c r="D133" s="3">
        <f t="shared" si="20"/>
        <v>6</v>
      </c>
      <c r="E133" s="3">
        <f>IF(L133&lt;&gt;"", MAX($E$1:$E132)+1,"")</f>
        <v>119</v>
      </c>
      <c r="G133" s="13" t="str">
        <f t="shared" si="21"/>
        <v/>
      </c>
      <c r="H133" s="36" t="str">
        <f t="shared" si="22"/>
        <v/>
      </c>
      <c r="I133" s="37" t="str">
        <f t="shared" si="23"/>
        <v>3.2.6</v>
      </c>
      <c r="J133" s="10"/>
      <c r="K133" s="11"/>
      <c r="L133" s="40" t="s">
        <v>233</v>
      </c>
      <c r="M133" s="12" t="s">
        <v>3</v>
      </c>
      <c r="N133" s="16"/>
    </row>
    <row r="134" spans="2:14" ht="89.25" x14ac:dyDescent="0.25">
      <c r="B134" s="3">
        <f t="shared" si="18"/>
        <v>3</v>
      </c>
      <c r="C134" s="3">
        <f t="shared" si="19"/>
        <v>2</v>
      </c>
      <c r="D134" s="3">
        <f t="shared" si="20"/>
        <v>7</v>
      </c>
      <c r="E134" s="3">
        <f>IF(L134&lt;&gt;"", MAX($E$1:$E133)+1,"")</f>
        <v>120</v>
      </c>
      <c r="G134" s="13" t="str">
        <f t="shared" si="21"/>
        <v/>
      </c>
      <c r="H134" s="36" t="str">
        <f t="shared" si="22"/>
        <v/>
      </c>
      <c r="I134" s="37" t="str">
        <f t="shared" si="23"/>
        <v>3.2.7</v>
      </c>
      <c r="J134" s="10"/>
      <c r="K134" s="11"/>
      <c r="L134" s="40" t="s">
        <v>100</v>
      </c>
      <c r="M134" s="12" t="s">
        <v>3</v>
      </c>
      <c r="N134" s="16"/>
    </row>
    <row r="135" spans="2:14" ht="38.25" x14ac:dyDescent="0.25">
      <c r="B135" s="3">
        <f t="shared" si="18"/>
        <v>3</v>
      </c>
      <c r="C135" s="3">
        <f t="shared" si="19"/>
        <v>2</v>
      </c>
      <c r="D135" s="3">
        <f t="shared" si="20"/>
        <v>8</v>
      </c>
      <c r="E135" s="3">
        <f>IF(L135&lt;&gt;"", MAX($E$1:$E134)+1,"")</f>
        <v>121</v>
      </c>
      <c r="G135" s="13" t="str">
        <f t="shared" si="21"/>
        <v/>
      </c>
      <c r="H135" s="36" t="str">
        <f t="shared" si="22"/>
        <v/>
      </c>
      <c r="I135" s="37" t="str">
        <f t="shared" si="23"/>
        <v>3.2.8</v>
      </c>
      <c r="J135" s="10"/>
      <c r="K135" s="11"/>
      <c r="L135" s="40" t="s">
        <v>101</v>
      </c>
      <c r="M135" s="12" t="s">
        <v>3</v>
      </c>
      <c r="N135" s="16"/>
    </row>
    <row r="136" spans="2:14" ht="38.25" x14ac:dyDescent="0.25">
      <c r="B136" s="3">
        <f t="shared" si="18"/>
        <v>3</v>
      </c>
      <c r="C136" s="3">
        <f t="shared" si="19"/>
        <v>2</v>
      </c>
      <c r="D136" s="3">
        <f t="shared" si="20"/>
        <v>9</v>
      </c>
      <c r="E136" s="3">
        <f>IF(L136&lt;&gt;"", MAX($E$1:$E135)+1,"")</f>
        <v>122</v>
      </c>
      <c r="G136" s="13" t="str">
        <f t="shared" si="21"/>
        <v/>
      </c>
      <c r="H136" s="36" t="str">
        <f t="shared" si="22"/>
        <v/>
      </c>
      <c r="I136" s="37" t="str">
        <f t="shared" si="23"/>
        <v>3.2.9</v>
      </c>
      <c r="J136" s="10"/>
      <c r="K136" s="11"/>
      <c r="L136" s="40" t="s">
        <v>102</v>
      </c>
      <c r="M136" s="12" t="s">
        <v>3</v>
      </c>
      <c r="N136" s="16"/>
    </row>
    <row r="137" spans="2:14" x14ac:dyDescent="0.25">
      <c r="B137" s="3">
        <f t="shared" si="18"/>
        <v>3</v>
      </c>
      <c r="C137" s="3">
        <f t="shared" si="19"/>
        <v>3</v>
      </c>
      <c r="D137" s="3" t="str">
        <f t="shared" si="20"/>
        <v/>
      </c>
      <c r="E137" s="3" t="str">
        <f>IF(L137&lt;&gt;"", MAX($E$1:$E136)+1,"")</f>
        <v/>
      </c>
      <c r="G137" s="13" t="str">
        <f t="shared" si="21"/>
        <v/>
      </c>
      <c r="H137" s="36" t="str">
        <f t="shared" si="22"/>
        <v>3.3</v>
      </c>
      <c r="I137" s="37" t="str">
        <f t="shared" si="23"/>
        <v/>
      </c>
      <c r="J137" s="26"/>
      <c r="K137" s="30" t="s">
        <v>103</v>
      </c>
      <c r="L137" s="42"/>
      <c r="M137" s="29"/>
      <c r="N137" s="16"/>
    </row>
    <row r="138" spans="2:14" ht="29.25" customHeight="1" x14ac:dyDescent="0.25">
      <c r="B138" s="3">
        <f t="shared" si="18"/>
        <v>3</v>
      </c>
      <c r="C138" s="3">
        <f t="shared" si="19"/>
        <v>3</v>
      </c>
      <c r="D138" s="3">
        <f t="shared" si="20"/>
        <v>1</v>
      </c>
      <c r="E138" s="3">
        <f>IF(L138&lt;&gt;"", MAX($E$1:$E137)+1,"")</f>
        <v>123</v>
      </c>
      <c r="G138" s="13" t="str">
        <f t="shared" si="21"/>
        <v/>
      </c>
      <c r="H138" s="36" t="str">
        <f t="shared" si="22"/>
        <v/>
      </c>
      <c r="I138" s="37" t="str">
        <f t="shared" si="23"/>
        <v>3.3.1</v>
      </c>
      <c r="J138" s="25"/>
      <c r="K138" s="33"/>
      <c r="L138" s="43" t="s">
        <v>104</v>
      </c>
      <c r="M138" s="24" t="s">
        <v>5</v>
      </c>
      <c r="N138" s="16"/>
    </row>
    <row r="139" spans="2:14" ht="41.25" customHeight="1" x14ac:dyDescent="0.25">
      <c r="B139" s="3">
        <f t="shared" si="18"/>
        <v>3</v>
      </c>
      <c r="C139" s="3">
        <f t="shared" si="19"/>
        <v>3</v>
      </c>
      <c r="D139" s="3">
        <f t="shared" si="20"/>
        <v>2</v>
      </c>
      <c r="E139" s="3">
        <f>IF(L139&lt;&gt;"", MAX($E$1:$E138)+1,"")</f>
        <v>124</v>
      </c>
      <c r="G139" s="13" t="str">
        <f t="shared" si="21"/>
        <v/>
      </c>
      <c r="H139" s="36" t="str">
        <f t="shared" si="22"/>
        <v/>
      </c>
      <c r="I139" s="37" t="str">
        <f t="shared" si="23"/>
        <v>3.3.2</v>
      </c>
      <c r="J139" s="47"/>
      <c r="K139" s="48"/>
      <c r="L139" s="51" t="s">
        <v>105</v>
      </c>
      <c r="M139" s="12" t="s">
        <v>5</v>
      </c>
      <c r="N139" s="16"/>
    </row>
    <row r="140" spans="2:14" ht="27" customHeight="1" x14ac:dyDescent="0.25">
      <c r="B140" s="3">
        <f t="shared" si="18"/>
        <v>3</v>
      </c>
      <c r="C140" s="3">
        <f t="shared" si="19"/>
        <v>3</v>
      </c>
      <c r="D140" s="3">
        <f t="shared" si="20"/>
        <v>3</v>
      </c>
      <c r="E140" s="3">
        <f>IF(L140&lt;&gt;"", MAX($E$1:$E139)+1,"")</f>
        <v>125</v>
      </c>
      <c r="G140" s="13" t="str">
        <f t="shared" si="21"/>
        <v/>
      </c>
      <c r="H140" s="36" t="str">
        <f t="shared" si="22"/>
        <v/>
      </c>
      <c r="I140" s="37" t="str">
        <f t="shared" si="23"/>
        <v>3.3.3</v>
      </c>
      <c r="J140" s="22"/>
      <c r="K140" s="23"/>
      <c r="L140" s="44" t="s">
        <v>106</v>
      </c>
      <c r="M140" s="24" t="s">
        <v>3</v>
      </c>
      <c r="N140" s="16"/>
    </row>
    <row r="141" spans="2:14" x14ac:dyDescent="0.25">
      <c r="B141" s="3">
        <f t="shared" si="18"/>
        <v>3</v>
      </c>
      <c r="C141" s="3">
        <f t="shared" si="19"/>
        <v>3</v>
      </c>
      <c r="D141" s="3">
        <f t="shared" si="20"/>
        <v>4</v>
      </c>
      <c r="E141" s="3">
        <f>IF(L141&lt;&gt;"", MAX($E$1:$E140)+1,"")</f>
        <v>126</v>
      </c>
      <c r="G141" s="13" t="str">
        <f t="shared" si="21"/>
        <v/>
      </c>
      <c r="H141" s="36" t="str">
        <f t="shared" si="22"/>
        <v/>
      </c>
      <c r="I141" s="37" t="str">
        <f t="shared" si="23"/>
        <v>3.3.4</v>
      </c>
      <c r="J141" s="22"/>
      <c r="K141" s="23"/>
      <c r="L141" s="43" t="s">
        <v>107</v>
      </c>
      <c r="M141" s="24" t="s">
        <v>3</v>
      </c>
      <c r="N141" s="16"/>
    </row>
    <row r="142" spans="2:14" ht="25.5" x14ac:dyDescent="0.25">
      <c r="B142" s="3">
        <f t="shared" si="18"/>
        <v>3</v>
      </c>
      <c r="C142" s="3">
        <f t="shared" si="19"/>
        <v>3</v>
      </c>
      <c r="D142" s="3">
        <f t="shared" si="20"/>
        <v>5</v>
      </c>
      <c r="E142" s="3">
        <f>IF(L142&lt;&gt;"", MAX($E$1:$E141)+1,"")</f>
        <v>127</v>
      </c>
      <c r="G142" s="13" t="str">
        <f t="shared" si="21"/>
        <v/>
      </c>
      <c r="H142" s="36" t="str">
        <f t="shared" si="22"/>
        <v/>
      </c>
      <c r="I142" s="37" t="str">
        <f t="shared" si="23"/>
        <v>3.3.5</v>
      </c>
      <c r="J142" s="28"/>
      <c r="K142" s="32"/>
      <c r="L142" s="45" t="s">
        <v>108</v>
      </c>
      <c r="M142" s="24" t="s">
        <v>3</v>
      </c>
      <c r="N142" s="16"/>
    </row>
    <row r="143" spans="2:14" x14ac:dyDescent="0.25">
      <c r="B143" s="3">
        <f t="shared" si="18"/>
        <v>3</v>
      </c>
      <c r="C143" s="3">
        <f t="shared" si="19"/>
        <v>4</v>
      </c>
      <c r="D143" s="3" t="str">
        <f t="shared" si="20"/>
        <v/>
      </c>
      <c r="E143" s="3" t="str">
        <f>IF(L143&lt;&gt;"", MAX($E$1:$E142)+1,"")</f>
        <v/>
      </c>
      <c r="G143" s="13" t="str">
        <f t="shared" si="21"/>
        <v/>
      </c>
      <c r="H143" s="36" t="str">
        <f t="shared" si="22"/>
        <v>3.4</v>
      </c>
      <c r="I143" s="37" t="str">
        <f t="shared" si="23"/>
        <v/>
      </c>
      <c r="J143" s="27"/>
      <c r="K143" s="31" t="s">
        <v>109</v>
      </c>
      <c r="L143" s="46"/>
      <c r="M143" s="12"/>
      <c r="N143" s="16"/>
    </row>
    <row r="144" spans="2:14" ht="25.5" x14ac:dyDescent="0.25">
      <c r="B144" s="3">
        <f t="shared" si="18"/>
        <v>3</v>
      </c>
      <c r="C144" s="3">
        <f t="shared" si="19"/>
        <v>4</v>
      </c>
      <c r="D144" s="3">
        <f t="shared" si="20"/>
        <v>1</v>
      </c>
      <c r="E144" s="3">
        <f>IF(L144&lt;&gt;"", MAX($E$1:$E143)+1,"")</f>
        <v>128</v>
      </c>
      <c r="G144" s="13" t="str">
        <f t="shared" si="21"/>
        <v/>
      </c>
      <c r="H144" s="36" t="str">
        <f t="shared" si="22"/>
        <v/>
      </c>
      <c r="I144" s="37" t="str">
        <f t="shared" si="23"/>
        <v>3.4.1</v>
      </c>
      <c r="J144" s="10"/>
      <c r="K144" s="11"/>
      <c r="L144" s="40" t="s">
        <v>110</v>
      </c>
      <c r="M144" s="12" t="s">
        <v>5</v>
      </c>
      <c r="N144" s="16"/>
    </row>
    <row r="145" spans="2:14" x14ac:dyDescent="0.25">
      <c r="B145" s="3">
        <f t="shared" si="18"/>
        <v>3</v>
      </c>
      <c r="C145" s="3">
        <f t="shared" si="19"/>
        <v>4</v>
      </c>
      <c r="D145" s="3">
        <f t="shared" si="20"/>
        <v>2</v>
      </c>
      <c r="E145" s="3">
        <f>IF(L145&lt;&gt;"", MAX($E$1:$E144)+1,"")</f>
        <v>129</v>
      </c>
      <c r="G145" s="13" t="str">
        <f t="shared" si="21"/>
        <v/>
      </c>
      <c r="H145" s="36" t="str">
        <f t="shared" si="22"/>
        <v/>
      </c>
      <c r="I145" s="37" t="str">
        <f t="shared" si="23"/>
        <v>3.4.2</v>
      </c>
      <c r="J145" s="10"/>
      <c r="K145" s="11"/>
      <c r="L145" s="40" t="s">
        <v>111</v>
      </c>
      <c r="M145" s="12" t="s">
        <v>5</v>
      </c>
      <c r="N145" s="16"/>
    </row>
    <row r="146" spans="2:14" x14ac:dyDescent="0.25">
      <c r="B146" s="3">
        <f t="shared" si="18"/>
        <v>3</v>
      </c>
      <c r="C146" s="3">
        <f t="shared" si="19"/>
        <v>4</v>
      </c>
      <c r="D146" s="3">
        <f t="shared" si="20"/>
        <v>3</v>
      </c>
      <c r="E146" s="3">
        <f>IF(L146&lt;&gt;"", MAX($E$1:$E145)+1,"")</f>
        <v>130</v>
      </c>
      <c r="G146" s="13" t="str">
        <f t="shared" si="21"/>
        <v/>
      </c>
      <c r="H146" s="36" t="str">
        <f t="shared" si="22"/>
        <v/>
      </c>
      <c r="I146" s="37" t="str">
        <f t="shared" si="23"/>
        <v>3.4.3</v>
      </c>
      <c r="J146" s="10"/>
      <c r="K146" s="11"/>
      <c r="L146" s="40" t="s">
        <v>112</v>
      </c>
      <c r="M146" s="12" t="s">
        <v>3</v>
      </c>
      <c r="N146" s="16"/>
    </row>
    <row r="147" spans="2:14" ht="25.5" x14ac:dyDescent="0.25">
      <c r="B147" s="3">
        <f t="shared" si="18"/>
        <v>3</v>
      </c>
      <c r="C147" s="3">
        <f t="shared" si="19"/>
        <v>4</v>
      </c>
      <c r="D147" s="3">
        <f t="shared" si="20"/>
        <v>4</v>
      </c>
      <c r="E147" s="3">
        <f>IF(L147&lt;&gt;"", MAX($E$1:$E146)+1,"")</f>
        <v>131</v>
      </c>
      <c r="G147" s="13" t="str">
        <f t="shared" si="21"/>
        <v/>
      </c>
      <c r="H147" s="36" t="str">
        <f t="shared" si="22"/>
        <v/>
      </c>
      <c r="I147" s="37" t="str">
        <f t="shared" si="23"/>
        <v>3.4.4</v>
      </c>
      <c r="J147" s="10"/>
      <c r="K147" s="11"/>
      <c r="L147" s="40" t="s">
        <v>113</v>
      </c>
      <c r="M147" s="12" t="s">
        <v>6</v>
      </c>
      <c r="N147" s="16"/>
    </row>
    <row r="148" spans="2:14" x14ac:dyDescent="0.25">
      <c r="B148" s="3">
        <f t="shared" si="18"/>
        <v>3</v>
      </c>
      <c r="C148" s="3">
        <f t="shared" si="19"/>
        <v>5</v>
      </c>
      <c r="D148" s="3" t="str">
        <f t="shared" si="20"/>
        <v/>
      </c>
      <c r="E148" s="3" t="str">
        <f>IF(L148&lt;&gt;"", MAX($E$1:$E147)+1,"")</f>
        <v/>
      </c>
      <c r="G148" s="13" t="str">
        <f t="shared" si="21"/>
        <v/>
      </c>
      <c r="H148" s="36" t="str">
        <f t="shared" si="22"/>
        <v>3.5</v>
      </c>
      <c r="I148" s="37" t="str">
        <f t="shared" si="23"/>
        <v/>
      </c>
      <c r="J148" s="10"/>
      <c r="K148" s="11" t="s">
        <v>114</v>
      </c>
      <c r="L148" s="40"/>
      <c r="M148" s="12"/>
      <c r="N148" s="16"/>
    </row>
    <row r="149" spans="2:14" x14ac:dyDescent="0.25">
      <c r="B149" s="3">
        <f t="shared" si="18"/>
        <v>3</v>
      </c>
      <c r="C149" s="3">
        <f t="shared" si="19"/>
        <v>5</v>
      </c>
      <c r="D149" s="3">
        <f t="shared" si="20"/>
        <v>1</v>
      </c>
      <c r="E149" s="3">
        <f>IF(L149&lt;&gt;"", MAX($E$1:$E148)+1,"")</f>
        <v>132</v>
      </c>
      <c r="G149" s="13" t="str">
        <f t="shared" si="21"/>
        <v/>
      </c>
      <c r="H149" s="36" t="str">
        <f t="shared" si="22"/>
        <v/>
      </c>
      <c r="I149" s="37" t="str">
        <f t="shared" si="23"/>
        <v>3.5.1</v>
      </c>
      <c r="J149" s="10"/>
      <c r="K149" s="11"/>
      <c r="L149" s="40" t="s">
        <v>234</v>
      </c>
      <c r="M149" s="12" t="s">
        <v>3</v>
      </c>
      <c r="N149" s="16"/>
    </row>
    <row r="150" spans="2:14" ht="25.5" x14ac:dyDescent="0.25">
      <c r="B150" s="3">
        <f t="shared" si="18"/>
        <v>3</v>
      </c>
      <c r="C150" s="3">
        <f t="shared" si="19"/>
        <v>5</v>
      </c>
      <c r="D150" s="3">
        <f t="shared" si="20"/>
        <v>2</v>
      </c>
      <c r="E150" s="3">
        <f>IF(L150&lt;&gt;"", MAX($E$1:$E149)+1,"")</f>
        <v>133</v>
      </c>
      <c r="G150" s="13" t="str">
        <f t="shared" si="21"/>
        <v/>
      </c>
      <c r="H150" s="36" t="str">
        <f t="shared" si="22"/>
        <v/>
      </c>
      <c r="I150" s="37" t="str">
        <f t="shared" si="23"/>
        <v>3.5.2</v>
      </c>
      <c r="J150" s="10"/>
      <c r="K150" s="11"/>
      <c r="L150" s="40" t="s">
        <v>115</v>
      </c>
      <c r="M150" s="12" t="s">
        <v>3</v>
      </c>
      <c r="N150" s="16"/>
    </row>
    <row r="151" spans="2:14" ht="25.5" x14ac:dyDescent="0.25">
      <c r="B151" s="3">
        <f t="shared" si="18"/>
        <v>3</v>
      </c>
      <c r="C151" s="3">
        <f t="shared" si="19"/>
        <v>5</v>
      </c>
      <c r="D151" s="3">
        <f t="shared" si="20"/>
        <v>3</v>
      </c>
      <c r="E151" s="3">
        <f>IF(L151&lt;&gt;"", MAX($E$1:$E150)+1,"")</f>
        <v>134</v>
      </c>
      <c r="G151" s="13" t="str">
        <f t="shared" si="21"/>
        <v/>
      </c>
      <c r="H151" s="36" t="str">
        <f t="shared" si="22"/>
        <v/>
      </c>
      <c r="I151" s="37" t="str">
        <f t="shared" si="23"/>
        <v>3.5.3</v>
      </c>
      <c r="J151" s="10"/>
      <c r="K151" s="11"/>
      <c r="L151" s="40" t="s">
        <v>116</v>
      </c>
      <c r="M151" s="12" t="s">
        <v>5</v>
      </c>
      <c r="N151" s="16"/>
    </row>
    <row r="152" spans="2:14" ht="204" x14ac:dyDescent="0.25">
      <c r="B152" s="3">
        <f t="shared" si="18"/>
        <v>3</v>
      </c>
      <c r="C152" s="3">
        <f t="shared" si="19"/>
        <v>5</v>
      </c>
      <c r="D152" s="3">
        <f t="shared" si="20"/>
        <v>4</v>
      </c>
      <c r="E152" s="3">
        <f>IF(L152&lt;&gt;"", MAX($E$1:$E151)+1,"")</f>
        <v>135</v>
      </c>
      <c r="G152" s="13" t="str">
        <f t="shared" si="21"/>
        <v/>
      </c>
      <c r="H152" s="36" t="str">
        <f t="shared" si="22"/>
        <v/>
      </c>
      <c r="I152" s="37" t="str">
        <f t="shared" si="23"/>
        <v>3.5.4</v>
      </c>
      <c r="J152" s="10"/>
      <c r="K152" s="11"/>
      <c r="L152" s="40" t="s">
        <v>117</v>
      </c>
      <c r="M152" s="12" t="s">
        <v>3</v>
      </c>
      <c r="N152" s="16"/>
    </row>
    <row r="153" spans="2:14" x14ac:dyDescent="0.25">
      <c r="B153" s="3">
        <f t="shared" si="18"/>
        <v>3</v>
      </c>
      <c r="C153" s="3">
        <f t="shared" si="19"/>
        <v>5</v>
      </c>
      <c r="D153" s="3">
        <f t="shared" si="20"/>
        <v>5</v>
      </c>
      <c r="E153" s="3">
        <f>IF(L153&lt;&gt;"", MAX($E$1:$E152)+1,"")</f>
        <v>136</v>
      </c>
      <c r="G153" s="13" t="str">
        <f t="shared" si="21"/>
        <v/>
      </c>
      <c r="H153" s="36" t="str">
        <f t="shared" si="22"/>
        <v/>
      </c>
      <c r="I153" s="37" t="str">
        <f t="shared" si="23"/>
        <v>3.5.5</v>
      </c>
      <c r="J153" s="10"/>
      <c r="K153" s="11"/>
      <c r="L153" s="40" t="s">
        <v>118</v>
      </c>
      <c r="M153" s="12" t="s">
        <v>6</v>
      </c>
      <c r="N153" s="16"/>
    </row>
    <row r="154" spans="2:14" x14ac:dyDescent="0.25">
      <c r="B154" s="3">
        <f t="shared" si="18"/>
        <v>3</v>
      </c>
      <c r="C154" s="3">
        <f t="shared" si="19"/>
        <v>5</v>
      </c>
      <c r="D154" s="3">
        <f t="shared" si="20"/>
        <v>6</v>
      </c>
      <c r="E154" s="3">
        <f>IF(L154&lt;&gt;"", MAX($E$1:$E153)+1,"")</f>
        <v>137</v>
      </c>
      <c r="G154" s="13" t="str">
        <f t="shared" si="21"/>
        <v/>
      </c>
      <c r="H154" s="36" t="str">
        <f t="shared" si="22"/>
        <v/>
      </c>
      <c r="I154" s="37" t="str">
        <f t="shared" si="23"/>
        <v>3.5.6</v>
      </c>
      <c r="J154" s="10"/>
      <c r="K154" s="11"/>
      <c r="L154" s="40" t="s">
        <v>119</v>
      </c>
      <c r="M154" s="12" t="s">
        <v>3</v>
      </c>
      <c r="N154" s="16"/>
    </row>
    <row r="155" spans="2:14" x14ac:dyDescent="0.25">
      <c r="B155" s="3">
        <f t="shared" si="18"/>
        <v>3</v>
      </c>
      <c r="C155" s="3">
        <f t="shared" si="19"/>
        <v>5</v>
      </c>
      <c r="D155" s="3">
        <f t="shared" si="20"/>
        <v>7</v>
      </c>
      <c r="E155" s="3">
        <f>IF(L155&lt;&gt;"", MAX($E$1:$E154)+1,"")</f>
        <v>138</v>
      </c>
      <c r="G155" s="13" t="str">
        <f t="shared" si="21"/>
        <v/>
      </c>
      <c r="H155" s="36" t="str">
        <f t="shared" si="22"/>
        <v/>
      </c>
      <c r="I155" s="37" t="str">
        <f t="shared" si="23"/>
        <v>3.5.7</v>
      </c>
      <c r="J155" s="10"/>
      <c r="K155" s="11"/>
      <c r="L155" s="40" t="s">
        <v>120</v>
      </c>
      <c r="M155" s="12" t="s">
        <v>3</v>
      </c>
      <c r="N155" s="16"/>
    </row>
    <row r="156" spans="2:14" ht="25.5" x14ac:dyDescent="0.25">
      <c r="B156" s="3">
        <f t="shared" si="18"/>
        <v>3</v>
      </c>
      <c r="C156" s="3">
        <f t="shared" si="19"/>
        <v>5</v>
      </c>
      <c r="D156" s="3">
        <f t="shared" si="20"/>
        <v>8</v>
      </c>
      <c r="E156" s="3">
        <f>IF(L156&lt;&gt;"", MAX($E$1:$E155)+1,"")</f>
        <v>139</v>
      </c>
      <c r="G156" s="13" t="str">
        <f t="shared" si="21"/>
        <v/>
      </c>
      <c r="H156" s="36" t="str">
        <f t="shared" si="22"/>
        <v/>
      </c>
      <c r="I156" s="37" t="str">
        <f t="shared" si="23"/>
        <v>3.5.8</v>
      </c>
      <c r="J156" s="10"/>
      <c r="K156" s="11"/>
      <c r="L156" s="40" t="s">
        <v>121</v>
      </c>
      <c r="M156" s="12" t="s">
        <v>3</v>
      </c>
      <c r="N156" s="16"/>
    </row>
    <row r="157" spans="2:14" ht="38.25" x14ac:dyDescent="0.25">
      <c r="B157" s="3">
        <f t="shared" si="18"/>
        <v>3</v>
      </c>
      <c r="C157" s="3">
        <f t="shared" si="19"/>
        <v>5</v>
      </c>
      <c r="D157" s="3">
        <f t="shared" si="20"/>
        <v>9</v>
      </c>
      <c r="E157" s="3">
        <f>IF(L157&lt;&gt;"", MAX($E$1:$E156)+1,"")</f>
        <v>140</v>
      </c>
      <c r="G157" s="13" t="str">
        <f t="shared" si="21"/>
        <v/>
      </c>
      <c r="H157" s="36" t="str">
        <f t="shared" si="22"/>
        <v/>
      </c>
      <c r="I157" s="37" t="str">
        <f t="shared" si="23"/>
        <v>3.5.9</v>
      </c>
      <c r="J157" s="10"/>
      <c r="K157" s="11"/>
      <c r="L157" s="40" t="s">
        <v>122</v>
      </c>
      <c r="M157" s="12" t="s">
        <v>3</v>
      </c>
      <c r="N157" s="16"/>
    </row>
    <row r="158" spans="2:14" ht="25.5" x14ac:dyDescent="0.25">
      <c r="B158" s="3">
        <f t="shared" si="18"/>
        <v>3</v>
      </c>
      <c r="C158" s="3">
        <f t="shared" si="19"/>
        <v>5</v>
      </c>
      <c r="D158" s="3">
        <f t="shared" si="20"/>
        <v>10</v>
      </c>
      <c r="E158" s="3">
        <f>IF(L158&lt;&gt;"", MAX($E$1:$E157)+1,"")</f>
        <v>141</v>
      </c>
      <c r="G158" s="13" t="str">
        <f t="shared" si="21"/>
        <v/>
      </c>
      <c r="H158" s="36" t="str">
        <f t="shared" si="22"/>
        <v/>
      </c>
      <c r="I158" s="37" t="str">
        <f t="shared" si="23"/>
        <v>3.5.10</v>
      </c>
      <c r="J158" s="10"/>
      <c r="K158" s="11"/>
      <c r="L158" s="40" t="s">
        <v>123</v>
      </c>
      <c r="M158" s="12" t="s">
        <v>3</v>
      </c>
      <c r="N158" s="16"/>
    </row>
    <row r="159" spans="2:14" ht="25.5" x14ac:dyDescent="0.25">
      <c r="B159" s="3">
        <f t="shared" si="18"/>
        <v>3</v>
      </c>
      <c r="C159" s="3">
        <f t="shared" si="19"/>
        <v>5</v>
      </c>
      <c r="D159" s="3">
        <f t="shared" si="20"/>
        <v>11</v>
      </c>
      <c r="E159" s="3">
        <f>IF(L159&lt;&gt;"", MAX($E$1:$E158)+1,"")</f>
        <v>142</v>
      </c>
      <c r="G159" s="13" t="str">
        <f t="shared" si="21"/>
        <v/>
      </c>
      <c r="H159" s="36" t="str">
        <f t="shared" si="22"/>
        <v/>
      </c>
      <c r="I159" s="37" t="str">
        <f t="shared" si="23"/>
        <v>3.5.11</v>
      </c>
      <c r="J159" s="10"/>
      <c r="K159" s="11"/>
      <c r="L159" s="40" t="s">
        <v>232</v>
      </c>
      <c r="M159" s="12" t="s">
        <v>3</v>
      </c>
      <c r="N159" s="16"/>
    </row>
    <row r="160" spans="2:14" x14ac:dyDescent="0.25">
      <c r="B160" s="3">
        <f t="shared" si="18"/>
        <v>3</v>
      </c>
      <c r="C160" s="3">
        <f t="shared" si="19"/>
        <v>5</v>
      </c>
      <c r="D160" s="3">
        <f t="shared" si="20"/>
        <v>12</v>
      </c>
      <c r="E160" s="3">
        <f>IF(L160&lt;&gt;"", MAX($E$1:$E159)+1,"")</f>
        <v>143</v>
      </c>
      <c r="G160" s="13" t="str">
        <f t="shared" si="21"/>
        <v/>
      </c>
      <c r="H160" s="36" t="str">
        <f t="shared" si="22"/>
        <v/>
      </c>
      <c r="I160" s="37" t="str">
        <f t="shared" si="23"/>
        <v>3.5.12</v>
      </c>
      <c r="J160" s="10"/>
      <c r="K160" s="11"/>
      <c r="L160" s="40" t="s">
        <v>124</v>
      </c>
      <c r="M160" s="12" t="s">
        <v>3</v>
      </c>
      <c r="N160" s="16"/>
    </row>
    <row r="161" spans="2:14" ht="38.25" x14ac:dyDescent="0.25">
      <c r="B161" s="3">
        <f t="shared" si="18"/>
        <v>3</v>
      </c>
      <c r="C161" s="3">
        <f t="shared" si="19"/>
        <v>5</v>
      </c>
      <c r="D161" s="3">
        <f t="shared" si="20"/>
        <v>13</v>
      </c>
      <c r="E161" s="3">
        <f>IF(L161&lt;&gt;"", MAX($E$1:$E160)+1,"")</f>
        <v>144</v>
      </c>
      <c r="G161" s="13" t="str">
        <f t="shared" si="21"/>
        <v/>
      </c>
      <c r="H161" s="36" t="str">
        <f t="shared" si="22"/>
        <v/>
      </c>
      <c r="I161" s="37" t="str">
        <f t="shared" si="23"/>
        <v>3.5.13</v>
      </c>
      <c r="J161" s="10"/>
      <c r="K161" s="11"/>
      <c r="L161" s="40" t="s">
        <v>125</v>
      </c>
      <c r="M161" s="12" t="s">
        <v>3</v>
      </c>
      <c r="N161" s="16"/>
    </row>
    <row r="162" spans="2:14" ht="38.25" x14ac:dyDescent="0.25">
      <c r="B162" s="3">
        <f t="shared" si="18"/>
        <v>3</v>
      </c>
      <c r="C162" s="3">
        <f t="shared" si="19"/>
        <v>5</v>
      </c>
      <c r="D162" s="3">
        <f t="shared" si="20"/>
        <v>14</v>
      </c>
      <c r="E162" s="3">
        <f>IF(L162&lt;&gt;"", MAX($E$1:$E161)+1,"")</f>
        <v>145</v>
      </c>
      <c r="G162" s="13" t="str">
        <f t="shared" si="21"/>
        <v/>
      </c>
      <c r="H162" s="36" t="str">
        <f t="shared" si="22"/>
        <v/>
      </c>
      <c r="I162" s="37" t="str">
        <f t="shared" si="23"/>
        <v>3.5.14</v>
      </c>
      <c r="J162" s="10"/>
      <c r="K162" s="11"/>
      <c r="L162" s="40" t="s">
        <v>126</v>
      </c>
      <c r="M162" s="12" t="s">
        <v>3</v>
      </c>
      <c r="N162" s="16"/>
    </row>
    <row r="163" spans="2:14" ht="38.25" x14ac:dyDescent="0.25">
      <c r="B163" s="3">
        <f t="shared" si="18"/>
        <v>3</v>
      </c>
      <c r="C163" s="3">
        <f t="shared" si="19"/>
        <v>5</v>
      </c>
      <c r="D163" s="3">
        <f t="shared" si="20"/>
        <v>15</v>
      </c>
      <c r="E163" s="3">
        <f>IF(L163&lt;&gt;"", MAX($E$1:$E162)+1,"")</f>
        <v>146</v>
      </c>
      <c r="G163" s="13" t="str">
        <f t="shared" si="21"/>
        <v/>
      </c>
      <c r="H163" s="36" t="str">
        <f t="shared" si="22"/>
        <v/>
      </c>
      <c r="I163" s="37" t="str">
        <f t="shared" si="23"/>
        <v>3.5.15</v>
      </c>
      <c r="J163" s="10"/>
      <c r="K163" s="11"/>
      <c r="L163" s="40" t="s">
        <v>127</v>
      </c>
      <c r="M163" s="12" t="s">
        <v>3</v>
      </c>
      <c r="N163" s="16"/>
    </row>
    <row r="164" spans="2:14" x14ac:dyDescent="0.25">
      <c r="B164" s="3">
        <f t="shared" si="18"/>
        <v>3</v>
      </c>
      <c r="C164" s="3">
        <f t="shared" si="19"/>
        <v>5</v>
      </c>
      <c r="D164" s="3">
        <f t="shared" si="20"/>
        <v>16</v>
      </c>
      <c r="E164" s="3">
        <f>IF(L164&lt;&gt;"", MAX($E$1:$E163)+1,"")</f>
        <v>147</v>
      </c>
      <c r="G164" s="13" t="str">
        <f t="shared" si="21"/>
        <v/>
      </c>
      <c r="H164" s="36" t="str">
        <f t="shared" si="22"/>
        <v/>
      </c>
      <c r="I164" s="37" t="str">
        <f t="shared" si="23"/>
        <v>3.5.16</v>
      </c>
      <c r="J164" s="10"/>
      <c r="K164" s="11"/>
      <c r="L164" s="40" t="s">
        <v>128</v>
      </c>
      <c r="M164" s="12" t="s">
        <v>3</v>
      </c>
      <c r="N164" s="16"/>
    </row>
    <row r="165" spans="2:14" x14ac:dyDescent="0.25">
      <c r="B165" s="3">
        <f t="shared" si="18"/>
        <v>3</v>
      </c>
      <c r="C165" s="3">
        <f t="shared" si="19"/>
        <v>5</v>
      </c>
      <c r="D165" s="3">
        <f t="shared" si="20"/>
        <v>17</v>
      </c>
      <c r="E165" s="3">
        <f>IF(L165&lt;&gt;"", MAX($E$1:$E164)+1,"")</f>
        <v>148</v>
      </c>
      <c r="G165" s="13" t="str">
        <f t="shared" si="21"/>
        <v/>
      </c>
      <c r="H165" s="36" t="str">
        <f t="shared" si="22"/>
        <v/>
      </c>
      <c r="I165" s="37" t="str">
        <f t="shared" si="23"/>
        <v>3.5.17</v>
      </c>
      <c r="J165" s="10"/>
      <c r="K165" s="11"/>
      <c r="L165" s="40" t="s">
        <v>129</v>
      </c>
      <c r="M165" s="12" t="s">
        <v>3</v>
      </c>
      <c r="N165" s="16"/>
    </row>
    <row r="166" spans="2:14" ht="25.5" x14ac:dyDescent="0.25">
      <c r="B166" s="3">
        <f t="shared" si="18"/>
        <v>3</v>
      </c>
      <c r="C166" s="3">
        <f t="shared" si="19"/>
        <v>5</v>
      </c>
      <c r="D166" s="3">
        <f t="shared" si="20"/>
        <v>18</v>
      </c>
      <c r="E166" s="3">
        <f>IF(L166&lt;&gt;"", MAX($E$1:$E165)+1,"")</f>
        <v>149</v>
      </c>
      <c r="G166" s="13" t="str">
        <f t="shared" si="21"/>
        <v/>
      </c>
      <c r="H166" s="36" t="str">
        <f t="shared" si="22"/>
        <v/>
      </c>
      <c r="I166" s="37" t="str">
        <f t="shared" si="23"/>
        <v>3.5.18</v>
      </c>
      <c r="J166" s="10"/>
      <c r="K166" s="11"/>
      <c r="L166" s="40" t="s">
        <v>130</v>
      </c>
      <c r="M166" s="12" t="s">
        <v>5</v>
      </c>
      <c r="N166" s="16"/>
    </row>
    <row r="167" spans="2:14" x14ac:dyDescent="0.25">
      <c r="B167" s="3">
        <f t="shared" si="18"/>
        <v>3</v>
      </c>
      <c r="C167" s="3">
        <f t="shared" si="19"/>
        <v>5</v>
      </c>
      <c r="D167" s="3">
        <f t="shared" si="20"/>
        <v>19</v>
      </c>
      <c r="E167" s="3">
        <f>IF(L167&lt;&gt;"", MAX($E$1:$E166)+1,"")</f>
        <v>150</v>
      </c>
      <c r="G167" s="13" t="str">
        <f t="shared" si="21"/>
        <v/>
      </c>
      <c r="H167" s="36" t="str">
        <f t="shared" si="22"/>
        <v/>
      </c>
      <c r="I167" s="37" t="str">
        <f t="shared" si="23"/>
        <v>3.5.19</v>
      </c>
      <c r="J167" s="10"/>
      <c r="K167" s="11"/>
      <c r="L167" s="40" t="s">
        <v>131</v>
      </c>
      <c r="M167" s="12" t="s">
        <v>3</v>
      </c>
      <c r="N167" s="16"/>
    </row>
    <row r="168" spans="2:14" ht="25.5" x14ac:dyDescent="0.25">
      <c r="B168" s="3">
        <f t="shared" si="18"/>
        <v>3</v>
      </c>
      <c r="C168" s="3">
        <f t="shared" si="19"/>
        <v>5</v>
      </c>
      <c r="D168" s="3">
        <f t="shared" si="20"/>
        <v>20</v>
      </c>
      <c r="E168" s="3">
        <f>IF(L168&lt;&gt;"", MAX($E$1:$E167)+1,"")</f>
        <v>151</v>
      </c>
      <c r="G168" s="13" t="str">
        <f t="shared" si="21"/>
        <v/>
      </c>
      <c r="H168" s="36" t="str">
        <f t="shared" si="22"/>
        <v/>
      </c>
      <c r="I168" s="37" t="str">
        <f t="shared" si="23"/>
        <v>3.5.20</v>
      </c>
      <c r="J168" s="10"/>
      <c r="K168" s="11"/>
      <c r="L168" s="40" t="s">
        <v>236</v>
      </c>
      <c r="M168" s="12" t="s">
        <v>3</v>
      </c>
      <c r="N168" s="16"/>
    </row>
    <row r="169" spans="2:14" ht="51" x14ac:dyDescent="0.25">
      <c r="B169" s="3">
        <f t="shared" si="18"/>
        <v>3</v>
      </c>
      <c r="C169" s="3">
        <f t="shared" si="19"/>
        <v>5</v>
      </c>
      <c r="D169" s="3">
        <f t="shared" si="20"/>
        <v>21</v>
      </c>
      <c r="E169" s="3">
        <f>IF(L169&lt;&gt;"", MAX($E$1:$E168)+1,"")</f>
        <v>152</v>
      </c>
      <c r="G169" s="13" t="str">
        <f t="shared" si="21"/>
        <v/>
      </c>
      <c r="H169" s="36" t="str">
        <f t="shared" si="22"/>
        <v/>
      </c>
      <c r="I169" s="37" t="str">
        <f t="shared" si="23"/>
        <v>3.5.21</v>
      </c>
      <c r="J169" s="10"/>
      <c r="K169" s="11"/>
      <c r="L169" s="40" t="s">
        <v>240</v>
      </c>
      <c r="M169" s="12" t="s">
        <v>3</v>
      </c>
      <c r="N169" s="16"/>
    </row>
  </sheetData>
  <sheetProtection algorithmName="SHA-512" hashValue="89e/hkEqHMj0FfMyMl3YxMVDwBruHpk8yKJAFzB3WsC8pcBK+v9vcToLlTKOOz9WC7L4GWvZKPS7W+Tbz25Kew==" saltValue="eEABkKJYygA7iwsFgBF0MA==" spinCount="100000" sheet="1" objects="1" scenarios="1" selectLockedCells="1" selectUnlockedCells="1"/>
  <protectedRanges>
    <protectedRange sqref="N1:N1048576" name="Bereik1"/>
  </protectedRanges>
  <autoFilter ref="J2:N169" xr:uid="{538C2E0E-6AEE-4BB7-9C13-CF5E135E3D24}"/>
  <conditionalFormatting sqref="J32:K37 M33:M34 M36:M37 J138:K141 M138:M141 G1:M3 J38:M137 G170:M1048576 J142:M169 J4:M31 G4:I169">
    <cfRule type="expression" dxfId="6" priority="1">
      <formula>IF($H1&lt;&gt;"",TRUE,FALSE)</formula>
    </cfRule>
    <cfRule type="expression" dxfId="5" priority="2">
      <formula>IF($G1&lt;&gt;"",TRUE,FALSE)</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FC6B-D085-498F-88B9-5D14BD81A7CE}">
  <dimension ref="B3:B5"/>
  <sheetViews>
    <sheetView workbookViewId="0">
      <selection activeCell="B10" sqref="B10"/>
    </sheetView>
  </sheetViews>
  <sheetFormatPr defaultRowHeight="15" x14ac:dyDescent="0.25"/>
  <sheetData>
    <row r="3" spans="2:2" x14ac:dyDescent="0.25">
      <c r="B3" t="s">
        <v>132</v>
      </c>
    </row>
    <row r="4" spans="2:2" x14ac:dyDescent="0.25">
      <c r="B4" t="s">
        <v>133</v>
      </c>
    </row>
    <row r="5" spans="2:2" x14ac:dyDescent="0.25">
      <c r="B5" t="s">
        <v>134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2E0E-6AEE-4BB7-9C13-CF5E135E3D24}">
  <sheetPr filterMode="1"/>
  <dimension ref="A1:H169"/>
  <sheetViews>
    <sheetView showGridLines="0" workbookViewId="0">
      <selection activeCell="H4" sqref="H4"/>
    </sheetView>
  </sheetViews>
  <sheetFormatPr defaultColWidth="9.140625" defaultRowHeight="14.25" x14ac:dyDescent="0.25"/>
  <cols>
    <col min="1" max="1" width="9.140625" style="91" customWidth="1"/>
    <col min="2" max="2" width="3.140625" style="92" customWidth="1"/>
    <col min="3" max="3" width="3.28515625" style="92" customWidth="1"/>
    <col min="4" max="4" width="5.7109375" style="93" customWidth="1"/>
    <col min="5" max="5" width="115.42578125" style="94" customWidth="1"/>
    <col min="6" max="6" width="12.140625" style="95" customWidth="1"/>
    <col min="7" max="7" width="17" style="8" bestFit="1" customWidth="1"/>
    <col min="8" max="8" width="71" style="7" customWidth="1"/>
    <col min="9" max="16384" width="9.140625" style="3"/>
  </cols>
  <sheetData>
    <row r="1" spans="1:8" ht="99.75" customHeight="1" x14ac:dyDescent="0.25">
      <c r="E1" s="94" t="s">
        <v>135</v>
      </c>
    </row>
    <row r="2" spans="1:8" x14ac:dyDescent="0.25">
      <c r="B2" s="96" t="str">
        <f>IF('PvE Ondw Ontw T - Ttl'!G2="","",'PvE Ondw Ontw T - Ttl'!G2)</f>
        <v>1.</v>
      </c>
      <c r="C2" s="97" t="str">
        <f>IF('PvE Ondw Ontw T - Ttl'!H2="","",'PvE Ondw Ontw T - Ttl'!H2)</f>
        <v/>
      </c>
      <c r="D2" s="98" t="str">
        <f>IF('PvE Ondw Ontw T - Ttl'!I2="","",'PvE Ondw Ontw T - Ttl'!I2)</f>
        <v/>
      </c>
      <c r="E2" s="99" t="str">
        <f>'PvE Ondw Ontw T - Ttl'!J2&amp; 'PvE Ondw Ontw T - Ttl'!K2&amp; 'PvE Ondw Ontw T - Ttl'!L2</f>
        <v>Algemeen</v>
      </c>
      <c r="F2" s="86" t="str">
        <f>IF('PvE Ondw Ontw T - Ttl'!M2="","",'PvE Ondw Ontw T - Ttl'!M2)</f>
        <v>Gewicht</v>
      </c>
      <c r="G2" s="12" t="s">
        <v>136</v>
      </c>
      <c r="H2" s="56" t="s">
        <v>137</v>
      </c>
    </row>
    <row r="3" spans="1:8" x14ac:dyDescent="0.25">
      <c r="B3" s="96" t="str">
        <f>IF('PvE Ondw Ontw T - Ttl'!G3="","",'PvE Ondw Ontw T - Ttl'!G3)</f>
        <v/>
      </c>
      <c r="C3" s="97" t="str">
        <f>IF('PvE Ondw Ontw T - Ttl'!H3="","",'PvE Ondw Ontw T - Ttl'!H3)</f>
        <v>1.1</v>
      </c>
      <c r="D3" s="98" t="str">
        <f>IF('PvE Ondw Ontw T - Ttl'!I3="","",'PvE Ondw Ontw T - Ttl'!I3)</f>
        <v/>
      </c>
      <c r="E3" s="99" t="str">
        <f>'PvE Ondw Ontw T - Ttl'!J3&amp; 'PvE Ondw Ontw T - Ttl'!K3&amp; 'PvE Ondw Ontw T - Ttl'!L3</f>
        <v>Gebruikerservaring</v>
      </c>
      <c r="F3" s="86" t="str">
        <f>IF('PvE Ondw Ontw T - Ttl'!M3="","",'PvE Ondw Ontw T - Ttl'!M3)</f>
        <v/>
      </c>
      <c r="G3" s="86"/>
      <c r="H3" s="87"/>
    </row>
    <row r="4" spans="1:8" ht="102" x14ac:dyDescent="0.25">
      <c r="B4" s="96" t="str">
        <f>IF('PvE Ondw Ontw T - Ttl'!G4="","",'PvE Ondw Ontw T - Ttl'!G4)</f>
        <v/>
      </c>
      <c r="C4" s="97" t="str">
        <f>IF('PvE Ondw Ontw T - Ttl'!H4="","",'PvE Ondw Ontw T - Ttl'!H4)</f>
        <v/>
      </c>
      <c r="D4" s="98" t="str">
        <f>IF('PvE Ondw Ontw T - Ttl'!I4="","",'PvE Ondw Ontw T - Ttl'!I4)</f>
        <v>1.1.1</v>
      </c>
      <c r="E4" s="99" t="str">
        <f>'PvE Ondw Ontw T - Ttl'!J4&amp; 'PvE Ondw Ontw T - Ttl'!K4&amp; 'PvE Ondw Ontw T - Ttl'!L4</f>
        <v>De applicatie is gebruiksvriendelijk wat concreet inhoudt dat: 
• 	Gebruiksgemak: het aantal handelingen dat nodig is om een taak uit te voeren is zo klein mogelijk. 
• 	Schermopbouw: de schermen zijn overzichtelijk en bevatten geen overbodige informatie of velden. 
• 	Zoeken: de applicatie bevat een snel toegankelijke zoekfunctie waardoor benodigde informatie en functies van de applicatie makkelijk te vinden zijn. 
• 	Intuïtief: de applicatie vereist weinig specifieke scholing en is ook voor incidentele gebruikers goed te gebruiken. 
• 	Efficiënt: de meeste functies kunnen binnen drie klikken of keuzes worden bereikt. 
• 	Logisch: een logische, vaste structuur met een duidelijke navigatie</v>
      </c>
      <c r="F4" s="86" t="str">
        <f>IF('PvE Ondw Ontw T - Ttl'!M4="","",'PvE Ondw Ontw T - Ttl'!M4)</f>
        <v>Eis</v>
      </c>
      <c r="G4" s="57"/>
      <c r="H4" s="16"/>
    </row>
    <row r="5" spans="1:8" s="1" customFormat="1" hidden="1" x14ac:dyDescent="0.25">
      <c r="A5" s="3"/>
      <c r="B5" s="53" t="str">
        <f>IF('PvE Ondw Ontw T - Ttl'!G5="","",'PvE Ondw Ontw T - Ttl'!G5)</f>
        <v/>
      </c>
      <c r="C5" s="54" t="str">
        <f>IF('PvE Ondw Ontw T - Ttl'!H5="","",'PvE Ondw Ontw T - Ttl'!H5)</f>
        <v/>
      </c>
      <c r="D5" s="37" t="str">
        <f>IF('PvE Ondw Ontw T - Ttl'!I5="","",'PvE Ondw Ontw T - Ttl'!I5)</f>
        <v>1.1.2</v>
      </c>
      <c r="E5" s="55" t="str">
        <f>'PvE Ondw Ontw T - Ttl'!J5&amp; 'PvE Ondw Ontw T - Ttl'!K5&amp; 'PvE Ondw Ontw T - Ttl'!L5</f>
        <v>Labels van velden zijn aan te passen door een beheerder.</v>
      </c>
      <c r="F5" s="57" t="str">
        <f>IF('PvE Ondw Ontw T - Ttl'!M5="","",'PvE Ondw Ontw T - Ttl'!M5)</f>
        <v>Belangrijk</v>
      </c>
      <c r="G5" s="78"/>
      <c r="H5" s="16"/>
    </row>
    <row r="6" spans="1:8" hidden="1" x14ac:dyDescent="0.25">
      <c r="A6" s="3"/>
      <c r="B6" s="53" t="str">
        <f>IF('PvE Ondw Ontw T - Ttl'!G6="","",'PvE Ondw Ontw T - Ttl'!G6)</f>
        <v/>
      </c>
      <c r="C6" s="54" t="str">
        <f>IF('PvE Ondw Ontw T - Ttl'!H6="","",'PvE Ondw Ontw T - Ttl'!H6)</f>
        <v/>
      </c>
      <c r="D6" s="37" t="str">
        <f>IF('PvE Ondw Ontw T - Ttl'!I6="","",'PvE Ondw Ontw T - Ttl'!I6)</f>
        <v>1.1.3</v>
      </c>
      <c r="E6" s="55" t="str">
        <f>'PvE Ondw Ontw T - Ttl'!J6&amp; 'PvE Ondw Ontw T - Ttl'!K6&amp; 'PvE Ondw Ontw T - Ttl'!L6</f>
        <v>De applicatie werkt waar mogelijk met uitrolmenu's op basis van standaardlijsten van voorgedefinieerde gegevens of bestaande tabellen. Er zijn zo min mogelijk open tekst velden.</v>
      </c>
      <c r="F6" s="57" t="str">
        <f>IF('PvE Ondw Ontw T - Ttl'!M6="","",'PvE Ondw Ontw T - Ttl'!M6)</f>
        <v>Belangrijk</v>
      </c>
      <c r="G6" s="57"/>
      <c r="H6" s="16"/>
    </row>
    <row r="7" spans="1:8" x14ac:dyDescent="0.25">
      <c r="B7" s="96" t="str">
        <f>IF('PvE Ondw Ontw T - Ttl'!G7="","",'PvE Ondw Ontw T - Ttl'!G7)</f>
        <v/>
      </c>
      <c r="C7" s="97" t="str">
        <f>IF('PvE Ondw Ontw T - Ttl'!H7="","",'PvE Ondw Ontw T - Ttl'!H7)</f>
        <v/>
      </c>
      <c r="D7" s="98" t="str">
        <f>IF('PvE Ondw Ontw T - Ttl'!I7="","",'PvE Ondw Ontw T - Ttl'!I7)</f>
        <v>1.1.4</v>
      </c>
      <c r="E7" s="99" t="str">
        <f>'PvE Ondw Ontw T - Ttl'!J7&amp; 'PvE Ondw Ontw T - Ttl'!K7&amp; 'PvE Ondw Ontw T - Ttl'!L7</f>
        <v>Een gebruiker kan meerdere rollen hebben in het systeem.</v>
      </c>
      <c r="F7" s="86" t="str">
        <f>IF('PvE Ondw Ontw T - Ttl'!M7="","",'PvE Ondw Ontw T - Ttl'!M7)</f>
        <v>Eis</v>
      </c>
      <c r="G7" s="57"/>
      <c r="H7" s="16"/>
    </row>
    <row r="8" spans="1:8" hidden="1" x14ac:dyDescent="0.25">
      <c r="A8" s="3"/>
      <c r="B8" s="53" t="str">
        <f>IF('PvE Ondw Ontw T - Ttl'!G8="","",'PvE Ondw Ontw T - Ttl'!G8)</f>
        <v/>
      </c>
      <c r="C8" s="54" t="str">
        <f>IF('PvE Ondw Ontw T - Ttl'!H8="","",'PvE Ondw Ontw T - Ttl'!H8)</f>
        <v/>
      </c>
      <c r="D8" s="37" t="str">
        <f>IF('PvE Ondw Ontw T - Ttl'!I8="","",'PvE Ondw Ontw T - Ttl'!I8)</f>
        <v>1.1.5</v>
      </c>
      <c r="E8" s="55" t="str">
        <f>'PvE Ondw Ontw T - Ttl'!J8&amp; 'PvE Ondw Ontw T - Ttl'!K8&amp; 'PvE Ondw Ontw T - Ttl'!L8</f>
        <v>De gebruikersinterface is rolgebaseerd, waarbij een gebruiker op basis van de rol(len) bijbehorende functionaliteiten kan gebruiken.</v>
      </c>
      <c r="F8" s="57" t="str">
        <f>IF('PvE Ondw Ontw T - Ttl'!M8="","",'PvE Ondw Ontw T - Ttl'!M8)</f>
        <v>Belangrijk</v>
      </c>
      <c r="G8" s="57"/>
      <c r="H8" s="16"/>
    </row>
    <row r="9" spans="1:8" x14ac:dyDescent="0.25">
      <c r="B9" s="96" t="str">
        <f>IF('PvE Ondw Ontw T - Ttl'!G9="","",'PvE Ondw Ontw T - Ttl'!G9)</f>
        <v/>
      </c>
      <c r="C9" s="97" t="str">
        <f>IF('PvE Ondw Ontw T - Ttl'!H9="","",'PvE Ondw Ontw T - Ttl'!H9)</f>
        <v/>
      </c>
      <c r="D9" s="98" t="str">
        <f>IF('PvE Ondw Ontw T - Ttl'!I9="","",'PvE Ondw Ontw T - Ttl'!I9)</f>
        <v>1.1.6</v>
      </c>
      <c r="E9" s="99" t="str">
        <f>'PvE Ondw Ontw T - Ttl'!J9&amp; 'PvE Ondw Ontw T - Ttl'!K9&amp; 'PvE Ondw Ontw T - Ttl'!L9</f>
        <v>De gebruikersinterface is Nederlandstalig.</v>
      </c>
      <c r="F9" s="86" t="str">
        <f>IF('PvE Ondw Ontw T - Ttl'!M9="","",'PvE Ondw Ontw T - Ttl'!M9)</f>
        <v>Eis</v>
      </c>
      <c r="G9" s="57"/>
      <c r="H9" s="16"/>
    </row>
    <row r="10" spans="1:8" x14ac:dyDescent="0.25">
      <c r="B10" s="96" t="str">
        <f>IF('PvE Ondw Ontw T - Ttl'!G10="","",'PvE Ondw Ontw T - Ttl'!G10)</f>
        <v/>
      </c>
      <c r="C10" s="97" t="str">
        <f>IF('PvE Ondw Ontw T - Ttl'!H10="","",'PvE Ondw Ontw T - Ttl'!H10)</f>
        <v/>
      </c>
      <c r="D10" s="98" t="str">
        <f>IF('PvE Ondw Ontw T - Ttl'!I10="","",'PvE Ondw Ontw T - Ttl'!I10)</f>
        <v>1.1.7</v>
      </c>
      <c r="E10" s="99" t="str">
        <f>'PvE Ondw Ontw T - Ttl'!J10&amp; 'PvE Ondw Ontw T - Ttl'!K10&amp; 'PvE Ondw Ontw T - Ttl'!L10</f>
        <v>De KW1C-huisstijl en -kleuren kunnen zowel in de gebruikersinterface als in gegenereerde bestanden worden toegepast.</v>
      </c>
      <c r="F10" s="86" t="str">
        <f>IF('PvE Ondw Ontw T - Ttl'!M10="","",'PvE Ondw Ontw T - Ttl'!M10)</f>
        <v>Eis</v>
      </c>
      <c r="G10" s="57"/>
      <c r="H10" s="16"/>
    </row>
    <row r="11" spans="1:8" s="1" customFormat="1" x14ac:dyDescent="0.25">
      <c r="A11" s="91"/>
      <c r="B11" s="96" t="str">
        <f>IF('PvE Ondw Ontw T - Ttl'!G11="","",'PvE Ondw Ontw T - Ttl'!G11)</f>
        <v/>
      </c>
      <c r="C11" s="97" t="str">
        <f>IF('PvE Ondw Ontw T - Ttl'!H11="","",'PvE Ondw Ontw T - Ttl'!H11)</f>
        <v/>
      </c>
      <c r="D11" s="98" t="str">
        <f>IF('PvE Ondw Ontw T - Ttl'!I11="","",'PvE Ondw Ontw T - Ttl'!I11)</f>
        <v>1.1.8</v>
      </c>
      <c r="E11" s="99" t="str">
        <f>'PvE Ondw Ontw T - Ttl'!J11&amp; 'PvE Ondw Ontw T - Ttl'!K11&amp; 'PvE Ondw Ontw T - Ttl'!L11</f>
        <v>Gebruikers hebben 24 uur per dag, zeven dagen per week en waar ze ook zijn toegang tot de digitale voorzieningen.</v>
      </c>
      <c r="F11" s="86" t="str">
        <f>IF('PvE Ondw Ontw T - Ttl'!M11="","",'PvE Ondw Ontw T - Ttl'!M11)</f>
        <v>Eis</v>
      </c>
      <c r="G11" s="79"/>
      <c r="H11" s="16"/>
    </row>
    <row r="12" spans="1:8" s="1" customFormat="1" hidden="1" x14ac:dyDescent="0.25">
      <c r="A12" s="3"/>
      <c r="B12" s="53" t="str">
        <f>IF('PvE Ondw Ontw T - Ttl'!G12="","",'PvE Ondw Ontw T - Ttl'!G12)</f>
        <v/>
      </c>
      <c r="C12" s="54" t="str">
        <f>IF('PvE Ondw Ontw T - Ttl'!H12="","",'PvE Ondw Ontw T - Ttl'!H12)</f>
        <v/>
      </c>
      <c r="D12" s="37" t="str">
        <f>IF('PvE Ondw Ontw T - Ttl'!I12="","",'PvE Ondw Ontw T - Ttl'!I12)</f>
        <v>1.1.9</v>
      </c>
      <c r="E12" s="55" t="str">
        <f>'PvE Ondw Ontw T - Ttl'!J12&amp; 'PvE Ondw Ontw T - Ttl'!K12&amp; 'PvE Ondw Ontw T - Ttl'!L12</f>
        <v>Gebruikers hebben beschikking over één zoekfunctie voor de volledige inhoud van de applicatie</v>
      </c>
      <c r="F12" s="57" t="str">
        <f>IF('PvE Ondw Ontw T - Ttl'!M12="","",'PvE Ondw Ontw T - Ttl'!M12)</f>
        <v>Belangrijk</v>
      </c>
      <c r="G12" s="80"/>
      <c r="H12" s="16"/>
    </row>
    <row r="13" spans="1:8" hidden="1" x14ac:dyDescent="0.25">
      <c r="A13" s="3"/>
      <c r="B13" s="53" t="str">
        <f>IF('PvE Ondw Ontw T - Ttl'!G13="","",'PvE Ondw Ontw T - Ttl'!G13)</f>
        <v/>
      </c>
      <c r="C13" s="54" t="str">
        <f>IF('PvE Ondw Ontw T - Ttl'!H13="","",'PvE Ondw Ontw T - Ttl'!H13)</f>
        <v/>
      </c>
      <c r="D13" s="37" t="str">
        <f>IF('PvE Ondw Ontw T - Ttl'!I13="","",'PvE Ondw Ontw T - Ttl'!I13)</f>
        <v>1.1.10</v>
      </c>
      <c r="E13" s="55" t="str">
        <f>'PvE Ondw Ontw T - Ttl'!J13&amp; 'PvE Ondw Ontw T - Ttl'!K13&amp; 'PvE Ondw Ontw T - Ttl'!L13</f>
        <v>Gebruikers kunnen zoeken op (combinaties van) diverse kenmerken.</v>
      </c>
      <c r="F13" s="57" t="str">
        <f>IF('PvE Ondw Ontw T - Ttl'!M13="","",'PvE Ondw Ontw T - Ttl'!M13)</f>
        <v>Belangrijk</v>
      </c>
      <c r="G13" s="57"/>
      <c r="H13" s="16"/>
    </row>
    <row r="14" spans="1:8" s="1" customFormat="1" hidden="1" x14ac:dyDescent="0.25">
      <c r="A14" s="3"/>
      <c r="B14" s="53" t="str">
        <f>IF('PvE Ondw Ontw T - Ttl'!G14="","",'PvE Ondw Ontw T - Ttl'!G14)</f>
        <v/>
      </c>
      <c r="C14" s="54" t="str">
        <f>IF('PvE Ondw Ontw T - Ttl'!H14="","",'PvE Ondw Ontw T - Ttl'!H14)</f>
        <v/>
      </c>
      <c r="D14" s="37" t="str">
        <f>IF('PvE Ondw Ontw T - Ttl'!I14="","",'PvE Ondw Ontw T - Ttl'!I14)</f>
        <v>1.1.11</v>
      </c>
      <c r="E14" s="55" t="str">
        <f>'PvE Ondw Ontw T - Ttl'!J14&amp; 'PvE Ondw Ontw T - Ttl'!K14&amp; 'PvE Ondw Ontw T - Ttl'!L14</f>
        <v>Een beheerder kan instellen voor welke processtappen, statusveranderanderingen of overschrijdingen van deadlines in het systeem gebruikers verplicht een notificatie ontvangen.</v>
      </c>
      <c r="F14" s="57" t="str">
        <f>IF('PvE Ondw Ontw T - Ttl'!M14="","",'PvE Ondw Ontw T - Ttl'!M14)</f>
        <v>Belangrijk</v>
      </c>
      <c r="G14" s="79"/>
      <c r="H14" s="16"/>
    </row>
    <row r="15" spans="1:8" s="1" customFormat="1" hidden="1" x14ac:dyDescent="0.25">
      <c r="A15" s="3"/>
      <c r="B15" s="53" t="str">
        <f>IF('PvE Ondw Ontw T - Ttl'!G15="","",'PvE Ondw Ontw T - Ttl'!G15)</f>
        <v/>
      </c>
      <c r="C15" s="54" t="str">
        <f>IF('PvE Ondw Ontw T - Ttl'!H15="","",'PvE Ondw Ontw T - Ttl'!H15)</f>
        <v/>
      </c>
      <c r="D15" s="37" t="str">
        <f>IF('PvE Ondw Ontw T - Ttl'!I15="","",'PvE Ondw Ontw T - Ttl'!I15)</f>
        <v>1.1.12</v>
      </c>
      <c r="E15" s="55" t="str">
        <f>'PvE Ondw Ontw T - Ttl'!J15&amp; 'PvE Ondw Ontw T - Ttl'!K15&amp; 'PvE Ondw Ontw T - Ttl'!L15</f>
        <v>Gebruikers kunnen in hun persoonlijke landingspagina aangeven voor welke overige processtappen, statusveranderanderingen of overschrijdingen van deadlines in het systeem ze notificaties willen ontvangen.</v>
      </c>
      <c r="F15" s="57" t="str">
        <f>IF('PvE Ondw Ontw T - Ttl'!M15="","",'PvE Ondw Ontw T - Ttl'!M15)</f>
        <v>Belangrijk</v>
      </c>
      <c r="G15" s="80"/>
      <c r="H15" s="16"/>
    </row>
    <row r="16" spans="1:8" hidden="1" x14ac:dyDescent="0.25">
      <c r="A16" s="3"/>
      <c r="B16" s="53" t="str">
        <f>IF('PvE Ondw Ontw T - Ttl'!G16="","",'PvE Ondw Ontw T - Ttl'!G16)</f>
        <v/>
      </c>
      <c r="C16" s="54" t="str">
        <f>IF('PvE Ondw Ontw T - Ttl'!H16="","",'PvE Ondw Ontw T - Ttl'!H16)</f>
        <v/>
      </c>
      <c r="D16" s="37" t="str">
        <f>IF('PvE Ondw Ontw T - Ttl'!I16="","",'PvE Ondw Ontw T - Ttl'!I16)</f>
        <v>1.1.13</v>
      </c>
      <c r="E16" s="55" t="str">
        <f>'PvE Ondw Ontw T - Ttl'!J16&amp; 'PvE Ondw Ontw T - Ttl'!K16&amp; 'PvE Ondw Ontw T - Ttl'!L16</f>
        <v>Gebruikers kunnen zelf aangeven of en zo ja, hoe vaak ze notificaties ook per mail willen ontvangen</v>
      </c>
      <c r="F16" s="57" t="str">
        <f>IF('PvE Ondw Ontw T - Ttl'!M16="","",'PvE Ondw Ontw T - Ttl'!M16)</f>
        <v>Belangrijk</v>
      </c>
      <c r="G16" s="57"/>
      <c r="H16" s="16"/>
    </row>
    <row r="17" spans="1:8" s="1" customFormat="1" x14ac:dyDescent="0.25">
      <c r="A17" s="91"/>
      <c r="B17" s="96" t="str">
        <f>IF('PvE Ondw Ontw T - Ttl'!G17="","",'PvE Ondw Ontw T - Ttl'!G17)</f>
        <v/>
      </c>
      <c r="C17" s="97" t="str">
        <f>IF('PvE Ondw Ontw T - Ttl'!H17="","",'PvE Ondw Ontw T - Ttl'!H17)</f>
        <v/>
      </c>
      <c r="D17" s="98" t="str">
        <f>IF('PvE Ondw Ontw T - Ttl'!I17="","",'PvE Ondw Ontw T - Ttl'!I17)</f>
        <v>1.1.14</v>
      </c>
      <c r="E17" s="99" t="str">
        <f>'PvE Ondw Ontw T - Ttl'!J17&amp; 'PvE Ondw Ontw T - Ttl'!K17&amp; 'PvE Ondw Ontw T - Ttl'!L17</f>
        <v>De applicatie is te gebruiken op verschillende typen devices (zoals desktop, laptop en tablet).</v>
      </c>
      <c r="F17" s="86" t="str">
        <f>IF('PvE Ondw Ontw T - Ttl'!M17="","",'PvE Ondw Ontw T - Ttl'!M17)</f>
        <v>Eis</v>
      </c>
      <c r="G17" s="79"/>
      <c r="H17" s="16"/>
    </row>
    <row r="18" spans="1:8" s="1" customFormat="1" hidden="1" x14ac:dyDescent="0.25">
      <c r="A18" s="3"/>
      <c r="B18" s="53" t="str">
        <f>IF('PvE Ondw Ontw T - Ttl'!G18="","",'PvE Ondw Ontw T - Ttl'!G18)</f>
        <v/>
      </c>
      <c r="C18" s="54" t="str">
        <f>IF('PvE Ondw Ontw T - Ttl'!H18="","",'PvE Ondw Ontw T - Ttl'!H18)</f>
        <v/>
      </c>
      <c r="D18" s="37" t="str">
        <f>IF('PvE Ondw Ontw T - Ttl'!I18="","",'PvE Ondw Ontw T - Ttl'!I18)</f>
        <v>1.1.15</v>
      </c>
      <c r="E18" s="55" t="str">
        <f>'PvE Ondw Ontw T - Ttl'!J18&amp; 'PvE Ondw Ontw T - Ttl'!K18&amp; 'PvE Ondw Ontw T - Ttl'!L18</f>
        <v>De applicatie voldoet aan de eisen van digitale toegankelijkheid van de Nederlandse overheid voor het onderdeel Cloudapplicaties, zie https://www.digitoegankelijk.nl/onderwerpen/themas/eenvoudige-uitleg.</v>
      </c>
      <c r="F18" s="57" t="str">
        <f>IF('PvE Ondw Ontw T - Ttl'!M18="","",'PvE Ondw Ontw T - Ttl'!M18)</f>
        <v>Belangrijk</v>
      </c>
      <c r="G18" s="57"/>
      <c r="H18" s="16"/>
    </row>
    <row r="19" spans="1:8" s="1" customFormat="1" hidden="1" x14ac:dyDescent="0.25">
      <c r="A19" s="3"/>
      <c r="B19" s="53" t="str">
        <f>IF('PvE Ondw Ontw T - Ttl'!G19="","",'PvE Ondw Ontw T - Ttl'!G19)</f>
        <v/>
      </c>
      <c r="C19" s="54" t="str">
        <f>IF('PvE Ondw Ontw T - Ttl'!H19="","",'PvE Ondw Ontw T - Ttl'!H19)</f>
        <v/>
      </c>
      <c r="D19" s="37" t="str">
        <f>IF('PvE Ondw Ontw T - Ttl'!I19="","",'PvE Ondw Ontw T - Ttl'!I19)</f>
        <v>1.1.16</v>
      </c>
      <c r="E19" s="55" t="str">
        <f>'PvE Ondw Ontw T - Ttl'!J19&amp; 'PvE Ondw Ontw T - Ttl'!K19&amp; 'PvE Ondw Ontw T - Ttl'!L19</f>
        <v>De applicatie voldoet voor wat betreft de Web Content Accessibility Guidelines (WCAG) aan de Europese standaard EN 301549.</v>
      </c>
      <c r="F19" s="57" t="str">
        <f>IF('PvE Ondw Ontw T - Ttl'!M19="","",'PvE Ondw Ontw T - Ttl'!M19)</f>
        <v>Belangrijk</v>
      </c>
      <c r="G19" s="81"/>
      <c r="H19" s="16"/>
    </row>
    <row r="20" spans="1:8" hidden="1" x14ac:dyDescent="0.25">
      <c r="A20" s="3"/>
      <c r="B20" s="53" t="str">
        <f>IF('PvE Ondw Ontw T - Ttl'!G20="","",'PvE Ondw Ontw T - Ttl'!G20)</f>
        <v/>
      </c>
      <c r="C20" s="54" t="str">
        <f>IF('PvE Ondw Ontw T - Ttl'!H20="","",'PvE Ondw Ontw T - Ttl'!H20)</f>
        <v/>
      </c>
      <c r="D20" s="37" t="str">
        <f>IF('PvE Ondw Ontw T - Ttl'!I20="","",'PvE Ondw Ontw T - Ttl'!I20)</f>
        <v>1.1.17</v>
      </c>
      <c r="E20" s="55" t="str">
        <f>'PvE Ondw Ontw T - Ttl'!J20&amp; 'PvE Ondw Ontw T - Ttl'!K20&amp; 'PvE Ondw Ontw T - Ttl'!L20</f>
        <v>De applicatie heeft het Waarmerk drempelvrij.nl. Zie https://www.drempelvrij.nl/</v>
      </c>
      <c r="F20" s="57" t="str">
        <f>IF('PvE Ondw Ontw T - Ttl'!M20="","",'PvE Ondw Ontw T - Ttl'!M20)</f>
        <v>Wens</v>
      </c>
      <c r="G20" s="57"/>
      <c r="H20" s="16"/>
    </row>
    <row r="21" spans="1:8" s="1" customFormat="1" x14ac:dyDescent="0.25">
      <c r="A21" s="91"/>
      <c r="B21" s="96" t="str">
        <f>IF('PvE Ondw Ontw T - Ttl'!G21="","",'PvE Ondw Ontw T - Ttl'!G21)</f>
        <v/>
      </c>
      <c r="C21" s="97" t="str">
        <f>IF('PvE Ondw Ontw T - Ttl'!H21="","",'PvE Ondw Ontw T - Ttl'!H21)</f>
        <v>1.2</v>
      </c>
      <c r="D21" s="98" t="str">
        <f>IF('PvE Ondw Ontw T - Ttl'!I21="","",'PvE Ondw Ontw T - Ttl'!I21)</f>
        <v/>
      </c>
      <c r="E21" s="99" t="str">
        <f>'PvE Ondw Ontw T - Ttl'!J21&amp; 'PvE Ondw Ontw T - Ttl'!K21&amp; 'PvE Ondw Ontw T - Ttl'!L21</f>
        <v>Generieke voorzieningen</v>
      </c>
      <c r="F21" s="86" t="str">
        <f>IF('PvE Ondw Ontw T - Ttl'!M21="","",'PvE Ondw Ontw T - Ttl'!M21)</f>
        <v/>
      </c>
      <c r="G21" s="88"/>
      <c r="H21" s="87"/>
    </row>
    <row r="22" spans="1:8" s="1" customFormat="1" hidden="1" x14ac:dyDescent="0.25">
      <c r="A22" s="3"/>
      <c r="B22" s="53" t="str">
        <f>IF('PvE Ondw Ontw T - Ttl'!G22="","",'PvE Ondw Ontw T - Ttl'!G22)</f>
        <v/>
      </c>
      <c r="C22" s="54" t="str">
        <f>IF('PvE Ondw Ontw T - Ttl'!H22="","",'PvE Ondw Ontw T - Ttl'!H22)</f>
        <v/>
      </c>
      <c r="D22" s="37" t="str">
        <f>IF('PvE Ondw Ontw T - Ttl'!I22="","",'PvE Ondw Ontw T - Ttl'!I22)</f>
        <v>1.2.1</v>
      </c>
      <c r="E22" s="55" t="str">
        <f>'PvE Ondw Ontw T - Ttl'!J22&amp; 'PvE Ondw Ontw T - Ttl'!K22&amp; 'PvE Ondw Ontw T - Ttl'!L22</f>
        <v>De applicatie biedt de mogelijkheid om documenten die door de applicatie geproduceerd zijn, aan te bieden aan een extern documentmanagementsysteem voorzien van metadata.</v>
      </c>
      <c r="F22" s="57" t="str">
        <f>IF('PvE Ondw Ontw T - Ttl'!M22="","",'PvE Ondw Ontw T - Ttl'!M22)</f>
        <v>Belangrijk</v>
      </c>
      <c r="G22" s="80"/>
      <c r="H22" s="16"/>
    </row>
    <row r="23" spans="1:8" hidden="1" x14ac:dyDescent="0.25">
      <c r="A23" s="3"/>
      <c r="B23" s="53" t="str">
        <f>IF('PvE Ondw Ontw T - Ttl'!G23="","",'PvE Ondw Ontw T - Ttl'!G23)</f>
        <v/>
      </c>
      <c r="C23" s="54" t="str">
        <f>IF('PvE Ondw Ontw T - Ttl'!H23="","",'PvE Ondw Ontw T - Ttl'!H23)</f>
        <v/>
      </c>
      <c r="D23" s="37" t="str">
        <f>IF('PvE Ondw Ontw T - Ttl'!I23="","",'PvE Ondw Ontw T - Ttl'!I23)</f>
        <v>1.2.2</v>
      </c>
      <c r="E23" s="55" t="str">
        <f>'PvE Ondw Ontw T - Ttl'!J23&amp; 'PvE Ondw Ontw T - Ttl'!K23&amp; 'PvE Ondw Ontw T - Ttl'!L23</f>
        <v>De applicatie kan rekening houden met door de instelling gedefinieerde bewaar- en vernietigingstermijnen en kan in het kader van recordmanagement signalen afgeven.</v>
      </c>
      <c r="F23" s="57" t="str">
        <f>IF('PvE Ondw Ontw T - Ttl'!M23="","",'PvE Ondw Ontw T - Ttl'!M23)</f>
        <v>Wens</v>
      </c>
      <c r="G23" s="58"/>
      <c r="H23" s="16"/>
    </row>
    <row r="24" spans="1:8" s="1" customFormat="1" ht="25.5" x14ac:dyDescent="0.25">
      <c r="A24" s="91"/>
      <c r="B24" s="96" t="str">
        <f>IF('PvE Ondw Ontw T - Ttl'!G24="","",'PvE Ondw Ontw T - Ttl'!G24)</f>
        <v/>
      </c>
      <c r="C24" s="97" t="str">
        <f>IF('PvE Ondw Ontw T - Ttl'!H24="","",'PvE Ondw Ontw T - Ttl'!H24)</f>
        <v/>
      </c>
      <c r="D24" s="98" t="str">
        <f>IF('PvE Ondw Ontw T - Ttl'!I24="","",'PvE Ondw Ontw T - Ttl'!I24)</f>
        <v>1.2.3</v>
      </c>
      <c r="E24" s="99" t="str">
        <f>'PvE Ondw Ontw T - Ttl'!J24&amp; 'PvE Ondw Ontw T - Ttl'!K24&amp; 'PvE Ondw Ontw T - Ttl'!L24</f>
        <v>De applicatie beschikt over een rapportagetool waarmee een beheerder operationele rapportages kan samenstellen uit alle gegevens die in de applicatie beschikbaar zijn.</v>
      </c>
      <c r="F24" s="86" t="str">
        <f>IF('PvE Ondw Ontw T - Ttl'!M24="","",'PvE Ondw Ontw T - Ttl'!M24)</f>
        <v>Eis</v>
      </c>
      <c r="G24" s="79"/>
      <c r="H24" s="16"/>
    </row>
    <row r="25" spans="1:8" s="1" customFormat="1" hidden="1" x14ac:dyDescent="0.25">
      <c r="A25" s="3"/>
      <c r="B25" s="53" t="str">
        <f>IF('PvE Ondw Ontw T - Ttl'!G25="","",'PvE Ondw Ontw T - Ttl'!G25)</f>
        <v/>
      </c>
      <c r="C25" s="54" t="str">
        <f>IF('PvE Ondw Ontw T - Ttl'!H25="","",'PvE Ondw Ontw T - Ttl'!H25)</f>
        <v/>
      </c>
      <c r="D25" s="37" t="str">
        <f>IF('PvE Ondw Ontw T - Ttl'!I25="","",'PvE Ondw Ontw T - Ttl'!I25)</f>
        <v>1.2.4</v>
      </c>
      <c r="E25" s="55" t="str">
        <f>'PvE Ondw Ontw T - Ttl'!J25&amp; 'PvE Ondw Ontw T - Ttl'!K25&amp; 'PvE Ondw Ontw T - Ttl'!L25</f>
        <v xml:space="preserve">De applicatie biedt de mogelijkheid om operationele rapportages direct binnen de applicatie te kunnen opvragen en daarbij gegevensselectie, filtering en kolomselectie te kunnen toepassen. </v>
      </c>
      <c r="F25" s="57" t="str">
        <f>IF('PvE Ondw Ontw T - Ttl'!M25="","",'PvE Ondw Ontw T - Ttl'!M25)</f>
        <v>Belangrijk</v>
      </c>
      <c r="G25" s="57"/>
      <c r="H25" s="16"/>
    </row>
    <row r="26" spans="1:8" s="1" customFormat="1" hidden="1" x14ac:dyDescent="0.25">
      <c r="A26" s="3"/>
      <c r="B26" s="53" t="str">
        <f>IF('PvE Ondw Ontw T - Ttl'!G26="","",'PvE Ondw Ontw T - Ttl'!G26)</f>
        <v/>
      </c>
      <c r="C26" s="54" t="str">
        <f>IF('PvE Ondw Ontw T - Ttl'!H26="","",'PvE Ondw Ontw T - Ttl'!H26)</f>
        <v/>
      </c>
      <c r="D26" s="37" t="str">
        <f>IF('PvE Ondw Ontw T - Ttl'!I26="","",'PvE Ondw Ontw T - Ttl'!I26)</f>
        <v>1.2.5</v>
      </c>
      <c r="E26" s="55" t="str">
        <f>'PvE Ondw Ontw T - Ttl'!J26&amp; 'PvE Ondw Ontw T - Ttl'!K26&amp; 'PvE Ondw Ontw T - Ttl'!L26</f>
        <v>De rapportages uit 1.2.4 kunnen vervolgens op het scherm worden getoond en geëxporteerd worden naar gangbare formaten zoals Word, Excel en PDF.</v>
      </c>
      <c r="F26" s="57" t="str">
        <f>IF('PvE Ondw Ontw T - Ttl'!M26="","",'PvE Ondw Ontw T - Ttl'!M26)</f>
        <v>Belangrijk</v>
      </c>
      <c r="G26" s="57"/>
      <c r="H26" s="16"/>
    </row>
    <row r="27" spans="1:8" s="1" customFormat="1" hidden="1" x14ac:dyDescent="0.25">
      <c r="A27" s="3"/>
      <c r="B27" s="53" t="str">
        <f>IF('PvE Ondw Ontw T - Ttl'!G27="","",'PvE Ondw Ontw T - Ttl'!G27)</f>
        <v/>
      </c>
      <c r="C27" s="54" t="str">
        <f>IF('PvE Ondw Ontw T - Ttl'!H27="","",'PvE Ondw Ontw T - Ttl'!H27)</f>
        <v/>
      </c>
      <c r="D27" s="37" t="str">
        <f>IF('PvE Ondw Ontw T - Ttl'!I27="","",'PvE Ondw Ontw T - Ttl'!I27)</f>
        <v>1.2.6</v>
      </c>
      <c r="E27" s="55" t="str">
        <f>'PvE Ondw Ontw T - Ttl'!J27&amp; 'PvE Ondw Ontw T - Ttl'!K27&amp; 'PvE Ondw Ontw T - Ttl'!L27</f>
        <v>De rapportages uit 1.2.4 kunnen ook geëxporteerd worden in een XML- en Json-formaat.</v>
      </c>
      <c r="F27" s="57" t="str">
        <f>IF('PvE Ondw Ontw T - Ttl'!M27="","",'PvE Ondw Ontw T - Ttl'!M27)</f>
        <v>Belangrijk</v>
      </c>
      <c r="G27" s="80"/>
      <c r="H27" s="16"/>
    </row>
    <row r="28" spans="1:8" hidden="1" x14ac:dyDescent="0.25">
      <c r="A28" s="3"/>
      <c r="B28" s="53" t="str">
        <f>IF('PvE Ondw Ontw T - Ttl'!G28="","",'PvE Ondw Ontw T - Ttl'!G28)</f>
        <v/>
      </c>
      <c r="C28" s="54" t="str">
        <f>IF('PvE Ondw Ontw T - Ttl'!H28="","",'PvE Ondw Ontw T - Ttl'!H28)</f>
        <v/>
      </c>
      <c r="D28" s="37" t="str">
        <f>IF('PvE Ondw Ontw T - Ttl'!I28="","",'PvE Ondw Ontw T - Ttl'!I28)</f>
        <v>1.2.7</v>
      </c>
      <c r="E28" s="55" t="str">
        <f>'PvE Ondw Ontw T - Ttl'!J28&amp; 'PvE Ondw Ontw T - Ttl'!K28&amp; 'PvE Ondw Ontw T - Ttl'!L28</f>
        <v>Op het gebruik van gegevens ten behoeve van rapportages is dezelfde autorisatie van toepassing als op het online gebruik van gegevens.</v>
      </c>
      <c r="F28" s="57" t="str">
        <f>IF('PvE Ondw Ontw T - Ttl'!M28="","",'PvE Ondw Ontw T - Ttl'!M28)</f>
        <v>Belangrijk</v>
      </c>
      <c r="G28" s="57"/>
      <c r="H28" s="21"/>
    </row>
    <row r="29" spans="1:8" x14ac:dyDescent="0.25">
      <c r="B29" s="96" t="str">
        <f>IF('PvE Ondw Ontw T - Ttl'!G29="","",'PvE Ondw Ontw T - Ttl'!G29)</f>
        <v>2.</v>
      </c>
      <c r="C29" s="97" t="str">
        <f>IF('PvE Ondw Ontw T - Ttl'!H29="","",'PvE Ondw Ontw T - Ttl'!H29)</f>
        <v/>
      </c>
      <c r="D29" s="98" t="str">
        <f>IF('PvE Ondw Ontw T - Ttl'!I29="","",'PvE Ondw Ontw T - Ttl'!I29)</f>
        <v/>
      </c>
      <c r="E29" s="99" t="str">
        <f>'PvE Ondw Ontw T - Ttl'!J29&amp; 'PvE Ondw Ontw T - Ttl'!K29&amp; 'PvE Ondw Ontw T - Ttl'!L29</f>
        <v>Onderwijsprogramma's</v>
      </c>
      <c r="F29" s="86" t="str">
        <f>IF('PvE Ondw Ontw T - Ttl'!M29="","",'PvE Ondw Ontw T - Ttl'!M29)</f>
        <v/>
      </c>
      <c r="G29" s="86"/>
      <c r="H29" s="87"/>
    </row>
    <row r="30" spans="1:8" x14ac:dyDescent="0.25">
      <c r="B30" s="96" t="str">
        <f>IF('PvE Ondw Ontw T - Ttl'!G30="","",'PvE Ondw Ontw T - Ttl'!G30)</f>
        <v/>
      </c>
      <c r="C30" s="97" t="str">
        <f>IF('PvE Ondw Ontw T - Ttl'!H30="","",'PvE Ondw Ontw T - Ttl'!H30)</f>
        <v>2.1</v>
      </c>
      <c r="D30" s="98" t="str">
        <f>IF('PvE Ondw Ontw T - Ttl'!I30="","",'PvE Ondw Ontw T - Ttl'!I30)</f>
        <v/>
      </c>
      <c r="E30" s="99" t="str">
        <f>'PvE Ondw Ontw T - Ttl'!J30&amp; 'PvE Ondw Ontw T - Ttl'!K30&amp; 'PvE Ondw Ontw T - Ttl'!L30</f>
        <v>Onderwijscatalogus</v>
      </c>
      <c r="F30" s="86" t="str">
        <f>IF('PvE Ondw Ontw T - Ttl'!M30="","",'PvE Ondw Ontw T - Ttl'!M30)</f>
        <v/>
      </c>
      <c r="G30" s="86"/>
      <c r="H30" s="87"/>
    </row>
    <row r="31" spans="1:8" ht="25.5" x14ac:dyDescent="0.25">
      <c r="B31" s="96" t="str">
        <f>IF('PvE Ondw Ontw T - Ttl'!G31="","",'PvE Ondw Ontw T - Ttl'!G31)</f>
        <v/>
      </c>
      <c r="C31" s="97" t="str">
        <f>IF('PvE Ondw Ontw T - Ttl'!H31="","",'PvE Ondw Ontw T - Ttl'!H31)</f>
        <v/>
      </c>
      <c r="D31" s="98" t="str">
        <f>IF('PvE Ondw Ontw T - Ttl'!I31="","",'PvE Ondw Ontw T - Ttl'!I31)</f>
        <v>2.1.1</v>
      </c>
      <c r="E31" s="99" t="str">
        <f>'PvE Ondw Ontw T - Ttl'!J31&amp; 'PvE Ondw Ontw T - Ttl'!K31&amp; 'PvE Ondw Ontw T - Ttl'!L31</f>
        <v xml:space="preserve">De applicatie biedt de mogelijkheid om aparte opleidingsonderdelen te beschrijven, die in een onderwijscatalogus kunnen worden opgeslagen. </v>
      </c>
      <c r="F31" s="86" t="str">
        <f>IF('PvE Ondw Ontw T - Ttl'!M31="","",'PvE Ondw Ontw T - Ttl'!M31)</f>
        <v>Eis</v>
      </c>
      <c r="G31" s="57"/>
      <c r="H31" s="16"/>
    </row>
    <row r="32" spans="1:8" ht="25.5" x14ac:dyDescent="0.25">
      <c r="B32" s="96" t="str">
        <f>IF('PvE Ondw Ontw T - Ttl'!G32="","",'PvE Ondw Ontw T - Ttl'!G32)</f>
        <v/>
      </c>
      <c r="C32" s="97" t="str">
        <f>IF('PvE Ondw Ontw T - Ttl'!H32="","",'PvE Ondw Ontw T - Ttl'!H32)</f>
        <v/>
      </c>
      <c r="D32" s="98" t="str">
        <f>IF('PvE Ondw Ontw T - Ttl'!I32="","",'PvE Ondw Ontw T - Ttl'!I32)</f>
        <v>2.1.2</v>
      </c>
      <c r="E32" s="99" t="str">
        <f>'PvE Ondw Ontw T - Ttl'!J32&amp; 'PvE Ondw Ontw T - Ttl'!K32&amp; 'PvE Ondw Ontw T - Ttl'!L32</f>
        <v>Opleidingsonderdelen uit de onderwijscatalogus kunnen worden samengevoegd tot grotere eenheden (cursus, training, opleiding).</v>
      </c>
      <c r="F32" s="86" t="str">
        <f>IF('PvE Ondw Ontw T - Ttl'!M32="","",'PvE Ondw Ontw T - Ttl'!M32)</f>
        <v>Eis</v>
      </c>
      <c r="G32" s="57"/>
      <c r="H32" s="16"/>
    </row>
    <row r="33" spans="1:8" s="1" customFormat="1" ht="25.5" x14ac:dyDescent="0.25">
      <c r="A33" s="91"/>
      <c r="B33" s="96" t="str">
        <f>IF('PvE Ondw Ontw T - Ttl'!G33="","",'PvE Ondw Ontw T - Ttl'!G33)</f>
        <v/>
      </c>
      <c r="C33" s="97" t="str">
        <f>IF('PvE Ondw Ontw T - Ttl'!H33="","",'PvE Ondw Ontw T - Ttl'!H33)</f>
        <v/>
      </c>
      <c r="D33" s="98" t="str">
        <f>IF('PvE Ondw Ontw T - Ttl'!I33="","",'PvE Ondw Ontw T - Ttl'!I33)</f>
        <v>2.1.3</v>
      </c>
      <c r="E33" s="99" t="str">
        <f>'PvE Ondw Ontw T - Ttl'!J33&amp; 'PvE Ondw Ontw T - Ttl'!K33&amp; 'PvE Ondw Ontw T - Ttl'!L33</f>
        <v>De onderwijscatalogus bevat (een overzicht van) alle reeds ontwikkelde opleidingen (onderwijsprogramma's), opleidingsonderdelen (onderwijsproducten / leereenheden) en bouwstenen / leeractiviteiten.</v>
      </c>
      <c r="F33" s="86" t="str">
        <f>IF('PvE Ondw Ontw T - Ttl'!M33="","",'PvE Ondw Ontw T - Ttl'!M33)</f>
        <v>Eis</v>
      </c>
      <c r="G33" s="78"/>
      <c r="H33" s="16"/>
    </row>
    <row r="34" spans="1:8" hidden="1" x14ac:dyDescent="0.25">
      <c r="A34" s="3"/>
      <c r="B34" s="53" t="str">
        <f>IF('PvE Ondw Ontw T - Ttl'!G34="","",'PvE Ondw Ontw T - Ttl'!G34)</f>
        <v/>
      </c>
      <c r="C34" s="54" t="str">
        <f>IF('PvE Ondw Ontw T - Ttl'!H34="","",'PvE Ondw Ontw T - Ttl'!H34)</f>
        <v/>
      </c>
      <c r="D34" s="37" t="str">
        <f>IF('PvE Ondw Ontw T - Ttl'!I34="","",'PvE Ondw Ontw T - Ttl'!I34)</f>
        <v>2.1.4</v>
      </c>
      <c r="E34" s="55" t="str">
        <f>'PvE Ondw Ontw T - Ttl'!J34&amp; 'PvE Ondw Ontw T - Ttl'!K34&amp; 'PvE Ondw Ontw T - Ttl'!L34</f>
        <v>De inhoud van de onderwijscatalogus kan geheel of gedeeltelijk op basis van bepaalde filters worden ontsloten naar andere omgevingen waar de catalogus geraadpleegd kan worden (zoals bijvoorbeeld intranet).</v>
      </c>
      <c r="F34" s="57" t="str">
        <f>IF('PvE Ondw Ontw T - Ttl'!M34="","",'PvE Ondw Ontw T - Ttl'!M34)</f>
        <v>Belangrijk</v>
      </c>
      <c r="G34" s="57"/>
      <c r="H34" s="16"/>
    </row>
    <row r="35" spans="1:8" x14ac:dyDescent="0.25">
      <c r="B35" s="96" t="str">
        <f>IF('PvE Ondw Ontw T - Ttl'!G35="","",'PvE Ondw Ontw T - Ttl'!G35)</f>
        <v/>
      </c>
      <c r="C35" s="97" t="str">
        <f>IF('PvE Ondw Ontw T - Ttl'!H35="","",'PvE Ondw Ontw T - Ttl'!H35)</f>
        <v/>
      </c>
      <c r="D35" s="98" t="str">
        <f>IF('PvE Ondw Ontw T - Ttl'!I35="","",'PvE Ondw Ontw T - Ttl'!I35)</f>
        <v>2.1.5</v>
      </c>
      <c r="E35" s="99" t="str">
        <f>'PvE Ondw Ontw T - Ttl'!J35&amp; 'PvE Ondw Ontw T - Ttl'!K35&amp; 'PvE Ondw Ontw T - Ttl'!L35</f>
        <v>De onderwijscatalogus kan op basis van verschillende criteria worden doorzocht of gefilterd.</v>
      </c>
      <c r="F35" s="86" t="str">
        <f>IF('PvE Ondw Ontw T - Ttl'!M35="","",'PvE Ondw Ontw T - Ttl'!M35)</f>
        <v>Eis</v>
      </c>
      <c r="G35" s="57"/>
      <c r="H35" s="16"/>
    </row>
    <row r="36" spans="1:8" ht="25.5" x14ac:dyDescent="0.25">
      <c r="B36" s="96" t="str">
        <f>IF('PvE Ondw Ontw T - Ttl'!G36="","",'PvE Ondw Ontw T - Ttl'!G36)</f>
        <v/>
      </c>
      <c r="C36" s="97" t="str">
        <f>IF('PvE Ondw Ontw T - Ttl'!H36="","",'PvE Ondw Ontw T - Ttl'!H36)</f>
        <v/>
      </c>
      <c r="D36" s="98" t="str">
        <f>IF('PvE Ondw Ontw T - Ttl'!I36="","",'PvE Ondw Ontw T - Ttl'!I36)</f>
        <v>2.1.6</v>
      </c>
      <c r="E36" s="99" t="str">
        <f>'PvE Ondw Ontw T - Ttl'!J36&amp; 'PvE Ondw Ontw T - Ttl'!K36&amp; 'PvE Ondw Ontw T - Ttl'!L36</f>
        <v>De applicatie ondersteunt de levenscyclus van een opleidingseenheid met minimaal de volgende fasen: in ontwikkeling, vastgesteld, in productie, gearchiveerd.</v>
      </c>
      <c r="F36" s="86" t="str">
        <f>IF('PvE Ondw Ontw T - Ttl'!M36="","",'PvE Ondw Ontw T - Ttl'!M36)</f>
        <v>Eis</v>
      </c>
      <c r="G36" s="57"/>
      <c r="H36" s="16"/>
    </row>
    <row r="37" spans="1:8" x14ac:dyDescent="0.25">
      <c r="B37" s="96" t="str">
        <f>IF('PvE Ondw Ontw T - Ttl'!G37="","",'PvE Ondw Ontw T - Ttl'!G37)</f>
        <v/>
      </c>
      <c r="C37" s="97" t="str">
        <f>IF('PvE Ondw Ontw T - Ttl'!H37="","",'PvE Ondw Ontw T - Ttl'!H37)</f>
        <v/>
      </c>
      <c r="D37" s="98" t="str">
        <f>IF('PvE Ondw Ontw T - Ttl'!I37="","",'PvE Ondw Ontw T - Ttl'!I37)</f>
        <v>2.1.7</v>
      </c>
      <c r="E37" s="99" t="str">
        <f>'PvE Ondw Ontw T - Ttl'!J37&amp; 'PvE Ondw Ontw T - Ttl'!K37&amp; 'PvE Ondw Ontw T - Ttl'!L37</f>
        <v>Beheerders kunnen leereenheden activeren (openen voor gebruik), sluiten (blokkeren van het gebruik) en archiveren.</v>
      </c>
      <c r="F37" s="86" t="str">
        <f>IF('PvE Ondw Ontw T - Ttl'!M37="","",'PvE Ondw Ontw T - Ttl'!M37)</f>
        <v>Eis</v>
      </c>
      <c r="G37" s="57"/>
      <c r="H37" s="16"/>
    </row>
    <row r="38" spans="1:8" s="1" customFormat="1" x14ac:dyDescent="0.25">
      <c r="A38" s="91"/>
      <c r="B38" s="96" t="str">
        <f>IF('PvE Ondw Ontw T - Ttl'!G38="","",'PvE Ondw Ontw T - Ttl'!G38)</f>
        <v/>
      </c>
      <c r="C38" s="97" t="str">
        <f>IF('PvE Ondw Ontw T - Ttl'!H38="","",'PvE Ondw Ontw T - Ttl'!H38)</f>
        <v>2.2</v>
      </c>
      <c r="D38" s="98" t="str">
        <f>IF('PvE Ondw Ontw T - Ttl'!I38="","",'PvE Ondw Ontw T - Ttl'!I38)</f>
        <v/>
      </c>
      <c r="E38" s="99" t="str">
        <f>'PvE Ondw Ontw T - Ttl'!J38&amp; 'PvE Ondw Ontw T - Ttl'!K38&amp; 'PvE Ondw Ontw T - Ttl'!L38</f>
        <v>Opstellen van een Onderwijsprogramma</v>
      </c>
      <c r="F38" s="86" t="str">
        <f>IF('PvE Ondw Ontw T - Ttl'!M38="","",'PvE Ondw Ontw T - Ttl'!M38)</f>
        <v/>
      </c>
      <c r="G38" s="89"/>
      <c r="H38" s="87"/>
    </row>
    <row r="39" spans="1:8" hidden="1" x14ac:dyDescent="0.25">
      <c r="A39" s="3"/>
      <c r="B39" s="53" t="str">
        <f>IF('PvE Ondw Ontw T - Ttl'!G39="","",'PvE Ondw Ontw T - Ttl'!G39)</f>
        <v/>
      </c>
      <c r="C39" s="54" t="str">
        <f>IF('PvE Ondw Ontw T - Ttl'!H39="","",'PvE Ondw Ontw T - Ttl'!H39)</f>
        <v/>
      </c>
      <c r="D39" s="37" t="str">
        <f>IF('PvE Ondw Ontw T - Ttl'!I39="","",'PvE Ondw Ontw T - Ttl'!I39)</f>
        <v>2.2.1</v>
      </c>
      <c r="E39" s="55" t="str">
        <f>'PvE Ondw Ontw T - Ttl'!J39&amp; 'PvE Ondw Ontw T - Ttl'!K39&amp; 'PvE Ondw Ontw T - Ttl'!L39</f>
        <v>Bij alle eenheden, die als zelfstandige cursus, training of opleiding kunnen worden aangeboden, kunnen in de applicatie wervingsteksten worden opgenomen die kunnen worden gepubliceerd op de KW1C-website ter ondersteuning van het aanmeldproces.</v>
      </c>
      <c r="F39" s="57" t="str">
        <f>IF('PvE Ondw Ontw T - Ttl'!M39="","",'PvE Ondw Ontw T - Ttl'!M39)</f>
        <v>Wens</v>
      </c>
      <c r="G39" s="57"/>
      <c r="H39" s="16"/>
    </row>
    <row r="40" spans="1:8" ht="25.5" x14ac:dyDescent="0.25">
      <c r="B40" s="96" t="str">
        <f>IF('PvE Ondw Ontw T - Ttl'!G40="","",'PvE Ondw Ontw T - Ttl'!G40)</f>
        <v/>
      </c>
      <c r="C40" s="97" t="str">
        <f>IF('PvE Ondw Ontw T - Ttl'!H40="","",'PvE Ondw Ontw T - Ttl'!H40)</f>
        <v/>
      </c>
      <c r="D40" s="98" t="str">
        <f>IF('PvE Ondw Ontw T - Ttl'!I40="","",'PvE Ondw Ontw T - Ttl'!I40)</f>
        <v>2.2.2</v>
      </c>
      <c r="E40" s="99" t="str">
        <f>'PvE Ondw Ontw T - Ttl'!J40&amp; 'PvE Ondw Ontw T - Ttl'!K40&amp; 'PvE Ondw Ontw T - Ttl'!L40</f>
        <v xml:space="preserve">De applicatie biedt de mogelijkheid om een onderwijsprogramma op te stellen met een apart onderwijs- en een apart examenplan. </v>
      </c>
      <c r="F40" s="86" t="str">
        <f>IF('PvE Ondw Ontw T - Ttl'!M40="","",'PvE Ondw Ontw T - Ttl'!M40)</f>
        <v>Eis</v>
      </c>
      <c r="G40" s="57"/>
      <c r="H40" s="16"/>
    </row>
    <row r="41" spans="1:8" ht="25.5" x14ac:dyDescent="0.25">
      <c r="B41" s="96" t="str">
        <f>IF('PvE Ondw Ontw T - Ttl'!G41="","",'PvE Ondw Ontw T - Ttl'!G41)</f>
        <v/>
      </c>
      <c r="C41" s="97" t="str">
        <f>IF('PvE Ondw Ontw T - Ttl'!H41="","",'PvE Ondw Ontw T - Ttl'!H41)</f>
        <v/>
      </c>
      <c r="D41" s="98" t="str">
        <f>IF('PvE Ondw Ontw T - Ttl'!I41="","",'PvE Ondw Ontw T - Ttl'!I41)</f>
        <v>2.2.3</v>
      </c>
      <c r="E41" s="99" t="str">
        <f>'PvE Ondw Ontw T - Ttl'!J41&amp; 'PvE Ondw Ontw T - Ttl'!K41&amp; 'PvE Ondw Ontw T - Ttl'!L41</f>
        <v xml:space="preserve">Bestaande onderwijsprogramma’s kunnen worden gekopieerd als variant of voor een nieuw cohort, waarna slechts enkele aanpassingen hoeven te worden doorgevoerd indien van toepassing. </v>
      </c>
      <c r="F41" s="86" t="str">
        <f>IF('PvE Ondw Ontw T - Ttl'!M41="","",'PvE Ondw Ontw T - Ttl'!M41)</f>
        <v>Eis</v>
      </c>
      <c r="G41" s="57"/>
      <c r="H41" s="16"/>
    </row>
    <row r="42" spans="1:8" x14ac:dyDescent="0.25">
      <c r="B42" s="96" t="str">
        <f>IF('PvE Ondw Ontw T - Ttl'!G42="","",'PvE Ondw Ontw T - Ttl'!G42)</f>
        <v/>
      </c>
      <c r="C42" s="97" t="str">
        <f>IF('PvE Ondw Ontw T - Ttl'!H42="","",'PvE Ondw Ontw T - Ttl'!H42)</f>
        <v/>
      </c>
      <c r="D42" s="98" t="str">
        <f>IF('PvE Ondw Ontw T - Ttl'!I42="","",'PvE Ondw Ontw T - Ttl'!I42)</f>
        <v>2.2.4</v>
      </c>
      <c r="E42" s="99" t="str">
        <f>'PvE Ondw Ontw T - Ttl'!J42&amp; 'PvE Ondw Ontw T - Ttl'!K42&amp; 'PvE Ondw Ontw T - Ttl'!L42</f>
        <v>Het opstellen van een onderwijsprogramma kan zowel per opleiding of een groep van opleidingen gebeuren.</v>
      </c>
      <c r="F42" s="86" t="str">
        <f>IF('PvE Ondw Ontw T - Ttl'!M42="","",'PvE Ondw Ontw T - Ttl'!M42)</f>
        <v>Eis</v>
      </c>
      <c r="G42" s="57"/>
      <c r="H42" s="16"/>
    </row>
    <row r="43" spans="1:8" x14ac:dyDescent="0.25">
      <c r="B43" s="96" t="str">
        <f>IF('PvE Ondw Ontw T - Ttl'!G43="","",'PvE Ondw Ontw T - Ttl'!G43)</f>
        <v/>
      </c>
      <c r="C43" s="97" t="str">
        <f>IF('PvE Ondw Ontw T - Ttl'!H43="","",'PvE Ondw Ontw T - Ttl'!H43)</f>
        <v/>
      </c>
      <c r="D43" s="98" t="str">
        <f>IF('PvE Ondw Ontw T - Ttl'!I43="","",'PvE Ondw Ontw T - Ttl'!I43)</f>
        <v>2.2.5</v>
      </c>
      <c r="E43" s="99" t="str">
        <f>'PvE Ondw Ontw T - Ttl'!J43&amp; 'PvE Ondw Ontw T - Ttl'!K43&amp; 'PvE Ondw Ontw T - Ttl'!L43</f>
        <v xml:space="preserve">Een onderwijsprogramma kan worden doorgerekend of er voldaan wordt aan voorgeschreven urennormen. </v>
      </c>
      <c r="F43" s="86" t="str">
        <f>IF('PvE Ondw Ontw T - Ttl'!M43="","",'PvE Ondw Ontw T - Ttl'!M43)</f>
        <v>Eis</v>
      </c>
      <c r="G43" s="57"/>
      <c r="H43" s="16"/>
    </row>
    <row r="44" spans="1:8" ht="25.5" x14ac:dyDescent="0.25">
      <c r="B44" s="96" t="str">
        <f>IF('PvE Ondw Ontw T - Ttl'!G44="","",'PvE Ondw Ontw T - Ttl'!G44)</f>
        <v/>
      </c>
      <c r="C44" s="97" t="str">
        <f>IF('PvE Ondw Ontw T - Ttl'!H44="","",'PvE Ondw Ontw T - Ttl'!H44)</f>
        <v/>
      </c>
      <c r="D44" s="98" t="str">
        <f>IF('PvE Ondw Ontw T - Ttl'!I44="","",'PvE Ondw Ontw T - Ttl'!I44)</f>
        <v>2.2.6</v>
      </c>
      <c r="E44" s="99" t="str">
        <f>'PvE Ondw Ontw T - Ttl'!J44&amp; 'PvE Ondw Ontw T - Ttl'!K44&amp; 'PvE Ondw Ontw T - Ttl'!L44</f>
        <v xml:space="preserve">Een onderwijsprogramma kan worden geanalyseerd om te bepalen of het kwalificatiedossier, waar het onderwijsprogramma op is gebaseerd, is afgedekt. </v>
      </c>
      <c r="F44" s="86" t="str">
        <f>IF('PvE Ondw Ontw T - Ttl'!M44="","",'PvE Ondw Ontw T - Ttl'!M44)</f>
        <v>Eis</v>
      </c>
      <c r="G44" s="57"/>
      <c r="H44" s="16"/>
    </row>
    <row r="45" spans="1:8" s="1" customFormat="1" x14ac:dyDescent="0.25">
      <c r="A45" s="91"/>
      <c r="B45" s="96" t="str">
        <f>IF('PvE Ondw Ontw T - Ttl'!G45="","",'PvE Ondw Ontw T - Ttl'!G45)</f>
        <v/>
      </c>
      <c r="C45" s="97" t="str">
        <f>IF('PvE Ondw Ontw T - Ttl'!H45="","",'PvE Ondw Ontw T - Ttl'!H45)</f>
        <v/>
      </c>
      <c r="D45" s="98" t="str">
        <f>IF('PvE Ondw Ontw T - Ttl'!I45="","",'PvE Ondw Ontw T - Ttl'!I45)</f>
        <v>2.2.7</v>
      </c>
      <c r="E45" s="99" t="str">
        <f>'PvE Ondw Ontw T - Ttl'!J45&amp; 'PvE Ondw Ontw T - Ttl'!K45&amp; 'PvE Ondw Ontw T - Ttl'!L45</f>
        <v>De applicatie biedt functionaliteiten voor het opnemen van keuzedelen en MBO certificaten in het onderwijsprogramma.</v>
      </c>
      <c r="F45" s="86" t="str">
        <f>IF('PvE Ondw Ontw T - Ttl'!M45="","",'PvE Ondw Ontw T - Ttl'!M45)</f>
        <v>Eis</v>
      </c>
      <c r="G45" s="57"/>
      <c r="H45" s="16"/>
    </row>
    <row r="46" spans="1:8" hidden="1" x14ac:dyDescent="0.25">
      <c r="A46" s="3"/>
      <c r="B46" s="53" t="str">
        <f>IF('PvE Ondw Ontw T - Ttl'!G46="","",'PvE Ondw Ontw T - Ttl'!G46)</f>
        <v/>
      </c>
      <c r="C46" s="54" t="str">
        <f>IF('PvE Ondw Ontw T - Ttl'!H46="","",'PvE Ondw Ontw T - Ttl'!H46)</f>
        <v/>
      </c>
      <c r="D46" s="37" t="str">
        <f>IF('PvE Ondw Ontw T - Ttl'!I46="","",'PvE Ondw Ontw T - Ttl'!I46)</f>
        <v>2.2.8</v>
      </c>
      <c r="E46" s="55" t="str">
        <f>'PvE Ondw Ontw T - Ttl'!J46&amp; 'PvE Ondw Ontw T - Ttl'!K46&amp; 'PvE Ondw Ontw T - Ttl'!L46</f>
        <v>Het onderwijsprogramma kan gevisualiseerd worden, bijvoorbeeld in de vorm van een matrix</v>
      </c>
      <c r="F46" s="57" t="str">
        <f>IF('PvE Ondw Ontw T - Ttl'!M46="","",'PvE Ondw Ontw T - Ttl'!M46)</f>
        <v>Belangrijk</v>
      </c>
      <c r="G46" s="57"/>
      <c r="H46" s="16"/>
    </row>
    <row r="47" spans="1:8" x14ac:dyDescent="0.25">
      <c r="B47" s="96" t="str">
        <f>IF('PvE Ondw Ontw T - Ttl'!G47="","",'PvE Ondw Ontw T - Ttl'!G47)</f>
        <v/>
      </c>
      <c r="C47" s="97" t="str">
        <f>IF('PvE Ondw Ontw T - Ttl'!H47="","",'PvE Ondw Ontw T - Ttl'!H47)</f>
        <v>2.3</v>
      </c>
      <c r="D47" s="98" t="str">
        <f>IF('PvE Ondw Ontw T - Ttl'!I47="","",'PvE Ondw Ontw T - Ttl'!I47)</f>
        <v/>
      </c>
      <c r="E47" s="99" t="str">
        <f>'PvE Ondw Ontw T - Ttl'!J47&amp; 'PvE Ondw Ontw T - Ttl'!K47&amp; 'PvE Ondw Ontw T - Ttl'!L47</f>
        <v>Opleidingsonderdelen</v>
      </c>
      <c r="F47" s="86" t="str">
        <f>IF('PvE Ondw Ontw T - Ttl'!M47="","",'PvE Ondw Ontw T - Ttl'!M47)</f>
        <v/>
      </c>
      <c r="G47" s="86"/>
      <c r="H47" s="87"/>
    </row>
    <row r="48" spans="1:8" s="1" customFormat="1" ht="38.25" x14ac:dyDescent="0.25">
      <c r="A48" s="91"/>
      <c r="B48" s="96" t="str">
        <f>IF('PvE Ondw Ontw T - Ttl'!G48="","",'PvE Ondw Ontw T - Ttl'!G48)</f>
        <v/>
      </c>
      <c r="C48" s="97" t="str">
        <f>IF('PvE Ondw Ontw T - Ttl'!H48="","",'PvE Ondw Ontw T - Ttl'!H48)</f>
        <v/>
      </c>
      <c r="D48" s="98" t="str">
        <f>IF('PvE Ondw Ontw T - Ttl'!I48="","",'PvE Ondw Ontw T - Ttl'!I48)</f>
        <v>2.3.1</v>
      </c>
      <c r="E48" s="99" t="str">
        <f>'PvE Ondw Ontw T - Ttl'!J48&amp; 'PvE Ondw Ontw T - Ttl'!K48&amp; 'PvE Ondw Ontw T - Ttl'!L48</f>
        <v xml:space="preserve">Opleidingsonderdelen kunnen worden voorzien van allerlei gegevens, waaronder  titel, inhoudsopgave, trefwoorden, tijdsinvestering, voorwaarden om de leereenheid ter mogen volgen (noodzakelijk beginniveau, eerder gevolgde leereenheden), studiebelastingsuren (SBU), begeleide onderwijstijd (BOT), didactische kenmerken, etc. </v>
      </c>
      <c r="F48" s="86" t="str">
        <f>IF('PvE Ondw Ontw T - Ttl'!M48="","",'PvE Ondw Ontw T - Ttl'!M48)</f>
        <v>Eis</v>
      </c>
      <c r="G48" s="79"/>
      <c r="H48" s="16"/>
    </row>
    <row r="49" spans="1:8" s="1" customFormat="1" hidden="1" x14ac:dyDescent="0.25">
      <c r="A49" s="3"/>
      <c r="B49" s="53" t="str">
        <f>IF('PvE Ondw Ontw T - Ttl'!G49="","",'PvE Ondw Ontw T - Ttl'!G49)</f>
        <v/>
      </c>
      <c r="C49" s="54" t="str">
        <f>IF('PvE Ondw Ontw T - Ttl'!H49="","",'PvE Ondw Ontw T - Ttl'!H49)</f>
        <v/>
      </c>
      <c r="D49" s="37" t="str">
        <f>IF('PvE Ondw Ontw T - Ttl'!I49="","",'PvE Ondw Ontw T - Ttl'!I49)</f>
        <v>2.3.2</v>
      </c>
      <c r="E49" s="55" t="str">
        <f>'PvE Ondw Ontw T - Ttl'!J49&amp; 'PvE Ondw Ontw T - Ttl'!K49&amp; 'PvE Ondw Ontw T - Ttl'!L49</f>
        <v>De applicatie biedt mogelijkheden om nieuwe metadata te definiëren en door het hele systeem heen te gebruiken, ook voor reeds bestaande opleidingsonderdelen.</v>
      </c>
      <c r="F49" s="57" t="str">
        <f>IF('PvE Ondw Ontw T - Ttl'!M49="","",'PvE Ondw Ontw T - Ttl'!M49)</f>
        <v>Belangrijk</v>
      </c>
      <c r="G49" s="57"/>
      <c r="H49" s="16"/>
    </row>
    <row r="50" spans="1:8" s="1" customFormat="1" hidden="1" x14ac:dyDescent="0.25">
      <c r="A50" s="3"/>
      <c r="B50" s="53" t="str">
        <f>IF('PvE Ondw Ontw T - Ttl'!G50="","",'PvE Ondw Ontw T - Ttl'!G50)</f>
        <v/>
      </c>
      <c r="C50" s="54" t="str">
        <f>IF('PvE Ondw Ontw T - Ttl'!H50="","",'PvE Ondw Ontw T - Ttl'!H50)</f>
        <v/>
      </c>
      <c r="D50" s="37" t="str">
        <f>IF('PvE Ondw Ontw T - Ttl'!I50="","",'PvE Ondw Ontw T - Ttl'!I50)</f>
        <v>2.3.3</v>
      </c>
      <c r="E50" s="55" t="str">
        <f>'PvE Ondw Ontw T - Ttl'!J50&amp; 'PvE Ondw Ontw T - Ttl'!K50&amp; 'PvE Ondw Ontw T - Ttl'!L50</f>
        <v>Metadata kunnen ook op hogere niveaus (samengestelde opleidingonderdelen) worden toegepast. Dat wil zeggen, dat samengestelde onderdelen worden gezien als één item waar ook metadata aan kunnen worden toegevoegd.</v>
      </c>
      <c r="F50" s="57" t="str">
        <f>IF('PvE Ondw Ontw T - Ttl'!M50="","",'PvE Ondw Ontw T - Ttl'!M50)</f>
        <v>Wens</v>
      </c>
      <c r="G50" s="80"/>
      <c r="H50" s="16"/>
    </row>
    <row r="51" spans="1:8" hidden="1" x14ac:dyDescent="0.25">
      <c r="A51" s="3"/>
      <c r="B51" s="53" t="str">
        <f>IF('PvE Ondw Ontw T - Ttl'!G51="","",'PvE Ondw Ontw T - Ttl'!G51)</f>
        <v/>
      </c>
      <c r="C51" s="54" t="str">
        <f>IF('PvE Ondw Ontw T - Ttl'!H51="","",'PvE Ondw Ontw T - Ttl'!H51)</f>
        <v/>
      </c>
      <c r="D51" s="37" t="str">
        <f>IF('PvE Ondw Ontw T - Ttl'!I51="","",'PvE Ondw Ontw T - Ttl'!I51)</f>
        <v>2.3.4</v>
      </c>
      <c r="E51" s="55" t="str">
        <f>'PvE Ondw Ontw T - Ttl'!J51&amp; 'PvE Ondw Ontw T - Ttl'!K51&amp; 'PvE Ondw Ontw T - Ttl'!L51</f>
        <v xml:space="preserve">De applicatie biedt mogelijkheden om opleidingsonderdelen of bouwstenen te optimaliseren, dat wil zeggen na te gaan of bepaalde opleidingsonderdelen vergelijkbaar zijn. Het is dan mogelijk om de opleidingsonderdelen samen te voegen of te kiezen voor 1 van de 2 opleidingsonderdelen. Het gekozen opleidingsonderdeel vervangt dan overal het niet gekozen opleidingsonderdeel. </v>
      </c>
      <c r="F51" s="57" t="str">
        <f>IF('PvE Ondw Ontw T - Ttl'!M51="","",'PvE Ondw Ontw T - Ttl'!M51)</f>
        <v>Wens</v>
      </c>
      <c r="G51" s="57"/>
      <c r="H51" s="16"/>
    </row>
    <row r="52" spans="1:8" x14ac:dyDescent="0.25">
      <c r="B52" s="96" t="str">
        <f>IF('PvE Ondw Ontw T - Ttl'!G52="","",'PvE Ondw Ontw T - Ttl'!G52)</f>
        <v/>
      </c>
      <c r="C52" s="97" t="str">
        <f>IF('PvE Ondw Ontw T - Ttl'!H52="","",'PvE Ondw Ontw T - Ttl'!H52)</f>
        <v/>
      </c>
      <c r="D52" s="98" t="str">
        <f>IF('PvE Ondw Ontw T - Ttl'!I52="","",'PvE Ondw Ontw T - Ttl'!I52)</f>
        <v>2.3.5</v>
      </c>
      <c r="E52" s="99" t="str">
        <f>'PvE Ondw Ontw T - Ttl'!J52&amp; 'PvE Ondw Ontw T - Ttl'!K52&amp; 'PvE Ondw Ontw T - Ttl'!L52</f>
        <v>Een onderwijsprogramma kan worden samengesteld uit één of meerdere opleidingsonderdelen (zie ook 2.1.2).</v>
      </c>
      <c r="F52" s="86" t="str">
        <f>IF('PvE Ondw Ontw T - Ttl'!M52="","",'PvE Ondw Ontw T - Ttl'!M52)</f>
        <v>Eis</v>
      </c>
      <c r="G52" s="57"/>
      <c r="H52" s="16"/>
    </row>
    <row r="53" spans="1:8" x14ac:dyDescent="0.25">
      <c r="B53" s="96" t="str">
        <f>IF('PvE Ondw Ontw T - Ttl'!G53="","",'PvE Ondw Ontw T - Ttl'!G53)</f>
        <v/>
      </c>
      <c r="C53" s="97" t="str">
        <f>IF('PvE Ondw Ontw T - Ttl'!H53="","",'PvE Ondw Ontw T - Ttl'!H53)</f>
        <v/>
      </c>
      <c r="D53" s="98" t="str">
        <f>IF('PvE Ondw Ontw T - Ttl'!I53="","",'PvE Ondw Ontw T - Ttl'!I53)</f>
        <v>2.3.6</v>
      </c>
      <c r="E53" s="99" t="str">
        <f>'PvE Ondw Ontw T - Ttl'!J53&amp; 'PvE Ondw Ontw T - Ttl'!K53&amp; 'PvE Ondw Ontw T - Ttl'!L53</f>
        <v xml:space="preserve">Opleidingsonderdelen zijn herbruikbaar, dat wil zeggen in meerdere onderwijsprogramma’s op te nemen. </v>
      </c>
      <c r="F53" s="86" t="str">
        <f>IF('PvE Ondw Ontw T - Ttl'!M53="","",'PvE Ondw Ontw T - Ttl'!M53)</f>
        <v>Eis</v>
      </c>
      <c r="G53" s="57"/>
      <c r="H53" s="16"/>
    </row>
    <row r="54" spans="1:8" ht="25.5" x14ac:dyDescent="0.25">
      <c r="B54" s="96" t="str">
        <f>IF('PvE Ondw Ontw T - Ttl'!G54="","",'PvE Ondw Ontw T - Ttl'!G54)</f>
        <v/>
      </c>
      <c r="C54" s="97" t="str">
        <f>IF('PvE Ondw Ontw T - Ttl'!H54="","",'PvE Ondw Ontw T - Ttl'!H54)</f>
        <v/>
      </c>
      <c r="D54" s="98" t="str">
        <f>IF('PvE Ondw Ontw T - Ttl'!I54="","",'PvE Ondw Ontw T - Ttl'!I54)</f>
        <v>2.3.7</v>
      </c>
      <c r="E54" s="99" t="str">
        <f>'PvE Ondw Ontw T - Ttl'!J54&amp; 'PvE Ondw Ontw T - Ttl'!K54&amp; 'PvE Ondw Ontw T - Ttl'!L54</f>
        <v>De applicatie kan de MBO kwalificatiestructuur inlezen vanuit SBB, waarmee tevens wordt gezorgd dat de meest actuele informatie betreffende de kwalificatiedossiers beschikbaar is.</v>
      </c>
      <c r="F54" s="86" t="str">
        <f>IF('PvE Ondw Ontw T - Ttl'!M54="","",'PvE Ondw Ontw T - Ttl'!M54)</f>
        <v>Eis</v>
      </c>
      <c r="G54" s="57"/>
      <c r="H54" s="16"/>
    </row>
    <row r="55" spans="1:8" ht="25.5" x14ac:dyDescent="0.25">
      <c r="B55" s="96" t="str">
        <f>IF('PvE Ondw Ontw T - Ttl'!G55="","",'PvE Ondw Ontw T - Ttl'!G55)</f>
        <v/>
      </c>
      <c r="C55" s="97" t="str">
        <f>IF('PvE Ondw Ontw T - Ttl'!H55="","",'PvE Ondw Ontw T - Ttl'!H55)</f>
        <v/>
      </c>
      <c r="D55" s="98" t="str">
        <f>IF('PvE Ondw Ontw T - Ttl'!I55="","",'PvE Ondw Ontw T - Ttl'!I55)</f>
        <v>2.3.8</v>
      </c>
      <c r="E55" s="99" t="str">
        <f>'PvE Ondw Ontw T - Ttl'!J55&amp; 'PvE Ondw Ontw T - Ttl'!K55&amp; 'PvE Ondw Ontw T - Ttl'!L55</f>
        <v>De applicatie kan de MBO Keuzedelen en MBO certificaten inlezen vanuit SBB kan worden geborgd dat de meest actuele informatie betreffende de keuzedelen en MBO certificaten beschikbaar is.</v>
      </c>
      <c r="F55" s="86" t="str">
        <f>IF('PvE Ondw Ontw T - Ttl'!M55="","",'PvE Ondw Ontw T - Ttl'!M55)</f>
        <v>Eis</v>
      </c>
      <c r="G55" s="57"/>
      <c r="H55" s="16"/>
    </row>
    <row r="56" spans="1:8" ht="25.5" x14ac:dyDescent="0.25">
      <c r="B56" s="96" t="str">
        <f>IF('PvE Ondw Ontw T - Ttl'!G56="","",'PvE Ondw Ontw T - Ttl'!G56)</f>
        <v/>
      </c>
      <c r="C56" s="97" t="str">
        <f>IF('PvE Ondw Ontw T - Ttl'!H56="","",'PvE Ondw Ontw T - Ttl'!H56)</f>
        <v/>
      </c>
      <c r="D56" s="98" t="str">
        <f>IF('PvE Ondw Ontw T - Ttl'!I56="","",'PvE Ondw Ontw T - Ttl'!I56)</f>
        <v>2.3.9</v>
      </c>
      <c r="E56" s="99" t="str">
        <f>'PvE Ondw Ontw T - Ttl'!J56&amp; 'PvE Ondw Ontw T - Ttl'!K56&amp; 'PvE Ondw Ontw T - Ttl'!L56</f>
        <v>Via de koppelingen met SBB kan tevens worden geborgd dat de meest actuele informatie betreffende branchegerichte en beroepsspecifieke vereisten in de kwalificatiestructuur beschikbaar is.</v>
      </c>
      <c r="F56" s="86" t="str">
        <f>IF('PvE Ondw Ontw T - Ttl'!M56="","",'PvE Ondw Ontw T - Ttl'!M56)</f>
        <v>Eis</v>
      </c>
      <c r="G56" s="57"/>
      <c r="H56" s="16"/>
    </row>
    <row r="57" spans="1:8" x14ac:dyDescent="0.25">
      <c r="B57" s="96" t="str">
        <f>IF('PvE Ondw Ontw T - Ttl'!G57="","",'PvE Ondw Ontw T - Ttl'!G57)</f>
        <v/>
      </c>
      <c r="C57" s="97" t="str">
        <f>IF('PvE Ondw Ontw T - Ttl'!H57="","",'PvE Ondw Ontw T - Ttl'!H57)</f>
        <v/>
      </c>
      <c r="D57" s="98" t="str">
        <f>IF('PvE Ondw Ontw T - Ttl'!I57="","",'PvE Ondw Ontw T - Ttl'!I57)</f>
        <v>2.3.10</v>
      </c>
      <c r="E57" s="99" t="str">
        <f>'PvE Ondw Ontw T - Ttl'!J57&amp; 'PvE Ondw Ontw T - Ttl'!K57&amp; 'PvE Ondw Ontw T - Ttl'!L57</f>
        <v xml:space="preserve">Opleidingsonderdelen kunnen worden gekoppeld aan onderdelen in de kwalificatiestructuur, keuzedelen en MBO certificaten. </v>
      </c>
      <c r="F57" s="86" t="str">
        <f>IF('PvE Ondw Ontw T - Ttl'!M57="","",'PvE Ondw Ontw T - Ttl'!M57)</f>
        <v>Eis</v>
      </c>
      <c r="G57" s="57"/>
      <c r="H57" s="16"/>
    </row>
    <row r="58" spans="1:8" hidden="1" x14ac:dyDescent="0.25">
      <c r="A58" s="3"/>
      <c r="B58" s="53" t="str">
        <f>IF('PvE Ondw Ontw T - Ttl'!G58="","",'PvE Ondw Ontw T - Ttl'!G58)</f>
        <v/>
      </c>
      <c r="C58" s="54" t="str">
        <f>IF('PvE Ondw Ontw T - Ttl'!H58="","",'PvE Ondw Ontw T - Ttl'!H58)</f>
        <v/>
      </c>
      <c r="D58" s="37" t="str">
        <f>IF('PvE Ondw Ontw T - Ttl'!I58="","",'PvE Ondw Ontw T - Ttl'!I58)</f>
        <v>2.3.11</v>
      </c>
      <c r="E58" s="55" t="str">
        <f>'PvE Ondw Ontw T - Ttl'!J58&amp; 'PvE Ondw Ontw T - Ttl'!K58&amp; 'PvE Ondw Ontw T - Ttl'!L58</f>
        <v xml:space="preserve">De applicatie voorziet in de mogelijkheid om een coderingssystematiek voor onderwijsprogramma's, opleidingseenheden of leeractiviteiten op te stellen en het gebruik er van af te dwingen.. </v>
      </c>
      <c r="F58" s="57" t="str">
        <f>IF('PvE Ondw Ontw T - Ttl'!M58="","",'PvE Ondw Ontw T - Ttl'!M58)</f>
        <v>Belangrijk</v>
      </c>
      <c r="G58" s="57"/>
      <c r="H58" s="16"/>
    </row>
    <row r="59" spans="1:8" s="1" customFormat="1" hidden="1" x14ac:dyDescent="0.25">
      <c r="A59" s="3"/>
      <c r="B59" s="53" t="str">
        <f>IF('PvE Ondw Ontw T - Ttl'!G59="","",'PvE Ondw Ontw T - Ttl'!G59)</f>
        <v/>
      </c>
      <c r="C59" s="54" t="str">
        <f>IF('PvE Ondw Ontw T - Ttl'!H59="","",'PvE Ondw Ontw T - Ttl'!H59)</f>
        <v/>
      </c>
      <c r="D59" s="37" t="str">
        <f>IF('PvE Ondw Ontw T - Ttl'!I59="","",'PvE Ondw Ontw T - Ttl'!I59)</f>
        <v>2.3.12</v>
      </c>
      <c r="E59" s="55" t="str">
        <f>'PvE Ondw Ontw T - Ttl'!J59&amp; 'PvE Ondw Ontw T - Ttl'!K59&amp; 'PvE Ondw Ontw T - Ttl'!L59</f>
        <v>Onderwijsprogramma's, opleidingseenheden en leeractiviteiten kunnen worden voorzien van (meerdere) weergavenamen zodat naast of in plaats van de formele naam, titel of code van het item de weergavenaam verschijnt in een fysieke of digitale publicatie (zoals de website, het LMS of rooster).</v>
      </c>
      <c r="F59" s="57" t="str">
        <f>IF('PvE Ondw Ontw T - Ttl'!M59="","",'PvE Ondw Ontw T - Ttl'!M59)</f>
        <v>Belangrijk</v>
      </c>
      <c r="G59" s="79"/>
      <c r="H59" s="16"/>
    </row>
    <row r="60" spans="1:8" s="1" customFormat="1" x14ac:dyDescent="0.25">
      <c r="A60" s="91"/>
      <c r="B60" s="96" t="str">
        <f>IF('PvE Ondw Ontw T - Ttl'!G60="","",'PvE Ondw Ontw T - Ttl'!G60)</f>
        <v/>
      </c>
      <c r="C60" s="97" t="str">
        <f>IF('PvE Ondw Ontw T - Ttl'!H60="","",'PvE Ondw Ontw T - Ttl'!H60)</f>
        <v>2.4</v>
      </c>
      <c r="D60" s="98" t="str">
        <f>IF('PvE Ondw Ontw T - Ttl'!I60="","",'PvE Ondw Ontw T - Ttl'!I60)</f>
        <v/>
      </c>
      <c r="E60" s="99" t="str">
        <f>'PvE Ondw Ontw T - Ttl'!J60&amp; 'PvE Ondw Ontw T - Ttl'!K60&amp; 'PvE Ondw Ontw T - Ttl'!L60</f>
        <v>Resultaatstructuren</v>
      </c>
      <c r="F60" s="86" t="str">
        <f>IF('PvE Ondw Ontw T - Ttl'!M60="","",'PvE Ondw Ontw T - Ttl'!M60)</f>
        <v/>
      </c>
      <c r="G60" s="90"/>
      <c r="H60" s="87"/>
    </row>
    <row r="61" spans="1:8" x14ac:dyDescent="0.25">
      <c r="B61" s="96" t="str">
        <f>IF('PvE Ondw Ontw T - Ttl'!G61="","",'PvE Ondw Ontw T - Ttl'!G61)</f>
        <v/>
      </c>
      <c r="C61" s="97" t="str">
        <f>IF('PvE Ondw Ontw T - Ttl'!H61="","",'PvE Ondw Ontw T - Ttl'!H61)</f>
        <v/>
      </c>
      <c r="D61" s="98" t="str">
        <f>IF('PvE Ondw Ontw T - Ttl'!I61="","",'PvE Ondw Ontw T - Ttl'!I61)</f>
        <v>2.4.1</v>
      </c>
      <c r="E61" s="99" t="str">
        <f>'PvE Ondw Ontw T - Ttl'!J61&amp; 'PvE Ondw Ontw T - Ttl'!K61&amp; 'PvE Ondw Ontw T - Ttl'!L61</f>
        <v xml:space="preserve">Opleidingsonderdelen kunnen worden voorzien van een (summatieve en/of formatieve) resultatenboom. </v>
      </c>
      <c r="F61" s="86" t="str">
        <f>IF('PvE Ondw Ontw T - Ttl'!M61="","",'PvE Ondw Ontw T - Ttl'!M61)</f>
        <v>Eis</v>
      </c>
      <c r="G61" s="57"/>
      <c r="H61" s="16"/>
    </row>
    <row r="62" spans="1:8" hidden="1" x14ac:dyDescent="0.25">
      <c r="A62" s="3"/>
      <c r="B62" s="53" t="str">
        <f>IF('PvE Ondw Ontw T - Ttl'!G62="","",'PvE Ondw Ontw T - Ttl'!G62)</f>
        <v/>
      </c>
      <c r="C62" s="54" t="str">
        <f>IF('PvE Ondw Ontw T - Ttl'!H62="","",'PvE Ondw Ontw T - Ttl'!H62)</f>
        <v/>
      </c>
      <c r="D62" s="37" t="str">
        <f>IF('PvE Ondw Ontw T - Ttl'!I62="","",'PvE Ondw Ontw T - Ttl'!I62)</f>
        <v>2.4.2</v>
      </c>
      <c r="E62" s="55" t="str">
        <f>'PvE Ondw Ontw T - Ttl'!J62&amp; 'PvE Ondw Ontw T - Ttl'!K62&amp; 'PvE Ondw Ontw T - Ttl'!L62</f>
        <v>Het is mogelijk om programmatisch toetsen te verwerken in de resultaatstructuren. 
(Dat wil zeggen, dat resultatenstructuren zodanig kunnen worden opgesteld en beschreven, dat in afnemende applicaties resultaten van formatieve of ontwikkelingsgerichte beoordelingen naar de summatieve structuur kunnen worden overgebracht.)</v>
      </c>
      <c r="F62" s="57" t="str">
        <f>IF('PvE Ondw Ontw T - Ttl'!M62="","",'PvE Ondw Ontw T - Ttl'!M62)</f>
        <v>Belangrijk</v>
      </c>
      <c r="G62" s="57"/>
      <c r="H62" s="16"/>
    </row>
    <row r="63" spans="1:8" s="1" customFormat="1" ht="25.5" x14ac:dyDescent="0.25">
      <c r="A63" s="91"/>
      <c r="B63" s="96" t="str">
        <f>IF('PvE Ondw Ontw T - Ttl'!G63="","",'PvE Ondw Ontw T - Ttl'!G63)</f>
        <v/>
      </c>
      <c r="C63" s="97" t="str">
        <f>IF('PvE Ondw Ontw T - Ttl'!H63="","",'PvE Ondw Ontw T - Ttl'!H63)</f>
        <v/>
      </c>
      <c r="D63" s="98" t="str">
        <f>IF('PvE Ondw Ontw T - Ttl'!I63="","",'PvE Ondw Ontw T - Ttl'!I63)</f>
        <v>2.4.3</v>
      </c>
      <c r="E63" s="99" t="str">
        <f>'PvE Ondw Ontw T - Ttl'!J63&amp; 'PvE Ondw Ontw T - Ttl'!K63&amp; 'PvE Ondw Ontw T - Ttl'!L63</f>
        <v>De opleidingsonderdelen met de summatieve resultaatbomen die in een onderwijsprogramma zijn opgenomen, vormen samen de summatieve resultaatstructuur van dat opleidingsprogramma.</v>
      </c>
      <c r="F63" s="86" t="str">
        <f>IF('PvE Ondw Ontw T - Ttl'!M63="","",'PvE Ondw Ontw T - Ttl'!M63)</f>
        <v>Eis</v>
      </c>
      <c r="G63" s="78"/>
      <c r="H63" s="16"/>
    </row>
    <row r="64" spans="1:8" ht="25.5" x14ac:dyDescent="0.25">
      <c r="B64" s="96" t="str">
        <f>IF('PvE Ondw Ontw T - Ttl'!G64="","",'PvE Ondw Ontw T - Ttl'!G64)</f>
        <v/>
      </c>
      <c r="C64" s="97" t="str">
        <f>IF('PvE Ondw Ontw T - Ttl'!H64="","",'PvE Ondw Ontw T - Ttl'!H64)</f>
        <v/>
      </c>
      <c r="D64" s="98" t="str">
        <f>IF('PvE Ondw Ontw T - Ttl'!I64="","",'PvE Ondw Ontw T - Ttl'!I64)</f>
        <v>2.4.4</v>
      </c>
      <c r="E64" s="99" t="str">
        <f>'PvE Ondw Ontw T - Ttl'!J64&amp; 'PvE Ondw Ontw T - Ttl'!K64&amp; 'PvE Ondw Ontw T - Ttl'!L64</f>
        <v>De opleidingsonderdelen met de formatieve resultaatbomen die in een onderwijsprogramma zijn opgenomen, vormen samen de formatieve resultaatstructuur van dat opleidingsprogramma.</v>
      </c>
      <c r="F64" s="86" t="str">
        <f>IF('PvE Ondw Ontw T - Ttl'!M64="","",'PvE Ondw Ontw T - Ttl'!M64)</f>
        <v>Eis</v>
      </c>
      <c r="G64" s="57"/>
      <c r="H64" s="16"/>
    </row>
    <row r="65" spans="1:8" ht="38.25" x14ac:dyDescent="0.25">
      <c r="B65" s="96" t="str">
        <f>IF('PvE Ondw Ontw T - Ttl'!G65="","",'PvE Ondw Ontw T - Ttl'!G65)</f>
        <v/>
      </c>
      <c r="C65" s="97" t="str">
        <f>IF('PvE Ondw Ontw T - Ttl'!H65="","",'PvE Ondw Ontw T - Ttl'!H65)</f>
        <v/>
      </c>
      <c r="D65" s="98" t="str">
        <f>IF('PvE Ondw Ontw T - Ttl'!I65="","",'PvE Ondw Ontw T - Ttl'!I65)</f>
        <v>2.4.5</v>
      </c>
      <c r="E65" s="99" t="str">
        <f>'PvE Ondw Ontw T - Ttl'!J65&amp; 'PvE Ondw Ontw T - Ttl'!K65&amp; 'PvE Ondw Ontw T - Ttl'!L65</f>
        <v xml:space="preserve">KW1C werkt met een Voortgangsbeleid waarbij onder meer eisen worden gesteld aan formatieve resultaatstructuren. de applicatie kan zodanig worden geconfigureerd dat het voortgangsbeleid in de resultaatstructuren kan worden afgedwongen.
(Bijvoorbeeld de mogelijkheid om te werken met studiepunten kan worden dichtgezet.) </v>
      </c>
      <c r="F65" s="86" t="str">
        <f>IF('PvE Ondw Ontw T - Ttl'!M65="","",'PvE Ondw Ontw T - Ttl'!M65)</f>
        <v>Eis</v>
      </c>
      <c r="G65" s="57"/>
      <c r="H65" s="16"/>
    </row>
    <row r="66" spans="1:8" x14ac:dyDescent="0.25">
      <c r="B66" s="96" t="str">
        <f>IF('PvE Ondw Ontw T - Ttl'!G66="","",'PvE Ondw Ontw T - Ttl'!G66)</f>
        <v/>
      </c>
      <c r="C66" s="97" t="str">
        <f>IF('PvE Ondw Ontw T - Ttl'!H66="","",'PvE Ondw Ontw T - Ttl'!H66)</f>
        <v>2.5</v>
      </c>
      <c r="D66" s="98" t="str">
        <f>IF('PvE Ondw Ontw T - Ttl'!I66="","",'PvE Ondw Ontw T - Ttl'!I66)</f>
        <v/>
      </c>
      <c r="E66" s="99" t="str">
        <f>'PvE Ondw Ontw T - Ttl'!J66&amp; 'PvE Ondw Ontw T - Ttl'!K66&amp; 'PvE Ondw Ontw T - Ttl'!L66</f>
        <v>Regie op het opstellen van een onderwijsprogramma</v>
      </c>
      <c r="F66" s="86" t="str">
        <f>IF('PvE Ondw Ontw T - Ttl'!M66="","",'PvE Ondw Ontw T - Ttl'!M66)</f>
        <v/>
      </c>
      <c r="G66" s="86"/>
      <c r="H66" s="87"/>
    </row>
    <row r="67" spans="1:8" ht="25.5" x14ac:dyDescent="0.25">
      <c r="B67" s="96" t="str">
        <f>IF('PvE Ondw Ontw T - Ttl'!G67="","",'PvE Ondw Ontw T - Ttl'!G67)</f>
        <v/>
      </c>
      <c r="C67" s="97" t="str">
        <f>IF('PvE Ondw Ontw T - Ttl'!H67="","",'PvE Ondw Ontw T - Ttl'!H67)</f>
        <v/>
      </c>
      <c r="D67" s="98" t="str">
        <f>IF('PvE Ondw Ontw T - Ttl'!I67="","",'PvE Ondw Ontw T - Ttl'!I67)</f>
        <v>2.5.1</v>
      </c>
      <c r="E67" s="99" t="str">
        <f>'PvE Ondw Ontw T - Ttl'!J67&amp; 'PvE Ondw Ontw T - Ttl'!K67&amp; 'PvE Ondw Ontw T - Ttl'!L67</f>
        <v>De applicatie biedt een centrale afdeling de mogelijkheid om regie te voeren op het proces van het ontwikkelen, vaststellen en publiceren van onderwijsprogramma’s.</v>
      </c>
      <c r="F67" s="86" t="str">
        <f>IF('PvE Ondw Ontw T - Ttl'!M67="","",'PvE Ondw Ontw T - Ttl'!M67)</f>
        <v>Eis</v>
      </c>
      <c r="G67" s="57"/>
      <c r="H67" s="16"/>
    </row>
    <row r="68" spans="1:8" x14ac:dyDescent="0.25">
      <c r="B68" s="96" t="str">
        <f>IF('PvE Ondw Ontw T - Ttl'!G68="","",'PvE Ondw Ontw T - Ttl'!G68)</f>
        <v/>
      </c>
      <c r="C68" s="97" t="str">
        <f>IF('PvE Ondw Ontw T - Ttl'!H68="","",'PvE Ondw Ontw T - Ttl'!H68)</f>
        <v/>
      </c>
      <c r="D68" s="98" t="str">
        <f>IF('PvE Ondw Ontw T - Ttl'!I68="","",'PvE Ondw Ontw T - Ttl'!I68)</f>
        <v>2.5.2</v>
      </c>
      <c r="E68" s="99" t="str">
        <f>'PvE Ondw Ontw T - Ttl'!J68&amp; 'PvE Ondw Ontw T - Ttl'!K68&amp; 'PvE Ondw Ontw T - Ttl'!L68</f>
        <v xml:space="preserve">Binnen het systeem kunnen workflows worden ingericht, waarmee de processen kunnen worden gestuurd en ondersteund. </v>
      </c>
      <c r="F68" s="86" t="str">
        <f>IF('PvE Ondw Ontw T - Ttl'!M68="","",'PvE Ondw Ontw T - Ttl'!M68)</f>
        <v>Eis</v>
      </c>
      <c r="G68" s="57"/>
      <c r="H68" s="16"/>
    </row>
    <row r="69" spans="1:8" x14ac:dyDescent="0.25">
      <c r="B69" s="96" t="str">
        <f>IF('PvE Ondw Ontw T - Ttl'!G69="","",'PvE Ondw Ontw T - Ttl'!G69)</f>
        <v/>
      </c>
      <c r="C69" s="97" t="str">
        <f>IF('PvE Ondw Ontw T - Ttl'!H69="","",'PvE Ondw Ontw T - Ttl'!H69)</f>
        <v/>
      </c>
      <c r="D69" s="98" t="str">
        <f>IF('PvE Ondw Ontw T - Ttl'!I69="","",'PvE Ondw Ontw T - Ttl'!I69)</f>
        <v>2.5.3</v>
      </c>
      <c r="E69" s="99" t="str">
        <f>'PvE Ondw Ontw T - Ttl'!J69&amp; 'PvE Ondw Ontw T - Ttl'!K69&amp; 'PvE Ondw Ontw T - Ttl'!L69</f>
        <v>Binnen de workflows kunnen stappen worden toegewezen aan onderscheiden rollen.</v>
      </c>
      <c r="F69" s="86" t="str">
        <f>IF('PvE Ondw Ontw T - Ttl'!M69="","",'PvE Ondw Ontw T - Ttl'!M69)</f>
        <v>Eis</v>
      </c>
      <c r="G69" s="57"/>
      <c r="H69" s="16"/>
    </row>
    <row r="70" spans="1:8" x14ac:dyDescent="0.25">
      <c r="B70" s="96" t="str">
        <f>IF('PvE Ondw Ontw T - Ttl'!G70="","",'PvE Ondw Ontw T - Ttl'!G70)</f>
        <v/>
      </c>
      <c r="C70" s="97" t="str">
        <f>IF('PvE Ondw Ontw T - Ttl'!H70="","",'PvE Ondw Ontw T - Ttl'!H70)</f>
        <v/>
      </c>
      <c r="D70" s="98" t="str">
        <f>IF('PvE Ondw Ontw T - Ttl'!I70="","",'PvE Ondw Ontw T - Ttl'!I70)</f>
        <v>2.5.4</v>
      </c>
      <c r="E70" s="99" t="str">
        <f>'PvE Ondw Ontw T - Ttl'!J70&amp; 'PvE Ondw Ontw T - Ttl'!K70&amp; 'PvE Ondw Ontw T - Ttl'!L70</f>
        <v xml:space="preserve">Binnen een workflow kunnen per processtap deadlines worden ingesteld.  </v>
      </c>
      <c r="F70" s="86" t="str">
        <f>IF('PvE Ondw Ontw T - Ttl'!M70="","",'PvE Ondw Ontw T - Ttl'!M70)</f>
        <v>Eis</v>
      </c>
      <c r="G70" s="57"/>
      <c r="H70" s="16"/>
    </row>
    <row r="71" spans="1:8" s="1" customFormat="1" hidden="1" x14ac:dyDescent="0.25">
      <c r="A71" s="3"/>
      <c r="B71" s="53" t="str">
        <f>IF('PvE Ondw Ontw T - Ttl'!G71="","",'PvE Ondw Ontw T - Ttl'!G71)</f>
        <v/>
      </c>
      <c r="C71" s="54" t="str">
        <f>IF('PvE Ondw Ontw T - Ttl'!H71="","",'PvE Ondw Ontw T - Ttl'!H71)</f>
        <v/>
      </c>
      <c r="D71" s="37" t="str">
        <f>IF('PvE Ondw Ontw T - Ttl'!I71="","",'PvE Ondw Ontw T - Ttl'!I71)</f>
        <v>2.5.5</v>
      </c>
      <c r="E71" s="55" t="str">
        <f>'PvE Ondw Ontw T - Ttl'!J71&amp; 'PvE Ondw Ontw T - Ttl'!K71&amp; 'PvE Ondw Ontw T - Ttl'!L71</f>
        <v>Bij het naderen of niet halen van deadlines worden betrokkenen automatisch door de applicatie geïnfomeerd.</v>
      </c>
      <c r="F71" s="57" t="str">
        <f>IF('PvE Ondw Ontw T - Ttl'!M71="","",'PvE Ondw Ontw T - Ttl'!M71)</f>
        <v>Belangrijk</v>
      </c>
      <c r="G71" s="79"/>
      <c r="H71" s="16"/>
    </row>
    <row r="72" spans="1:8" s="1" customFormat="1" hidden="1" x14ac:dyDescent="0.25">
      <c r="A72" s="3"/>
      <c r="B72" s="53" t="str">
        <f>IF('PvE Ondw Ontw T - Ttl'!G72="","",'PvE Ondw Ontw T - Ttl'!G72)</f>
        <v/>
      </c>
      <c r="C72" s="54" t="str">
        <f>IF('PvE Ondw Ontw T - Ttl'!H72="","",'PvE Ondw Ontw T - Ttl'!H72)</f>
        <v/>
      </c>
      <c r="D72" s="37" t="str">
        <f>IF('PvE Ondw Ontw T - Ttl'!I72="","",'PvE Ondw Ontw T - Ttl'!I72)</f>
        <v>2.5.6</v>
      </c>
      <c r="E72" s="55" t="str">
        <f>'PvE Ondw Ontw T - Ttl'!J72&amp; 'PvE Ondw Ontw T - Ttl'!K72&amp; 'PvE Ondw Ontw T - Ttl'!L72</f>
        <v xml:space="preserve">Het proces is vrij in te richten en flexibel op te zetten. Bij controlestappen moet het mogelijk zijn om naar eerdere stappen in het volledige proces terug te keren. Het proces moet een iteratief karakter krijgen waarbij door invullen en controleren een kwalitatief product geproduceerd wordt. </v>
      </c>
      <c r="F72" s="57" t="str">
        <f>IF('PvE Ondw Ontw T - Ttl'!M72="","",'PvE Ondw Ontw T - Ttl'!M72)</f>
        <v>Belangrijk</v>
      </c>
      <c r="G72" s="57"/>
      <c r="H72" s="16"/>
    </row>
    <row r="73" spans="1:8" s="1" customFormat="1" hidden="1" x14ac:dyDescent="0.25">
      <c r="A73" s="3"/>
      <c r="B73" s="53" t="str">
        <f>IF('PvE Ondw Ontw T - Ttl'!G73="","",'PvE Ondw Ontw T - Ttl'!G73)</f>
        <v/>
      </c>
      <c r="C73" s="54" t="str">
        <f>IF('PvE Ondw Ontw T - Ttl'!H73="","",'PvE Ondw Ontw T - Ttl'!H73)</f>
        <v/>
      </c>
      <c r="D73" s="37" t="str">
        <f>IF('PvE Ondw Ontw T - Ttl'!I73="","",'PvE Ondw Ontw T - Ttl'!I73)</f>
        <v>2.5.7</v>
      </c>
      <c r="E73" s="55" t="str">
        <f>'PvE Ondw Ontw T - Ttl'!J73&amp; 'PvE Ondw Ontw T - Ttl'!K73&amp; 'PvE Ondw Ontw T - Ttl'!L73</f>
        <v>In het beheergedeelte zijn normen te definiëren voor de te volgen processtappen. Deze normen moeten de kwaliteit van het onderwijsprogramma waarborgen.</v>
      </c>
      <c r="F73" s="57" t="str">
        <f>IF('PvE Ondw Ontw T - Ttl'!M73="","",'PvE Ondw Ontw T - Ttl'!M73)</f>
        <v>Wens</v>
      </c>
      <c r="G73" s="57"/>
      <c r="H73" s="16"/>
    </row>
    <row r="74" spans="1:8" s="1" customFormat="1" hidden="1" x14ac:dyDescent="0.25">
      <c r="A74" s="3"/>
      <c r="B74" s="53" t="str">
        <f>IF('PvE Ondw Ontw T - Ttl'!G74="","",'PvE Ondw Ontw T - Ttl'!G74)</f>
        <v/>
      </c>
      <c r="C74" s="54" t="str">
        <f>IF('PvE Ondw Ontw T - Ttl'!H74="","",'PvE Ondw Ontw T - Ttl'!H74)</f>
        <v/>
      </c>
      <c r="D74" s="37" t="str">
        <f>IF('PvE Ondw Ontw T - Ttl'!I74="","",'PvE Ondw Ontw T - Ttl'!I74)</f>
        <v>2.5.8</v>
      </c>
      <c r="E74" s="55" t="str">
        <f>'PvE Ondw Ontw T - Ttl'!J74&amp; 'PvE Ondw Ontw T - Ttl'!K74&amp; 'PvE Ondw Ontw T - Ttl'!L74</f>
        <v>De gebruiker wordt door de applicatie ondersteund bij het invullen van de benodigde informatie door hulpteksten, die door beheerders aangevuld kunnen worden.</v>
      </c>
      <c r="F74" s="57" t="str">
        <f>IF('PvE Ondw Ontw T - Ttl'!M74="","",'PvE Ondw Ontw T - Ttl'!M74)</f>
        <v>Belangrijk</v>
      </c>
      <c r="G74" s="57"/>
      <c r="H74" s="16"/>
    </row>
    <row r="75" spans="1:8" s="1" customFormat="1" hidden="1" x14ac:dyDescent="0.25">
      <c r="A75" s="3"/>
      <c r="B75" s="53" t="str">
        <f>IF('PvE Ondw Ontw T - Ttl'!G75="","",'PvE Ondw Ontw T - Ttl'!G75)</f>
        <v/>
      </c>
      <c r="C75" s="54" t="str">
        <f>IF('PvE Ondw Ontw T - Ttl'!H75="","",'PvE Ondw Ontw T - Ttl'!H75)</f>
        <v/>
      </c>
      <c r="D75" s="37" t="str">
        <f>IF('PvE Ondw Ontw T - Ttl'!I75="","",'PvE Ondw Ontw T - Ttl'!I75)</f>
        <v>2.5.9</v>
      </c>
      <c r="E75" s="55" t="str">
        <f>'PvE Ondw Ontw T - Ttl'!J75&amp; 'PvE Ondw Ontw T - Ttl'!K75&amp; 'PvE Ondw Ontw T - Ttl'!L75</f>
        <v>Processtappen kunnen worden voorzien van aanvullende instructieteksten.</v>
      </c>
      <c r="F75" s="57" t="str">
        <f>IF('PvE Ondw Ontw T - Ttl'!M75="","",'PvE Ondw Ontw T - Ttl'!M75)</f>
        <v>Belangrijk</v>
      </c>
      <c r="G75" s="57"/>
      <c r="H75" s="16"/>
    </row>
    <row r="76" spans="1:8" s="1" customFormat="1" hidden="1" x14ac:dyDescent="0.25">
      <c r="A76" s="3"/>
      <c r="B76" s="53" t="str">
        <f>IF('PvE Ondw Ontw T - Ttl'!G76="","",'PvE Ondw Ontw T - Ttl'!G76)</f>
        <v/>
      </c>
      <c r="C76" s="54" t="str">
        <f>IF('PvE Ondw Ontw T - Ttl'!H76="","",'PvE Ondw Ontw T - Ttl'!H76)</f>
        <v/>
      </c>
      <c r="D76" s="37" t="str">
        <f>IF('PvE Ondw Ontw T - Ttl'!I76="","",'PvE Ondw Ontw T - Ttl'!I76)</f>
        <v>2.5.10</v>
      </c>
      <c r="E76" s="55" t="str">
        <f>'PvE Ondw Ontw T - Ttl'!J76&amp; 'PvE Ondw Ontw T - Ttl'!K76&amp; 'PvE Ondw Ontw T - Ttl'!L76</f>
        <v>Een onderwijskundige/samensteller van het onderwijsprogramma kan filteren op de organisatie-eenheid en / of locatie waarvoor hij of zij de onderwijsprogramma's opstelt.</v>
      </c>
      <c r="F76" s="57" t="str">
        <f>IF('PvE Ondw Ontw T - Ttl'!M76="","",'PvE Ondw Ontw T - Ttl'!M76)</f>
        <v>Belangrijk</v>
      </c>
      <c r="G76" s="57"/>
      <c r="H76" s="16"/>
    </row>
    <row r="77" spans="1:8" s="1" customFormat="1" hidden="1" x14ac:dyDescent="0.25">
      <c r="A77" s="3"/>
      <c r="B77" s="53" t="str">
        <f>IF('PvE Ondw Ontw T - Ttl'!G77="","",'PvE Ondw Ontw T - Ttl'!G77)</f>
        <v/>
      </c>
      <c r="C77" s="54" t="str">
        <f>IF('PvE Ondw Ontw T - Ttl'!H77="","",'PvE Ondw Ontw T - Ttl'!H77)</f>
        <v/>
      </c>
      <c r="D77" s="37" t="str">
        <f>IF('PvE Ondw Ontw T - Ttl'!I77="","",'PvE Ondw Ontw T - Ttl'!I77)</f>
        <v>2.5.11</v>
      </c>
      <c r="E77" s="55" t="str">
        <f>'PvE Ondw Ontw T - Ttl'!J77&amp; 'PvE Ondw Ontw T - Ttl'!K77&amp; 'PvE Ondw Ontw T - Ttl'!L77</f>
        <v>De gebruikers worden duidelijk geïnformeerd over de uit te voeren processtappen. Zowel in het softwarepakket zelf als via mail.</v>
      </c>
      <c r="F77" s="57" t="str">
        <f>IF('PvE Ondw Ontw T - Ttl'!M77="","",'PvE Ondw Ontw T - Ttl'!M77)</f>
        <v>Belangrijk</v>
      </c>
      <c r="G77" s="80"/>
      <c r="H77" s="16"/>
    </row>
    <row r="78" spans="1:8" ht="25.5" x14ac:dyDescent="0.25">
      <c r="B78" s="96" t="str">
        <f>IF('PvE Ondw Ontw T - Ttl'!G78="","",'PvE Ondw Ontw T - Ttl'!G78)</f>
        <v/>
      </c>
      <c r="C78" s="97" t="str">
        <f>IF('PvE Ondw Ontw T - Ttl'!H78="","",'PvE Ondw Ontw T - Ttl'!H78)</f>
        <v/>
      </c>
      <c r="D78" s="98" t="str">
        <f>IF('PvE Ondw Ontw T - Ttl'!I78="","",'PvE Ondw Ontw T - Ttl'!I78)</f>
        <v>2.5.12</v>
      </c>
      <c r="E78" s="99" t="str">
        <f>'PvE Ondw Ontw T - Ttl'!J78&amp; 'PvE Ondw Ontw T - Ttl'!K78&amp; 'PvE Ondw Ontw T - Ttl'!L78</f>
        <v>Het moet mogelijk zijn voor een onderwijskundige of daartoe geautoriseerde medewerker om onderwijsprogramma's voor meer dan alleen de eigen organisatie-eenheid te kunnen opstellen.</v>
      </c>
      <c r="F78" s="86" t="str">
        <f>IF('PvE Ondw Ontw T - Ttl'!M78="","",'PvE Ondw Ontw T - Ttl'!M78)</f>
        <v>Eis</v>
      </c>
      <c r="G78" s="57"/>
      <c r="H78" s="16"/>
    </row>
    <row r="79" spans="1:8" ht="25.5" x14ac:dyDescent="0.25">
      <c r="B79" s="96" t="str">
        <f>IF('PvE Ondw Ontw T - Ttl'!G79="","",'PvE Ondw Ontw T - Ttl'!G79)</f>
        <v/>
      </c>
      <c r="C79" s="97" t="str">
        <f>IF('PvE Ondw Ontw T - Ttl'!H79="","",'PvE Ondw Ontw T - Ttl'!H79)</f>
        <v/>
      </c>
      <c r="D79" s="98" t="str">
        <f>IF('PvE Ondw Ontw T - Ttl'!I79="","",'PvE Ondw Ontw T - Ttl'!I79)</f>
        <v>2.5.13</v>
      </c>
      <c r="E79" s="99" t="str">
        <f>'PvE Ondw Ontw T - Ttl'!J79&amp; 'PvE Ondw Ontw T - Ttl'!K79&amp; 'PvE Ondw Ontw T - Ttl'!L79</f>
        <v>De applicatie ondersteunt versiebeheer bij de op te stellen onderwijsprogramma's en kan de historie van aanpassingen tonen. Eerdere versies kunnen worden hersteld.</v>
      </c>
      <c r="F79" s="86" t="str">
        <f>IF('PvE Ondw Ontw T - Ttl'!M79="","",'PvE Ondw Ontw T - Ttl'!M79)</f>
        <v>Eis</v>
      </c>
      <c r="G79" s="57"/>
      <c r="H79" s="16"/>
    </row>
    <row r="80" spans="1:8" hidden="1" x14ac:dyDescent="0.25">
      <c r="A80" s="3"/>
      <c r="B80" s="53" t="str">
        <f>IF('PvE Ondw Ontw T - Ttl'!G80="","",'PvE Ondw Ontw T - Ttl'!G80)</f>
        <v/>
      </c>
      <c r="C80" s="54" t="str">
        <f>IF('PvE Ondw Ontw T - Ttl'!H80="","",'PvE Ondw Ontw T - Ttl'!H80)</f>
        <v/>
      </c>
      <c r="D80" s="37" t="str">
        <f>IF('PvE Ondw Ontw T - Ttl'!I80="","",'PvE Ondw Ontw T - Ttl'!I80)</f>
        <v>2.5.14</v>
      </c>
      <c r="E80" s="55" t="str">
        <f>'PvE Ondw Ontw T - Ttl'!J80&amp; 'PvE Ondw Ontw T - Ttl'!K80&amp; 'PvE Ondw Ontw T - Ttl'!L80</f>
        <v>Een beheerder kan instellen tot hoeveel versies bewaard moeten worden.</v>
      </c>
      <c r="F80" s="57" t="str">
        <f>IF('PvE Ondw Ontw T - Ttl'!M80="","",'PvE Ondw Ontw T - Ttl'!M80)</f>
        <v>Belangrijk</v>
      </c>
      <c r="G80" s="57"/>
      <c r="H80" s="16"/>
    </row>
    <row r="81" spans="1:8" x14ac:dyDescent="0.25">
      <c r="B81" s="96" t="str">
        <f>IF('PvE Ondw Ontw T - Ttl'!G81="","",'PvE Ondw Ontw T - Ttl'!G81)</f>
        <v/>
      </c>
      <c r="C81" s="97" t="str">
        <f>IF('PvE Ondw Ontw T - Ttl'!H81="","",'PvE Ondw Ontw T - Ttl'!H81)</f>
        <v/>
      </c>
      <c r="D81" s="98" t="str">
        <f>IF('PvE Ondw Ontw T - Ttl'!I81="","",'PvE Ondw Ontw T - Ttl'!I81)</f>
        <v>2.5.15</v>
      </c>
      <c r="E81" s="99" t="str">
        <f>'PvE Ondw Ontw T - Ttl'!J81&amp; 'PvE Ondw Ontw T - Ttl'!K81&amp; 'PvE Ondw Ontw T - Ttl'!L81</f>
        <v>De door actoren in het proces uitgevoerde stappen worden (op persoonsniveau) gelogd.</v>
      </c>
      <c r="F81" s="86" t="str">
        <f>IF('PvE Ondw Ontw T - Ttl'!M81="","",'PvE Ondw Ontw T - Ttl'!M81)</f>
        <v>Eis</v>
      </c>
      <c r="G81" s="57"/>
      <c r="H81" s="16"/>
    </row>
    <row r="82" spans="1:8" x14ac:dyDescent="0.25">
      <c r="B82" s="96" t="str">
        <f>IF('PvE Ondw Ontw T - Ttl'!G82="","",'PvE Ondw Ontw T - Ttl'!G82)</f>
        <v/>
      </c>
      <c r="C82" s="97" t="str">
        <f>IF('PvE Ondw Ontw T - Ttl'!H82="","",'PvE Ondw Ontw T - Ttl'!H82)</f>
        <v/>
      </c>
      <c r="D82" s="98" t="str">
        <f>IF('PvE Ondw Ontw T - Ttl'!I82="","",'PvE Ondw Ontw T - Ttl'!I82)</f>
        <v>2.5.16</v>
      </c>
      <c r="E82" s="99" t="str">
        <f>'PvE Ondw Ontw T - Ttl'!J82&amp; 'PvE Ondw Ontw T - Ttl'!K82&amp; 'PvE Ondw Ontw T - Ttl'!L82</f>
        <v>De gelogde data kunnen door daarvoor geautoriseerde gebruikers in rapportages gebruikt worden.</v>
      </c>
      <c r="F82" s="86" t="str">
        <f>IF('PvE Ondw Ontw T - Ttl'!M82="","",'PvE Ondw Ontw T - Ttl'!M82)</f>
        <v>Eis</v>
      </c>
      <c r="G82" s="57"/>
      <c r="H82" s="16"/>
    </row>
    <row r="83" spans="1:8" s="1" customFormat="1" hidden="1" x14ac:dyDescent="0.25">
      <c r="A83" s="3"/>
      <c r="B83" s="53" t="str">
        <f>IF('PvE Ondw Ontw T - Ttl'!G83="","",'PvE Ondw Ontw T - Ttl'!G83)</f>
        <v/>
      </c>
      <c r="C83" s="54" t="str">
        <f>IF('PvE Ondw Ontw T - Ttl'!H83="","",'PvE Ondw Ontw T - Ttl'!H83)</f>
        <v/>
      </c>
      <c r="D83" s="37" t="str">
        <f>IF('PvE Ondw Ontw T - Ttl'!I83="","",'PvE Ondw Ontw T - Ttl'!I83)</f>
        <v>2.5.17</v>
      </c>
      <c r="E83" s="55" t="str">
        <f>'PvE Ondw Ontw T - Ttl'!J83&amp; 'PvE Ondw Ontw T - Ttl'!K83&amp; 'PvE Ondw Ontw T - Ttl'!L83</f>
        <v xml:space="preserve">Een beheerder kan voor zowel (onderdelen van) onderwijsprogramma's als voor processtappen statussen definiëren. </v>
      </c>
      <c r="F83" s="57" t="str">
        <f>IF('PvE Ondw Ontw T - Ttl'!M83="","",'PvE Ondw Ontw T - Ttl'!M83)</f>
        <v>Belangrijk</v>
      </c>
      <c r="G83" s="78"/>
      <c r="H83" s="16"/>
    </row>
    <row r="84" spans="1:8" ht="25.5" x14ac:dyDescent="0.25">
      <c r="B84" s="96" t="str">
        <f>IF('PvE Ondw Ontw T - Ttl'!G84="","",'PvE Ondw Ontw T - Ttl'!G84)</f>
        <v/>
      </c>
      <c r="C84" s="97" t="str">
        <f>IF('PvE Ondw Ontw T - Ttl'!H84="","",'PvE Ondw Ontw T - Ttl'!H84)</f>
        <v/>
      </c>
      <c r="D84" s="98" t="str">
        <f>IF('PvE Ondw Ontw T - Ttl'!I84="","",'PvE Ondw Ontw T - Ttl'!I84)</f>
        <v>2.5.18</v>
      </c>
      <c r="E84" s="99" t="str">
        <f>'PvE Ondw Ontw T - Ttl'!J84&amp; 'PvE Ondw Ontw T - Ttl'!K84&amp; 'PvE Ondw Ontw T - Ttl'!L84</f>
        <v>Voor (onderdelen van) onderwijsprogramma's kunnen minimaal de volgende (of vergelijkbare) statussen worden onderkend: te ontwikkelen, in ontwikkeling, ter goedkeuring, goedgekeurd, vastgesteld, definitief, gearchiveerd.</v>
      </c>
      <c r="F84" s="86" t="str">
        <f>IF('PvE Ondw Ontw T - Ttl'!M84="","",'PvE Ondw Ontw T - Ttl'!M84)</f>
        <v>Eis</v>
      </c>
      <c r="G84" s="57"/>
      <c r="H84" s="16"/>
    </row>
    <row r="85" spans="1:8" ht="25.5" x14ac:dyDescent="0.25">
      <c r="B85" s="96" t="str">
        <f>IF('PvE Ondw Ontw T - Ttl'!G85="","",'PvE Ondw Ontw T - Ttl'!G85)</f>
        <v/>
      </c>
      <c r="C85" s="97" t="str">
        <f>IF('PvE Ondw Ontw T - Ttl'!H85="","",'PvE Ondw Ontw T - Ttl'!H85)</f>
        <v/>
      </c>
      <c r="D85" s="98" t="str">
        <f>IF('PvE Ondw Ontw T - Ttl'!I85="","",'PvE Ondw Ontw T - Ttl'!I85)</f>
        <v>2.5.19</v>
      </c>
      <c r="E85" s="99" t="str">
        <f>'PvE Ondw Ontw T - Ttl'!J85&amp; 'PvE Ondw Ontw T - Ttl'!K85&amp; 'PvE Ondw Ontw T - Ttl'!L85</f>
        <v>Voor processtappen kunnen minimaal de volgende (of vergelijkbare) statussen worden onderkend: nog te starten, in uitvoering, afgerond.</v>
      </c>
      <c r="F85" s="86" t="str">
        <f>IF('PvE Ondw Ontw T - Ttl'!M85="","",'PvE Ondw Ontw T - Ttl'!M85)</f>
        <v>Eis</v>
      </c>
      <c r="G85" s="57"/>
      <c r="H85" s="16"/>
    </row>
    <row r="86" spans="1:8" x14ac:dyDescent="0.25">
      <c r="B86" s="96" t="str">
        <f>IF('PvE Ondw Ontw T - Ttl'!G86="","",'PvE Ondw Ontw T - Ttl'!G86)</f>
        <v/>
      </c>
      <c r="C86" s="97" t="str">
        <f>IF('PvE Ondw Ontw T - Ttl'!H86="","",'PvE Ondw Ontw T - Ttl'!H86)</f>
        <v/>
      </c>
      <c r="D86" s="98" t="str">
        <f>IF('PvE Ondw Ontw T - Ttl'!I86="","",'PvE Ondw Ontw T - Ttl'!I86)</f>
        <v>2.5.20</v>
      </c>
      <c r="E86" s="99" t="str">
        <f>'PvE Ondw Ontw T - Ttl'!J86&amp; 'PvE Ondw Ontw T - Ttl'!K86&amp; 'PvE Ondw Ontw T - Ttl'!L86</f>
        <v>Statussen zijn per onderdeel van een onderwijsprogramma instelbaar of worden afgedwongen door de workflow.</v>
      </c>
      <c r="F86" s="86" t="str">
        <f>IF('PvE Ondw Ontw T - Ttl'!M86="","",'PvE Ondw Ontw T - Ttl'!M86)</f>
        <v>Eis</v>
      </c>
      <c r="G86" s="57"/>
      <c r="H86" s="16"/>
    </row>
    <row r="87" spans="1:8" hidden="1" x14ac:dyDescent="0.25">
      <c r="A87" s="3"/>
      <c r="B87" s="53" t="str">
        <f>IF('PvE Ondw Ontw T - Ttl'!G87="","",'PvE Ondw Ontw T - Ttl'!G87)</f>
        <v/>
      </c>
      <c r="C87" s="54" t="str">
        <f>IF('PvE Ondw Ontw T - Ttl'!H87="","",'PvE Ondw Ontw T - Ttl'!H87)</f>
        <v/>
      </c>
      <c r="D87" s="37" t="str">
        <f>IF('PvE Ondw Ontw T - Ttl'!I87="","",'PvE Ondw Ontw T - Ttl'!I87)</f>
        <v>2.5.21</v>
      </c>
      <c r="E87" s="55" t="str">
        <f>'PvE Ondw Ontw T - Ttl'!J87&amp; 'PvE Ondw Ontw T - Ttl'!K87&amp; 'PvE Ondw Ontw T - Ttl'!L87</f>
        <v>Een gebruiker kan instellen, dat hij of zij notificaties ontvangt van statuswijzigingen bij onderwijsprogramma's waar die gebruiker (als invuller, goedkeurder, regisseur, etc) bij betrokken is.</v>
      </c>
      <c r="F87" s="57" t="str">
        <f>IF('PvE Ondw Ontw T - Ttl'!M87="","",'PvE Ondw Ontw T - Ttl'!M87)</f>
        <v>Wens</v>
      </c>
      <c r="G87" s="57"/>
      <c r="H87" s="16"/>
    </row>
    <row r="88" spans="1:8" s="1" customFormat="1" ht="25.5" x14ac:dyDescent="0.25">
      <c r="A88" s="91"/>
      <c r="B88" s="96" t="str">
        <f>IF('PvE Ondw Ontw T - Ttl'!G88="","",'PvE Ondw Ontw T - Ttl'!G88)</f>
        <v/>
      </c>
      <c r="C88" s="97" t="str">
        <f>IF('PvE Ondw Ontw T - Ttl'!H88="","",'PvE Ondw Ontw T - Ttl'!H88)</f>
        <v/>
      </c>
      <c r="D88" s="98" t="str">
        <f>IF('PvE Ondw Ontw T - Ttl'!I88="","",'PvE Ondw Ontw T - Ttl'!I88)</f>
        <v>2.5.22</v>
      </c>
      <c r="E88" s="99" t="str">
        <f>'PvE Ondw Ontw T - Ttl'!J88&amp; 'PvE Ondw Ontw T - Ttl'!K88&amp; 'PvE Ondw Ontw T - Ttl'!L88</f>
        <v>Voor opleidingsplannen en examenplannen kunnen binnen de applicaties templates met in te vullen velden beschikbaar worden gesteld.</v>
      </c>
      <c r="F88" s="86" t="str">
        <f>IF('PvE Ondw Ontw T - Ttl'!M88="","",'PvE Ondw Ontw T - Ttl'!M88)</f>
        <v>Eis</v>
      </c>
      <c r="G88" s="79"/>
      <c r="H88" s="16"/>
    </row>
    <row r="89" spans="1:8" s="1" customFormat="1" x14ac:dyDescent="0.25">
      <c r="A89" s="91"/>
      <c r="B89" s="96" t="str">
        <f>IF('PvE Ondw Ontw T - Ttl'!G89="","",'PvE Ondw Ontw T - Ttl'!G89)</f>
        <v/>
      </c>
      <c r="C89" s="97" t="str">
        <f>IF('PvE Ondw Ontw T - Ttl'!H89="","",'PvE Ondw Ontw T - Ttl'!H89)</f>
        <v/>
      </c>
      <c r="D89" s="98" t="str">
        <f>IF('PvE Ondw Ontw T - Ttl'!I89="","",'PvE Ondw Ontw T - Ttl'!I89)</f>
        <v>2.5.23</v>
      </c>
      <c r="E89" s="99" t="str">
        <f>'PvE Ondw Ontw T - Ttl'!J89&amp; 'PvE Ondw Ontw T - Ttl'!K89&amp; 'PvE Ondw Ontw T - Ttl'!L89</f>
        <v>Per onderdeel in een template kan worden aangegeven of het een verplicht of facultatief in te vullen veld betreft.</v>
      </c>
      <c r="F89" s="86" t="str">
        <f>IF('PvE Ondw Ontw T - Ttl'!M89="","",'PvE Ondw Ontw T - Ttl'!M89)</f>
        <v>Eis</v>
      </c>
      <c r="G89" s="80"/>
      <c r="H89" s="16"/>
    </row>
    <row r="90" spans="1:8" ht="25.5" x14ac:dyDescent="0.25">
      <c r="B90" s="96" t="str">
        <f>IF('PvE Ondw Ontw T - Ttl'!G90="","",'PvE Ondw Ontw T - Ttl'!G90)</f>
        <v/>
      </c>
      <c r="C90" s="97" t="str">
        <f>IF('PvE Ondw Ontw T - Ttl'!H90="","",'PvE Ondw Ontw T - Ttl'!H90)</f>
        <v/>
      </c>
      <c r="D90" s="98" t="str">
        <f>IF('PvE Ondw Ontw T - Ttl'!I90="","",'PvE Ondw Ontw T - Ttl'!I90)</f>
        <v>2.5.24</v>
      </c>
      <c r="E90" s="99" t="str">
        <f>'PvE Ondw Ontw T - Ttl'!J90&amp; 'PvE Ondw Ontw T - Ttl'!K90&amp; 'PvE Ondw Ontw T - Ttl'!L90</f>
        <v xml:space="preserve">Het is in te stellen, dat een opleidingsplan (als onderdeel van een onderwijsprogramma) pas kan worden goedgekeurd of vastgesteld als het compleet is, dat wil zeggen dat alle verplichte onderdelen zijn ingevuld. </v>
      </c>
      <c r="F90" s="86" t="str">
        <f>IF('PvE Ondw Ontw T - Ttl'!M90="","",'PvE Ondw Ontw T - Ttl'!M90)</f>
        <v>Eis</v>
      </c>
      <c r="G90" s="57"/>
      <c r="H90" s="16"/>
    </row>
    <row r="91" spans="1:8" ht="25.5" x14ac:dyDescent="0.25">
      <c r="B91" s="96" t="str">
        <f>IF('PvE Ondw Ontw T - Ttl'!G91="","",'PvE Ondw Ontw T - Ttl'!G91)</f>
        <v/>
      </c>
      <c r="C91" s="97" t="str">
        <f>IF('PvE Ondw Ontw T - Ttl'!H91="","",'PvE Ondw Ontw T - Ttl'!H91)</f>
        <v/>
      </c>
      <c r="D91" s="98" t="str">
        <f>IF('PvE Ondw Ontw T - Ttl'!I91="","",'PvE Ondw Ontw T - Ttl'!I91)</f>
        <v>2.5.25</v>
      </c>
      <c r="E91" s="99" t="str">
        <f>'PvE Ondw Ontw T - Ttl'!J91&amp; 'PvE Ondw Ontw T - Ttl'!K91&amp; 'PvE Ondw Ontw T - Ttl'!L91</f>
        <v xml:space="preserve">Het is in te stellen, dat een examenplan (als onderdeel van een onderwijsprogramma) pas kan worden goedgekeurd of vastgesteld als het compleet is, dat wil zeggen dat alle verplichte onderdelen zijn ingevuld. </v>
      </c>
      <c r="F91" s="86" t="str">
        <f>IF('PvE Ondw Ontw T - Ttl'!M91="","",'PvE Ondw Ontw T - Ttl'!M91)</f>
        <v>Eis</v>
      </c>
      <c r="G91" s="57"/>
      <c r="H91" s="16"/>
    </row>
    <row r="92" spans="1:8" s="1" customFormat="1" x14ac:dyDescent="0.25">
      <c r="A92" s="91"/>
      <c r="B92" s="96" t="str">
        <f>IF('PvE Ondw Ontw T - Ttl'!G92="","",'PvE Ondw Ontw T - Ttl'!G92)</f>
        <v/>
      </c>
      <c r="C92" s="97" t="str">
        <f>IF('PvE Ondw Ontw T - Ttl'!H92="","",'PvE Ondw Ontw T - Ttl'!H92)</f>
        <v/>
      </c>
      <c r="D92" s="98" t="str">
        <f>IF('PvE Ondw Ontw T - Ttl'!I92="","",'PvE Ondw Ontw T - Ttl'!I92)</f>
        <v>2.5.26</v>
      </c>
      <c r="E92" s="99" t="str">
        <f>'PvE Ondw Ontw T - Ttl'!J92&amp; 'PvE Ondw Ontw T - Ttl'!K92&amp; 'PvE Ondw Ontw T - Ttl'!L92</f>
        <v>Een vastgesteld opleidingsplan moet bevroren kunnen worden, zodat er geen wijzigingen in kunnen worden aangebracht.</v>
      </c>
      <c r="F92" s="86" t="str">
        <f>IF('PvE Ondw Ontw T - Ttl'!M92="","",'PvE Ondw Ontw T - Ttl'!M92)</f>
        <v>Eis</v>
      </c>
      <c r="G92" s="82"/>
      <c r="H92" s="16"/>
    </row>
    <row r="93" spans="1:8" s="1" customFormat="1" x14ac:dyDescent="0.25">
      <c r="A93" s="91"/>
      <c r="B93" s="96" t="str">
        <f>IF('PvE Ondw Ontw T - Ttl'!G93="","",'PvE Ondw Ontw T - Ttl'!G93)</f>
        <v/>
      </c>
      <c r="C93" s="97" t="str">
        <f>IF('PvE Ondw Ontw T - Ttl'!H93="","",'PvE Ondw Ontw T - Ttl'!H93)</f>
        <v/>
      </c>
      <c r="D93" s="98" t="str">
        <f>IF('PvE Ondw Ontw T - Ttl'!I93="","",'PvE Ondw Ontw T - Ttl'!I93)</f>
        <v>2.5.27</v>
      </c>
      <c r="E93" s="99" t="str">
        <f>'PvE Ondw Ontw T - Ttl'!J93&amp; 'PvE Ondw Ontw T - Ttl'!K93&amp; 'PvE Ondw Ontw T - Ttl'!L93</f>
        <v>Een vastgesteld examenplan moet bevroren kunnen worden, zodat er geen wijzigingen in kunnen worden aangebracht.</v>
      </c>
      <c r="F93" s="86" t="str">
        <f>IF('PvE Ondw Ontw T - Ttl'!M93="","",'PvE Ondw Ontw T - Ttl'!M93)</f>
        <v>Eis</v>
      </c>
      <c r="G93" s="83"/>
      <c r="H93" s="16"/>
    </row>
    <row r="94" spans="1:8" hidden="1" x14ac:dyDescent="0.25">
      <c r="A94" s="3"/>
      <c r="B94" s="53" t="str">
        <f>IF('PvE Ondw Ontw T - Ttl'!G94="","",'PvE Ondw Ontw T - Ttl'!G94)</f>
        <v/>
      </c>
      <c r="C94" s="54" t="str">
        <f>IF('PvE Ondw Ontw T - Ttl'!H94="","",'PvE Ondw Ontw T - Ttl'!H94)</f>
        <v/>
      </c>
      <c r="D94" s="37" t="str">
        <f>IF('PvE Ondw Ontw T - Ttl'!I94="","",'PvE Ondw Ontw T - Ttl'!I94)</f>
        <v>2.5.28</v>
      </c>
      <c r="E94" s="55" t="str">
        <f>'PvE Ondw Ontw T - Ttl'!J94&amp; 'PvE Ondw Ontw T - Ttl'!K94&amp; 'PvE Ondw Ontw T - Ttl'!L94</f>
        <v>Van vastgestelde onderwijsprogramma's (en de afgeleide documenten) kan een mutatieworkflow gestart worden die een aangepast proces doorlopen. Het onderwijsprogramma en de afgeleide documenten moeten dan aangevuld worden met een wijzigingsblad waaruit duidelijk blijkt dat het een addendum of erratum betreft.</v>
      </c>
      <c r="F94" s="57" t="str">
        <f>IF('PvE Ondw Ontw T - Ttl'!M94="","",'PvE Ondw Ontw T - Ttl'!M94)</f>
        <v>Belangrijk</v>
      </c>
      <c r="G94" s="57"/>
      <c r="H94" s="16"/>
    </row>
    <row r="95" spans="1:8" hidden="1" x14ac:dyDescent="0.25">
      <c r="A95" s="3"/>
      <c r="B95" s="53" t="str">
        <f>IF('PvE Ondw Ontw T - Ttl'!G95="","",'PvE Ondw Ontw T - Ttl'!G95)</f>
        <v/>
      </c>
      <c r="C95" s="54" t="str">
        <f>IF('PvE Ondw Ontw T - Ttl'!H95="","",'PvE Ondw Ontw T - Ttl'!H95)</f>
        <v/>
      </c>
      <c r="D95" s="37" t="str">
        <f>IF('PvE Ondw Ontw T - Ttl'!I95="","",'PvE Ondw Ontw T - Ttl'!I95)</f>
        <v>2.5.29</v>
      </c>
      <c r="E95" s="55" t="str">
        <f>'PvE Ondw Ontw T - Ttl'!J95&amp; 'PvE Ondw Ontw T - Ttl'!K95&amp; 'PvE Ondw Ontw T - Ttl'!L95</f>
        <v>In de mutatieworkflow van een reeds vastgesteld onderwijsprogramma kan het informeren van betrokken studenten als stap in het proces worden opgenomen. (Dat wil zeggen dat deze stap moet worden afgevinkt voordat de workflow kan worden vervolgd. Het daadwerkelijk informeren van betrokken studenten hoeft niet door de applicatie te worden gefaciliteerd.)</v>
      </c>
      <c r="F95" s="57" t="str">
        <f>IF('PvE Ondw Ontw T - Ttl'!M95="","",'PvE Ondw Ontw T - Ttl'!M95)</f>
        <v>Wens</v>
      </c>
      <c r="G95" s="57"/>
      <c r="H95" s="16"/>
    </row>
    <row r="96" spans="1:8" x14ac:dyDescent="0.25">
      <c r="B96" s="96" t="str">
        <f>IF('PvE Ondw Ontw T - Ttl'!G96="","",'PvE Ondw Ontw T - Ttl'!G96)</f>
        <v/>
      </c>
      <c r="C96" s="97" t="str">
        <f>IF('PvE Ondw Ontw T - Ttl'!H96="","",'PvE Ondw Ontw T - Ttl'!H96)</f>
        <v/>
      </c>
      <c r="D96" s="98" t="str">
        <f>IF('PvE Ondw Ontw T - Ttl'!I96="","",'PvE Ondw Ontw T - Ttl'!I96)</f>
        <v>2.5.30</v>
      </c>
      <c r="E96" s="99" t="str">
        <f>'PvE Ondw Ontw T - Ttl'!J96&amp; 'PvE Ondw Ontw T - Ttl'!K96&amp; 'PvE Ondw Ontw T - Ttl'!L96</f>
        <v>De voortgang van het proces is zowel op opleidingsniveau als op instellingsniveau te monitoren vanuit een centraal dashboard.</v>
      </c>
      <c r="F96" s="86" t="str">
        <f>IF('PvE Ondw Ontw T - Ttl'!M96="","",'PvE Ondw Ontw T - Ttl'!M96)</f>
        <v>Eis</v>
      </c>
      <c r="G96" s="57"/>
      <c r="H96" s="16"/>
    </row>
    <row r="97" spans="1:8" x14ac:dyDescent="0.25">
      <c r="B97" s="96" t="str">
        <f>IF('PvE Ondw Ontw T - Ttl'!G97="","",'PvE Ondw Ontw T - Ttl'!G97)</f>
        <v/>
      </c>
      <c r="C97" s="97" t="str">
        <f>IF('PvE Ondw Ontw T - Ttl'!H97="","",'PvE Ondw Ontw T - Ttl'!H97)</f>
        <v/>
      </c>
      <c r="D97" s="98" t="str">
        <f>IF('PvE Ondw Ontw T - Ttl'!I97="","",'PvE Ondw Ontw T - Ttl'!I97)</f>
        <v>2.5.31</v>
      </c>
      <c r="E97" s="99" t="str">
        <f>'PvE Ondw Ontw T - Ttl'!J97&amp; 'PvE Ondw Ontw T - Ttl'!K97&amp; 'PvE Ondw Ontw T - Ttl'!L97</f>
        <v xml:space="preserve">Vanuit het dashboard kan een centrale regisseur via berichten of notificaties communiceren met gebruikers over de voortgang. </v>
      </c>
      <c r="F97" s="86" t="str">
        <f>IF('PvE Ondw Ontw T - Ttl'!M97="","",'PvE Ondw Ontw T - Ttl'!M97)</f>
        <v>Eis</v>
      </c>
      <c r="G97" s="57"/>
      <c r="H97" s="16"/>
    </row>
    <row r="98" spans="1:8" s="1" customFormat="1" hidden="1" x14ac:dyDescent="0.25">
      <c r="A98" s="3"/>
      <c r="B98" s="53" t="str">
        <f>IF('PvE Ondw Ontw T - Ttl'!G98="","",'PvE Ondw Ontw T - Ttl'!G98)</f>
        <v/>
      </c>
      <c r="C98" s="54" t="str">
        <f>IF('PvE Ondw Ontw T - Ttl'!H98="","",'PvE Ondw Ontw T - Ttl'!H98)</f>
        <v/>
      </c>
      <c r="D98" s="37" t="str">
        <f>IF('PvE Ondw Ontw T - Ttl'!I98="","",'PvE Ondw Ontw T - Ttl'!I98)</f>
        <v>2.5.32</v>
      </c>
      <c r="E98" s="55" t="str">
        <f>'PvE Ondw Ontw T - Ttl'!J98&amp; 'PvE Ondw Ontw T - Ttl'!K98&amp; 'PvE Ondw Ontw T - Ttl'!L98</f>
        <v>Het is mogelijk om de doorlooptijden van processtappen te kunnen meten en te kunnen vaststellen waar werkvoorraden of bottlenecks bestaan.</v>
      </c>
      <c r="F98" s="57" t="str">
        <f>IF('PvE Ondw Ontw T - Ttl'!M98="","",'PvE Ondw Ontw T - Ttl'!M98)</f>
        <v>Belangrijk</v>
      </c>
      <c r="G98" s="78"/>
      <c r="H98" s="16"/>
    </row>
    <row r="99" spans="1:8" hidden="1" x14ac:dyDescent="0.25">
      <c r="A99" s="3"/>
      <c r="B99" s="53" t="str">
        <f>IF('PvE Ondw Ontw T - Ttl'!G99="","",'PvE Ondw Ontw T - Ttl'!G99)</f>
        <v/>
      </c>
      <c r="C99" s="54" t="str">
        <f>IF('PvE Ondw Ontw T - Ttl'!H99="","",'PvE Ondw Ontw T - Ttl'!H99)</f>
        <v/>
      </c>
      <c r="D99" s="37" t="str">
        <f>IF('PvE Ondw Ontw T - Ttl'!I99="","",'PvE Ondw Ontw T - Ttl'!I99)</f>
        <v>2.5.33</v>
      </c>
      <c r="E99" s="55" t="str">
        <f>'PvE Ondw Ontw T - Ttl'!J99&amp; 'PvE Ondw Ontw T - Ttl'!K99&amp; 'PvE Ondw Ontw T - Ttl'!L99</f>
        <v>Indien er taken openstaan voor een gebruiker, waarvoor de rechten zijn ingetrokken (zie 3.2.8) dan is dat zichtbaar op het centrale dashboard. De betreffende taken kunnen worden overgedragen aan een andere gebruiker.</v>
      </c>
      <c r="F99" s="57" t="str">
        <f>IF('PvE Ondw Ontw T - Ttl'!M99="","",'PvE Ondw Ontw T - Ttl'!M99)</f>
        <v>Belangrijk</v>
      </c>
      <c r="G99" s="57"/>
      <c r="H99" s="16"/>
    </row>
    <row r="100" spans="1:8" x14ac:dyDescent="0.25">
      <c r="B100" s="96" t="str">
        <f>IF('PvE Ondw Ontw T - Ttl'!G100="","",'PvE Ondw Ontw T - Ttl'!G100)</f>
        <v/>
      </c>
      <c r="C100" s="97" t="str">
        <f>IF('PvE Ondw Ontw T - Ttl'!H100="","",'PvE Ondw Ontw T - Ttl'!H100)</f>
        <v>2.6</v>
      </c>
      <c r="D100" s="98" t="str">
        <f>IF('PvE Ondw Ontw T - Ttl'!I100="","",'PvE Ondw Ontw T - Ttl'!I100)</f>
        <v/>
      </c>
      <c r="E100" s="99" t="str">
        <f>'PvE Ondw Ontw T - Ttl'!J100&amp; 'PvE Ondw Ontw T - Ttl'!K100&amp; 'PvE Ondw Ontw T - Ttl'!L100</f>
        <v>Publiceren van Onderwijsprogramma's in de vorm van documenten en webpagina's</v>
      </c>
      <c r="F100" s="86" t="str">
        <f>IF('PvE Ondw Ontw T - Ttl'!M100="","",'PvE Ondw Ontw T - Ttl'!M100)</f>
        <v/>
      </c>
      <c r="G100" s="86"/>
      <c r="H100" s="87"/>
    </row>
    <row r="101" spans="1:8" s="1" customFormat="1" ht="25.5" x14ac:dyDescent="0.25">
      <c r="A101" s="91"/>
      <c r="B101" s="96" t="str">
        <f>IF('PvE Ondw Ontw T - Ttl'!G101="","",'PvE Ondw Ontw T - Ttl'!G101)</f>
        <v/>
      </c>
      <c r="C101" s="97" t="str">
        <f>IF('PvE Ondw Ontw T - Ttl'!H101="","",'PvE Ondw Ontw T - Ttl'!H101)</f>
        <v/>
      </c>
      <c r="D101" s="98" t="str">
        <f>IF('PvE Ondw Ontw T - Ttl'!I101="","",'PvE Ondw Ontw T - Ttl'!I101)</f>
        <v>2.6.1</v>
      </c>
      <c r="E101" s="99" t="str">
        <f>'PvE Ondw Ontw T - Ttl'!J101&amp; 'PvE Ondw Ontw T - Ttl'!K101&amp; 'PvE Ondw Ontw T - Ttl'!L101</f>
        <v xml:space="preserve">Een beheerder kan documentsjablonen opstellen documenten, die worden afgeleid van de onderwijsprogramma's (zoals OER, studiegids, folder). </v>
      </c>
      <c r="F101" s="86" t="str">
        <f>IF('PvE Ondw Ontw T - Ttl'!M101="","",'PvE Ondw Ontw T - Ttl'!M101)</f>
        <v>Eis</v>
      </c>
      <c r="G101" s="79"/>
      <c r="H101" s="16"/>
    </row>
    <row r="102" spans="1:8" s="1" customFormat="1" x14ac:dyDescent="0.25">
      <c r="A102" s="91"/>
      <c r="B102" s="96" t="str">
        <f>IF('PvE Ondw Ontw T - Ttl'!G102="","",'PvE Ondw Ontw T - Ttl'!G102)</f>
        <v/>
      </c>
      <c r="C102" s="97" t="str">
        <f>IF('PvE Ondw Ontw T - Ttl'!H102="","",'PvE Ondw Ontw T - Ttl'!H102)</f>
        <v/>
      </c>
      <c r="D102" s="98" t="str">
        <f>IF('PvE Ondw Ontw T - Ttl'!I102="","",'PvE Ondw Ontw T - Ttl'!I102)</f>
        <v>2.6.2</v>
      </c>
      <c r="E102" s="99" t="str">
        <f>'PvE Ondw Ontw T - Ttl'!J102&amp; 'PvE Ondw Ontw T - Ttl'!K102&amp; 'PvE Ondw Ontw T - Ttl'!L102</f>
        <v>De documentsjablonen bieden de mogelijkheid om (onderdelen van) onderwijs- en examenplannen automatisch over te nemen.</v>
      </c>
      <c r="F102" s="86" t="str">
        <f>IF('PvE Ondw Ontw T - Ttl'!M102="","",'PvE Ondw Ontw T - Ttl'!M102)</f>
        <v>Eis</v>
      </c>
      <c r="G102" s="57"/>
      <c r="H102" s="16"/>
    </row>
    <row r="103" spans="1:8" s="1" customFormat="1" ht="51" x14ac:dyDescent="0.25">
      <c r="A103" s="91"/>
      <c r="B103" s="96" t="str">
        <f>IF('PvE Ondw Ontw T - Ttl'!G103="","",'PvE Ondw Ontw T - Ttl'!G103)</f>
        <v/>
      </c>
      <c r="C103" s="97" t="str">
        <f>IF('PvE Ondw Ontw T - Ttl'!H103="","",'PvE Ondw Ontw T - Ttl'!H103)</f>
        <v/>
      </c>
      <c r="D103" s="98" t="str">
        <f>IF('PvE Ondw Ontw T - Ttl'!I103="","",'PvE Ondw Ontw T - Ttl'!I103)</f>
        <v>2.6.3</v>
      </c>
      <c r="E103" s="99" t="str">
        <f>'PvE Ondw Ontw T - Ttl'!J103&amp; 'PvE Ondw Ontw T - Ttl'!K103&amp; 'PvE Ondw Ontw T - Ttl'!L103</f>
        <v xml:space="preserve">De te publiceren documenten kennen meerdere niveaus, zodat algemene teksten op instellingsniveau, op  afdelingsniveau en per locatie kunnen worden toegevoegd aan de specifieke teksten van een opleiding. 
De meer algemene teksten kunnen op centraal of afdelingsniveau worden beheerd en als read-only beschikbaar worden gesteld aan het opleidingsniveau.  </v>
      </c>
      <c r="F103" s="86" t="str">
        <f>IF('PvE Ondw Ontw T - Ttl'!M103="","",'PvE Ondw Ontw T - Ttl'!M103)</f>
        <v>Eis</v>
      </c>
      <c r="G103" s="57"/>
      <c r="H103" s="16"/>
    </row>
    <row r="104" spans="1:8" s="1" customFormat="1" x14ac:dyDescent="0.25">
      <c r="A104" s="91"/>
      <c r="B104" s="96" t="str">
        <f>IF('PvE Ondw Ontw T - Ttl'!G104="","",'PvE Ondw Ontw T - Ttl'!G104)</f>
        <v/>
      </c>
      <c r="C104" s="97" t="str">
        <f>IF('PvE Ondw Ontw T - Ttl'!H104="","",'PvE Ondw Ontw T - Ttl'!H104)</f>
        <v/>
      </c>
      <c r="D104" s="98" t="str">
        <f>IF('PvE Ondw Ontw T - Ttl'!I104="","",'PvE Ondw Ontw T - Ttl'!I104)</f>
        <v>2.6.4</v>
      </c>
      <c r="E104" s="99" t="str">
        <f>'PvE Ondw Ontw T - Ttl'!J104&amp; 'PvE Ondw Ontw T - Ttl'!K104&amp; 'PvE Ondw Ontw T - Ttl'!L104</f>
        <v>Documenten kunnen worden minimaal worden gepubliceerd in de formaten pdf, pdfa, docx, odf, rtf.</v>
      </c>
      <c r="F104" s="86" t="str">
        <f>IF('PvE Ondw Ontw T - Ttl'!M104="","",'PvE Ondw Ontw T - Ttl'!M104)</f>
        <v>Eis</v>
      </c>
      <c r="G104" s="80"/>
      <c r="H104" s="16"/>
    </row>
    <row r="105" spans="1:8" hidden="1" x14ac:dyDescent="0.25">
      <c r="A105" s="3"/>
      <c r="B105" s="53" t="str">
        <f>IF('PvE Ondw Ontw T - Ttl'!G105="","",'PvE Ondw Ontw T - Ttl'!G105)</f>
        <v/>
      </c>
      <c r="C105" s="54" t="str">
        <f>IF('PvE Ondw Ontw T - Ttl'!H105="","",'PvE Ondw Ontw T - Ttl'!H105)</f>
        <v/>
      </c>
      <c r="D105" s="37" t="str">
        <f>IF('PvE Ondw Ontw T - Ttl'!I105="","",'PvE Ondw Ontw T - Ttl'!I105)</f>
        <v>2.6.5</v>
      </c>
      <c r="E105" s="55" t="str">
        <f>'PvE Ondw Ontw T - Ttl'!J105&amp; 'PvE Ondw Ontw T - Ttl'!K105&amp; 'PvE Ondw Ontw T - Ttl'!L105</f>
        <v>Het documentsjabloon maakt waar mogelijk gebruik van gegevens uit standaardlijsten of externe bronnen, zodat geen teksten hoeven te worden overgetypt.</v>
      </c>
      <c r="F105" s="57" t="str">
        <f>IF('PvE Ondw Ontw T - Ttl'!M105="","",'PvE Ondw Ontw T - Ttl'!M105)</f>
        <v>Belangrijk</v>
      </c>
      <c r="G105" s="57"/>
      <c r="H105" s="16"/>
    </row>
    <row r="106" spans="1:8" x14ac:dyDescent="0.25">
      <c r="B106" s="96" t="str">
        <f>IF('PvE Ondw Ontw T - Ttl'!G106="","",'PvE Ondw Ontw T - Ttl'!G106)</f>
        <v/>
      </c>
      <c r="C106" s="97" t="str">
        <f>IF('PvE Ondw Ontw T - Ttl'!H106="","",'PvE Ondw Ontw T - Ttl'!H106)</f>
        <v/>
      </c>
      <c r="D106" s="98" t="str">
        <f>IF('PvE Ondw Ontw T - Ttl'!I106="","",'PvE Ondw Ontw T - Ttl'!I106)</f>
        <v>2.6.6</v>
      </c>
      <c r="E106" s="99" t="str">
        <f>'PvE Ondw Ontw T - Ttl'!J106&amp; 'PvE Ondw Ontw T - Ttl'!K106&amp; 'PvE Ondw Ontw T - Ttl'!L106</f>
        <v>Het documentsjabloon neemt waar mogelijk onderdelen van het onderwijsprogramma (zoals examenplan) automatisch over.</v>
      </c>
      <c r="F106" s="86" t="str">
        <f>IF('PvE Ondw Ontw T - Ttl'!M106="","",'PvE Ondw Ontw T - Ttl'!M106)</f>
        <v>Eis</v>
      </c>
      <c r="G106" s="57"/>
      <c r="H106" s="16"/>
    </row>
    <row r="107" spans="1:8" x14ac:dyDescent="0.25">
      <c r="B107" s="96" t="str">
        <f>IF('PvE Ondw Ontw T - Ttl'!G107="","",'PvE Ondw Ontw T - Ttl'!G107)</f>
        <v/>
      </c>
      <c r="C107" s="97" t="str">
        <f>IF('PvE Ondw Ontw T - Ttl'!H107="","",'PvE Ondw Ontw T - Ttl'!H107)</f>
        <v/>
      </c>
      <c r="D107" s="98" t="str">
        <f>IF('PvE Ondw Ontw T - Ttl'!I107="","",'PvE Ondw Ontw T - Ttl'!I107)</f>
        <v>2.6.7</v>
      </c>
      <c r="E107" s="99" t="str">
        <f>'PvE Ondw Ontw T - Ttl'!J107&amp; 'PvE Ondw Ontw T - Ttl'!K107&amp; 'PvE Ondw Ontw T - Ttl'!L107</f>
        <v xml:space="preserve">Informatie die in documenten kan worden gepubliceerd, kan tevens als specifieke, doorklikbare webpagina worden gepubliceerd. </v>
      </c>
      <c r="F107" s="86" t="str">
        <f>IF('PvE Ondw Ontw T - Ttl'!M107="","",'PvE Ondw Ontw T - Ttl'!M107)</f>
        <v>Eis</v>
      </c>
      <c r="G107" s="57"/>
      <c r="H107" s="16"/>
    </row>
    <row r="108" spans="1:8" hidden="1" x14ac:dyDescent="0.25">
      <c r="A108" s="3"/>
      <c r="B108" s="53" t="str">
        <f>IF('PvE Ondw Ontw T - Ttl'!G108="","",'PvE Ondw Ontw T - Ttl'!G108)</f>
        <v/>
      </c>
      <c r="C108" s="54" t="str">
        <f>IF('PvE Ondw Ontw T - Ttl'!H108="","",'PvE Ondw Ontw T - Ttl'!H108)</f>
        <v/>
      </c>
      <c r="D108" s="37" t="str">
        <f>IF('PvE Ondw Ontw T - Ttl'!I108="","",'PvE Ondw Ontw T - Ttl'!I108)</f>
        <v>2.6.8</v>
      </c>
      <c r="E108" s="55" t="str">
        <f>'PvE Ondw Ontw T - Ttl'!J108&amp; 'PvE Ondw Ontw T - Ttl'!K108&amp; 'PvE Ondw Ontw T - Ttl'!L108</f>
        <v>De webpagina's kunnen worden publiceerd via een externe website (openbaar) en/of portaal (intern).</v>
      </c>
      <c r="F108" s="57" t="str">
        <f>IF('PvE Ondw Ontw T - Ttl'!M108="","",'PvE Ondw Ontw T - Ttl'!M108)</f>
        <v>Belangrijk</v>
      </c>
      <c r="G108" s="57"/>
      <c r="H108" s="16"/>
    </row>
    <row r="109" spans="1:8" hidden="1" x14ac:dyDescent="0.25">
      <c r="A109" s="3"/>
      <c r="B109" s="53" t="str">
        <f>IF('PvE Ondw Ontw T - Ttl'!G109="","",'PvE Ondw Ontw T - Ttl'!G109)</f>
        <v/>
      </c>
      <c r="C109" s="54" t="str">
        <f>IF('PvE Ondw Ontw T - Ttl'!H109="","",'PvE Ondw Ontw T - Ttl'!H109)</f>
        <v/>
      </c>
      <c r="D109" s="37" t="str">
        <f>IF('PvE Ondw Ontw T - Ttl'!I109="","",'PvE Ondw Ontw T - Ttl'!I109)</f>
        <v>2.6.9</v>
      </c>
      <c r="E109" s="55" t="str">
        <f>'PvE Ondw Ontw T - Ttl'!J109&amp; 'PvE Ondw Ontw T - Ttl'!K109&amp; 'PvE Ondw Ontw T - Ttl'!L109</f>
        <v>De url naar de digitale studiegids kan zodanig beschikbaar worden gesteld, dat een student via een knop op het portaal (bijvoorbeeld Mijn Studiegids) automatisch naar de studiegids van zijn of haar opleiding wordt geleid.</v>
      </c>
      <c r="F109" s="57" t="str">
        <f>IF('PvE Ondw Ontw T - Ttl'!M109="","",'PvE Ondw Ontw T - Ttl'!M109)</f>
        <v>Wens</v>
      </c>
      <c r="G109" s="57"/>
      <c r="H109" s="16"/>
    </row>
    <row r="110" spans="1:8" hidden="1" x14ac:dyDescent="0.25">
      <c r="A110" s="3"/>
      <c r="B110" s="53" t="str">
        <f>IF('PvE Ondw Ontw T - Ttl'!G110="","",'PvE Ondw Ontw T - Ttl'!G110)</f>
        <v/>
      </c>
      <c r="C110" s="54" t="str">
        <f>IF('PvE Ondw Ontw T - Ttl'!H110="","",'PvE Ondw Ontw T - Ttl'!H110)</f>
        <v/>
      </c>
      <c r="D110" s="37" t="str">
        <f>IF('PvE Ondw Ontw T - Ttl'!I110="","",'PvE Ondw Ontw T - Ttl'!I110)</f>
        <v>2.6.10</v>
      </c>
      <c r="E110" s="55" t="str">
        <f>'PvE Ondw Ontw T - Ttl'!J110&amp; 'PvE Ondw Ontw T - Ttl'!K110&amp; 'PvE Ondw Ontw T - Ttl'!L110</f>
        <v>In geval van een wijziging (erratum, addendum) wordt de digitale studiegids automatisch bijgewerkt.</v>
      </c>
      <c r="F110" s="57" t="str">
        <f>IF('PvE Ondw Ontw T - Ttl'!M110="","",'PvE Ondw Ontw T - Ttl'!M110)</f>
        <v>Belangrijk</v>
      </c>
      <c r="G110" s="57"/>
      <c r="H110" s="16"/>
    </row>
    <row r="111" spans="1:8" s="1" customFormat="1" hidden="1" x14ac:dyDescent="0.25">
      <c r="A111" s="3"/>
      <c r="B111" s="53" t="str">
        <f>IF('PvE Ondw Ontw T - Ttl'!G111="","",'PvE Ondw Ontw T - Ttl'!G111)</f>
        <v/>
      </c>
      <c r="C111" s="54" t="str">
        <f>IF('PvE Ondw Ontw T - Ttl'!H111="","",'PvE Ondw Ontw T - Ttl'!H111)</f>
        <v/>
      </c>
      <c r="D111" s="37" t="str">
        <f>IF('PvE Ondw Ontw T - Ttl'!I111="","",'PvE Ondw Ontw T - Ttl'!I111)</f>
        <v>2.6.11</v>
      </c>
      <c r="E111" s="55" t="str">
        <f>'PvE Ondw Ontw T - Ttl'!J111&amp; 'PvE Ondw Ontw T - Ttl'!K111&amp; 'PvE Ondw Ontw T - Ttl'!L111</f>
        <v>De webpagina biedt de mogelijkheid om het pdf-document van die studiegids te downloaden zonder dat daarvoor handmatig pdf's gemaakt en gekoppeld moeten worden.</v>
      </c>
      <c r="F111" s="57" t="str">
        <f>IF('PvE Ondw Ontw T - Ttl'!M111="","",'PvE Ondw Ontw T - Ttl'!M111)</f>
        <v>Wens</v>
      </c>
      <c r="G111" s="78"/>
      <c r="H111" s="16"/>
    </row>
    <row r="112" spans="1:8" x14ac:dyDescent="0.25">
      <c r="B112" s="96" t="str">
        <f>IF('PvE Ondw Ontw T - Ttl'!G112="","",'PvE Ondw Ontw T - Ttl'!G112)</f>
        <v>3.</v>
      </c>
      <c r="C112" s="97" t="str">
        <f>IF('PvE Ondw Ontw T - Ttl'!H112="","",'PvE Ondw Ontw T - Ttl'!H112)</f>
        <v/>
      </c>
      <c r="D112" s="98" t="str">
        <f>IF('PvE Ondw Ontw T - Ttl'!I112="","",'PvE Ondw Ontw T - Ttl'!I112)</f>
        <v/>
      </c>
      <c r="E112" s="99" t="str">
        <f>'PvE Ondw Ontw T - Ttl'!J112&amp; 'PvE Ondw Ontw T - Ttl'!K112&amp; 'PvE Ondw Ontw T - Ttl'!L112</f>
        <v xml:space="preserve">Niet-functionele eisen en wensen </v>
      </c>
      <c r="F112" s="86" t="str">
        <f>IF('PvE Ondw Ontw T - Ttl'!M112="","",'PvE Ondw Ontw T - Ttl'!M112)</f>
        <v/>
      </c>
      <c r="G112" s="86"/>
      <c r="H112" s="87"/>
    </row>
    <row r="113" spans="1:8" x14ac:dyDescent="0.25">
      <c r="B113" s="96" t="str">
        <f>IF('PvE Ondw Ontw T - Ttl'!G113="","",'PvE Ondw Ontw T - Ttl'!G113)</f>
        <v/>
      </c>
      <c r="C113" s="97" t="str">
        <f>IF('PvE Ondw Ontw T - Ttl'!H113="","",'PvE Ondw Ontw T - Ttl'!H113)</f>
        <v>3.1</v>
      </c>
      <c r="D113" s="98" t="str">
        <f>IF('PvE Ondw Ontw T - Ttl'!I113="","",'PvE Ondw Ontw T - Ttl'!I113)</f>
        <v/>
      </c>
      <c r="E113" s="99" t="str">
        <f>'PvE Ondw Ontw T - Ttl'!J113&amp; 'PvE Ondw Ontw T - Ttl'!K113&amp; 'PvE Ondw Ontw T - Ttl'!L113</f>
        <v>Technische eisen en wensen</v>
      </c>
      <c r="F113" s="86" t="str">
        <f>IF('PvE Ondw Ontw T - Ttl'!M113="","",'PvE Ondw Ontw T - Ttl'!M113)</f>
        <v/>
      </c>
      <c r="G113" s="86"/>
      <c r="H113" s="87"/>
    </row>
    <row r="114" spans="1:8" ht="25.5" x14ac:dyDescent="0.25">
      <c r="B114" s="96" t="str">
        <f>IF('PvE Ondw Ontw T - Ttl'!G114="","",'PvE Ondw Ontw T - Ttl'!G114)</f>
        <v/>
      </c>
      <c r="C114" s="97" t="str">
        <f>IF('PvE Ondw Ontw T - Ttl'!H114="","",'PvE Ondw Ontw T - Ttl'!H114)</f>
        <v/>
      </c>
      <c r="D114" s="98" t="str">
        <f>IF('PvE Ondw Ontw T - Ttl'!I114="","",'PvE Ondw Ontw T - Ttl'!I114)</f>
        <v>3.1.1</v>
      </c>
      <c r="E114" s="99" t="str">
        <f>'PvE Ondw Ontw T - Ttl'!J114&amp; 'PvE Ondw Ontw T - Ttl'!K114&amp; 'PvE Ondw Ontw T - Ttl'!L114</f>
        <v>De applicatie wordt aangeboden als een Software as a Service (SaaS) webapplicatie. Hierin zijn onder andere inbegrepen het hardware-platform, alle benodigde softwarecomponenten en, de beheer- en exploitatiediensten. </v>
      </c>
      <c r="F114" s="86" t="str">
        <f>IF('PvE Ondw Ontw T - Ttl'!M114="","",'PvE Ondw Ontw T - Ttl'!M114)</f>
        <v>Eis</v>
      </c>
      <c r="G114" s="57"/>
      <c r="H114" s="16"/>
    </row>
    <row r="115" spans="1:8" x14ac:dyDescent="0.25">
      <c r="B115" s="96" t="str">
        <f>IF('PvE Ondw Ontw T - Ttl'!G115="","",'PvE Ondw Ontw T - Ttl'!G115)</f>
        <v/>
      </c>
      <c r="C115" s="97" t="str">
        <f>IF('PvE Ondw Ontw T - Ttl'!H115="","",'PvE Ondw Ontw T - Ttl'!H115)</f>
        <v/>
      </c>
      <c r="D115" s="98" t="str">
        <f>IF('PvE Ondw Ontw T - Ttl'!I115="","",'PvE Ondw Ontw T - Ttl'!I115)</f>
        <v>3.1.2</v>
      </c>
      <c r="E115" s="99" t="str">
        <f>'PvE Ondw Ontw T - Ttl'!J115&amp; 'PvE Ondw Ontw T - Ttl'!K115&amp; 'PvE Ondw Ontw T - Ttl'!L115</f>
        <v>Single sign-on (SSO) is beschikbaar op basis van Azure AD.</v>
      </c>
      <c r="F115" s="86" t="str">
        <f>IF('PvE Ondw Ontw T - Ttl'!M115="","",'PvE Ondw Ontw T - Ttl'!M115)</f>
        <v>Eis</v>
      </c>
      <c r="G115" s="57"/>
      <c r="H115" s="16"/>
    </row>
    <row r="116" spans="1:8" x14ac:dyDescent="0.25">
      <c r="B116" s="96" t="str">
        <f>IF('PvE Ondw Ontw T - Ttl'!G116="","",'PvE Ondw Ontw T - Ttl'!G116)</f>
        <v/>
      </c>
      <c r="C116" s="97" t="str">
        <f>IF('PvE Ondw Ontw T - Ttl'!H116="","",'PvE Ondw Ontw T - Ttl'!H116)</f>
        <v/>
      </c>
      <c r="D116" s="98" t="str">
        <f>IF('PvE Ondw Ontw T - Ttl'!I116="","",'PvE Ondw Ontw T - Ttl'!I116)</f>
        <v>3.1.3</v>
      </c>
      <c r="E116" s="99" t="str">
        <f>'PvE Ondw Ontw T - Ttl'!J116&amp; 'PvE Ondw Ontw T - Ttl'!K116&amp; 'PvE Ondw Ontw T - Ttl'!L116</f>
        <v>De applicatie kan voor het toepassen van Multifactor Authenticatie (MFA) gebruik maken van Azure MFA.</v>
      </c>
      <c r="F116" s="86" t="str">
        <f>IF('PvE Ondw Ontw T - Ttl'!M116="","",'PvE Ondw Ontw T - Ttl'!M116)</f>
        <v>Eis</v>
      </c>
      <c r="G116" s="57"/>
      <c r="H116" s="16"/>
    </row>
    <row r="117" spans="1:8" x14ac:dyDescent="0.25">
      <c r="B117" s="96" t="str">
        <f>IF('PvE Ondw Ontw T - Ttl'!G117="","",'PvE Ondw Ontw T - Ttl'!G117)</f>
        <v/>
      </c>
      <c r="C117" s="97" t="str">
        <f>IF('PvE Ondw Ontw T - Ttl'!H117="","",'PvE Ondw Ontw T - Ttl'!H117)</f>
        <v/>
      </c>
      <c r="D117" s="98" t="str">
        <f>IF('PvE Ondw Ontw T - Ttl'!I117="","",'PvE Ondw Ontw T - Ttl'!I117)</f>
        <v>3.1.4</v>
      </c>
      <c r="E117" s="99" t="str">
        <f>'PvE Ondw Ontw T - Ttl'!J117&amp; 'PvE Ondw Ontw T - Ttl'!K117&amp; 'PvE Ondw Ontw T - Ttl'!L117</f>
        <v>Autorisatie in de applicatie is rolgebaseerd zodat de beheerlast beperkt is (Role Based Access Control - RBAC).</v>
      </c>
      <c r="F117" s="86" t="str">
        <f>IF('PvE Ondw Ontw T - Ttl'!M117="","",'PvE Ondw Ontw T - Ttl'!M117)</f>
        <v>Eis</v>
      </c>
      <c r="G117" s="57"/>
      <c r="H117" s="16"/>
    </row>
    <row r="118" spans="1:8" hidden="1" x14ac:dyDescent="0.25">
      <c r="A118" s="3"/>
      <c r="B118" s="53" t="str">
        <f>IF('PvE Ondw Ontw T - Ttl'!G118="","",'PvE Ondw Ontw T - Ttl'!G118)</f>
        <v/>
      </c>
      <c r="C118" s="54" t="str">
        <f>IF('PvE Ondw Ontw T - Ttl'!H118="","",'PvE Ondw Ontw T - Ttl'!H118)</f>
        <v/>
      </c>
      <c r="D118" s="37" t="str">
        <f>IF('PvE Ondw Ontw T - Ttl'!I118="","",'PvE Ondw Ontw T - Ttl'!I118)</f>
        <v>3.1.5</v>
      </c>
      <c r="E118" s="55" t="str">
        <f>'PvE Ondw Ontw T - Ttl'!J118&amp; 'PvE Ondw Ontw T - Ttl'!K118&amp; 'PvE Ondw Ontw T - Ttl'!L118</f>
        <v>Autorisatie in de applicatie ondersteunt ook Attribute Based (ABAC) of Policy Based (PBAC) Access Control.</v>
      </c>
      <c r="F118" s="57" t="str">
        <f>IF('PvE Ondw Ontw T - Ttl'!M118="","",'PvE Ondw Ontw T - Ttl'!M118)</f>
        <v>Belangrijk</v>
      </c>
      <c r="G118" s="57"/>
      <c r="H118" s="16"/>
    </row>
    <row r="119" spans="1:8" s="1" customFormat="1" ht="63.75" x14ac:dyDescent="0.25">
      <c r="A119" s="91"/>
      <c r="B119" s="96" t="str">
        <f>IF('PvE Ondw Ontw T - Ttl'!G119="","",'PvE Ondw Ontw T - Ttl'!G119)</f>
        <v/>
      </c>
      <c r="C119" s="97" t="str">
        <f>IF('PvE Ondw Ontw T - Ttl'!H119="","",'PvE Ondw Ontw T - Ttl'!H119)</f>
        <v/>
      </c>
      <c r="D119" s="98" t="str">
        <f>IF('PvE Ondw Ontw T - Ttl'!I119="","",'PvE Ondw Ontw T - Ttl'!I119)</f>
        <v>3.1.6</v>
      </c>
      <c r="E119" s="99" t="str">
        <f>'PvE Ondw Ontw T - Ttl'!J119&amp; 'PvE Ondw Ontw T - Ttl'!K119&amp; 'PvE Ondw Ontw T - Ttl'!L119</f>
        <v>Om het aantal handmatige acties te beperken moet de applicatie in het beheergedeelte de mogelijkheid bieden om beheersacties in bulk uit te voeren. Voorbeelden:
•	 Het collectief toekennen of afnemen van rechten
•	 Het collectief koppelen van gebruikers aan opleidingen
•	 Het collectief wijzigen of beëindigen van een proces</v>
      </c>
      <c r="F119" s="86" t="str">
        <f>IF('PvE Ondw Ontw T - Ttl'!M119="","",'PvE Ondw Ontw T - Ttl'!M119)</f>
        <v>Eis</v>
      </c>
      <c r="G119" s="78"/>
      <c r="H119" s="16"/>
    </row>
    <row r="120" spans="1:8" ht="25.5" x14ac:dyDescent="0.25">
      <c r="B120" s="96" t="str">
        <f>IF('PvE Ondw Ontw T - Ttl'!G120="","",'PvE Ondw Ontw T - Ttl'!G120)</f>
        <v/>
      </c>
      <c r="C120" s="97" t="str">
        <f>IF('PvE Ondw Ontw T - Ttl'!H120="","",'PvE Ondw Ontw T - Ttl'!H120)</f>
        <v/>
      </c>
      <c r="D120" s="98" t="str">
        <f>IF('PvE Ondw Ontw T - Ttl'!I120="","",'PvE Ondw Ontw T - Ttl'!I120)</f>
        <v>3.1.7</v>
      </c>
      <c r="E120" s="99" t="str">
        <f>'PvE Ondw Ontw T - Ttl'!J120&amp; 'PvE Ondw Ontw T - Ttl'!K120&amp; 'PvE Ondw Ontw T - Ttl'!L120</f>
        <v>De applicatie is zo ontworpen en geïmplementeerd dat het kan meebewegen met een toe- of afname in het aantal gebruikers, de hoeveelheid gegevens en de belasting van de applicatie. </v>
      </c>
      <c r="F120" s="86" t="str">
        <f>IF('PvE Ondw Ontw T - Ttl'!M120="","",'PvE Ondw Ontw T - Ttl'!M120)</f>
        <v>Eis</v>
      </c>
      <c r="G120" s="57"/>
      <c r="H120" s="16"/>
    </row>
    <row r="121" spans="1:8" s="1" customFormat="1" ht="25.5" x14ac:dyDescent="0.25">
      <c r="A121" s="91"/>
      <c r="B121" s="96" t="str">
        <f>IF('PvE Ondw Ontw T - Ttl'!G121="","",'PvE Ondw Ontw T - Ttl'!G121)</f>
        <v/>
      </c>
      <c r="C121" s="97" t="str">
        <f>IF('PvE Ondw Ontw T - Ttl'!H121="","",'PvE Ondw Ontw T - Ttl'!H121)</f>
        <v/>
      </c>
      <c r="D121" s="98" t="str">
        <f>IF('PvE Ondw Ontw T - Ttl'!I121="","",'PvE Ondw Ontw T - Ttl'!I121)</f>
        <v>3.1.8</v>
      </c>
      <c r="E121" s="99" t="str">
        <f>'PvE Ondw Ontw T - Ttl'!J121&amp; 'PvE Ondw Ontw T - Ttl'!K121&amp; 'PvE Ondw Ontw T - Ttl'!L121</f>
        <v>De applicatie maakt gebruik van de laatste HTTPS-technieken; bij het uitkomen van nieuwe standaarden worden deze binnen 3 maanden geïmplementeerd. </v>
      </c>
      <c r="F121" s="86" t="str">
        <f>IF('PvE Ondw Ontw T - Ttl'!M121="","",'PvE Ondw Ontw T - Ttl'!M121)</f>
        <v>Eis</v>
      </c>
      <c r="G121" s="57"/>
      <c r="H121" s="16"/>
    </row>
    <row r="122" spans="1:8" ht="51" x14ac:dyDescent="0.25">
      <c r="B122" s="96" t="str">
        <f>IF('PvE Ondw Ontw T - Ttl'!G122="","",'PvE Ondw Ontw T - Ttl'!G122)</f>
        <v/>
      </c>
      <c r="C122" s="97" t="str">
        <f>IF('PvE Ondw Ontw T - Ttl'!H122="","",'PvE Ondw Ontw T - Ttl'!H122)</f>
        <v/>
      </c>
      <c r="D122" s="98" t="str">
        <f>IF('PvE Ondw Ontw T - Ttl'!I122="","",'PvE Ondw Ontw T - Ttl'!I122)</f>
        <v>3.1.9</v>
      </c>
      <c r="E122" s="99" t="str">
        <f>'PvE Ondw Ontw T - Ttl'!J122&amp; 'PvE Ondw Ontw T - Ttl'!K122&amp; 'PvE Ondw Ontw T - Ttl'!L122</f>
        <v>De aangeboden applicatie/oplossing is volledig web gebaseerd en daarmee onafhankelijk van het apparaat, het besturingssysteem en de locatie. de applicatie is te gebruiken via alle gangbare webbrowsers, waaronder tenminste de laatste en voorlaatste major versies van de browsers Microsoft Edge, Google Chrome, Safari en Mozilla Firefox. Er wordt primair gebruik gemaakt van standaard internetprotocollen (HTTP en HTTPS) en poorten (80 en 443).</v>
      </c>
      <c r="F122" s="86" t="str">
        <f>IF('PvE Ondw Ontw T - Ttl'!M122="","",'PvE Ondw Ontw T - Ttl'!M122)</f>
        <v>Eis</v>
      </c>
      <c r="G122" s="57"/>
      <c r="H122" s="16"/>
    </row>
    <row r="123" spans="1:8" ht="25.5" x14ac:dyDescent="0.25">
      <c r="B123" s="96" t="str">
        <f>IF('PvE Ondw Ontw T - Ttl'!G123="","",'PvE Ondw Ontw T - Ttl'!G123)</f>
        <v/>
      </c>
      <c r="C123" s="97" t="str">
        <f>IF('PvE Ondw Ontw T - Ttl'!H123="","",'PvE Ondw Ontw T - Ttl'!H123)</f>
        <v/>
      </c>
      <c r="D123" s="98" t="str">
        <f>IF('PvE Ondw Ontw T - Ttl'!I123="","",'PvE Ondw Ontw T - Ttl'!I123)</f>
        <v>3.1.10</v>
      </c>
      <c r="E123" s="99" t="str">
        <f>'PvE Ondw Ontw T - Ttl'!J123&amp; 'PvE Ondw Ontw T - Ttl'!K123&amp; 'PvE Ondw Ontw T - Ttl'!L123</f>
        <v>De applicatie is te gebruiken zonder (browser) plugins of add-ons op de lokale client (Zero footprint aangaande de SAAS-oplossing).   </v>
      </c>
      <c r="F123" s="86" t="str">
        <f>IF('PvE Ondw Ontw T - Ttl'!M123="","",'PvE Ondw Ontw T - Ttl'!M123)</f>
        <v>Eis</v>
      </c>
      <c r="G123" s="57"/>
      <c r="H123" s="16"/>
    </row>
    <row r="124" spans="1:8" ht="25.5" x14ac:dyDescent="0.25">
      <c r="B124" s="96" t="str">
        <f>IF('PvE Ondw Ontw T - Ttl'!G124="","",'PvE Ondw Ontw T - Ttl'!G124)</f>
        <v/>
      </c>
      <c r="C124" s="97" t="str">
        <f>IF('PvE Ondw Ontw T - Ttl'!H124="","",'PvE Ondw Ontw T - Ttl'!H124)</f>
        <v/>
      </c>
      <c r="D124" s="98" t="str">
        <f>IF('PvE Ondw Ontw T - Ttl'!I124="","",'PvE Ondw Ontw T - Ttl'!I124)</f>
        <v>3.1.11</v>
      </c>
      <c r="E124" s="99" t="str">
        <f>'PvE Ondw Ontw T - Ttl'!J124&amp; 'PvE Ondw Ontw T - Ttl'!K124&amp; 'PvE Ondw Ontw T - Ttl'!L124</f>
        <v>De applicatie en bijbehorende beheerprocedures zijn ontworpen uitgaande van een minimale gegarandeerde beschikbaarheid van 99,8% op basis van 24/7 365 dagen per jaar (exclusief onderhoud). </v>
      </c>
      <c r="F124" s="86" t="str">
        <f>IF('PvE Ondw Ontw T - Ttl'!M124="","",'PvE Ondw Ontw T - Ttl'!M124)</f>
        <v>Eis</v>
      </c>
      <c r="G124" s="57"/>
      <c r="H124" s="16"/>
    </row>
    <row r="125" spans="1:8" ht="51" x14ac:dyDescent="0.25">
      <c r="B125" s="96" t="str">
        <f>IF('PvE Ondw Ontw T - Ttl'!G125="","",'PvE Ondw Ontw T - Ttl'!G125)</f>
        <v/>
      </c>
      <c r="C125" s="97" t="str">
        <f>IF('PvE Ondw Ontw T - Ttl'!H125="","",'PvE Ondw Ontw T - Ttl'!H125)</f>
        <v/>
      </c>
      <c r="D125" s="98" t="str">
        <f>IF('PvE Ondw Ontw T - Ttl'!I125="","",'PvE Ondw Ontw T - Ttl'!I125)</f>
        <v>3.1.12</v>
      </c>
      <c r="E125" s="99" t="str">
        <f>'PvE Ondw Ontw T - Ttl'!J125&amp; 'PvE Ondw Ontw T - Ttl'!K125&amp; 'PvE Ondw Ontw T - Ttl'!L125</f>
        <v>De wachttijd voor eindgebruikers bij schermwisselingen is aantoonbaar &lt; 2 seconde per uitgevoerde beeldschermtransactie, bij concurrent gebruik van 20 gebruikers of minder. Dit bij voldoende bandbreedte en netwerkcapaciteit aan de gebruikerskant (buiten de invloedssfeer van de leverancier).  De leverancier geeft de minimale bandbreedte vereiste vanuit de client richting de (SaaS toepassing. Ter informatie, op een locatie van KW1C is draadloos de primaire toegang. </v>
      </c>
      <c r="F125" s="86" t="str">
        <f>IF('PvE Ondw Ontw T - Ttl'!M125="","",'PvE Ondw Ontw T - Ttl'!M125)</f>
        <v>Eis</v>
      </c>
      <c r="G125" s="57"/>
      <c r="H125" s="16"/>
    </row>
    <row r="126" spans="1:8" hidden="1" x14ac:dyDescent="0.25">
      <c r="A126" s="3"/>
      <c r="B126" s="53" t="str">
        <f>IF('PvE Ondw Ontw T - Ttl'!G126="","",'PvE Ondw Ontw T - Ttl'!G126)</f>
        <v/>
      </c>
      <c r="C126" s="54" t="str">
        <f>IF('PvE Ondw Ontw T - Ttl'!H126="","",'PvE Ondw Ontw T - Ttl'!H126)</f>
        <v/>
      </c>
      <c r="D126" s="37" t="str">
        <f>IF('PvE Ondw Ontw T - Ttl'!I126="","",'PvE Ondw Ontw T - Ttl'!I126)</f>
        <v>3.1.13</v>
      </c>
      <c r="E126" s="55" t="str">
        <f>'PvE Ondw Ontw T - Ttl'!J126&amp; 'PvE Ondw Ontw T - Ttl'!K126&amp; 'PvE Ondw Ontw T - Ttl'!L126</f>
        <v>Bij onverhoopte storingen of interactiefouten van een gebruiker geeft de applicatie duidelijke informatie over het probleem en een heldere instructie hoe te handelen om het op te lossen.</v>
      </c>
      <c r="F126" s="57" t="str">
        <f>IF('PvE Ondw Ontw T - Ttl'!M126="","",'PvE Ondw Ontw T - Ttl'!M126)</f>
        <v>Belangrijk</v>
      </c>
      <c r="G126" s="57"/>
      <c r="H126" s="16"/>
    </row>
    <row r="127" spans="1:8" x14ac:dyDescent="0.25">
      <c r="B127" s="96" t="str">
        <f>IF('PvE Ondw Ontw T - Ttl'!G127="","",'PvE Ondw Ontw T - Ttl'!G127)</f>
        <v/>
      </c>
      <c r="C127" s="97" t="str">
        <f>IF('PvE Ondw Ontw T - Ttl'!H127="","",'PvE Ondw Ontw T - Ttl'!H127)</f>
        <v>3.2</v>
      </c>
      <c r="D127" s="98" t="str">
        <f>IF('PvE Ondw Ontw T - Ttl'!I127="","",'PvE Ondw Ontw T - Ttl'!I127)</f>
        <v/>
      </c>
      <c r="E127" s="99" t="str">
        <f>'PvE Ondw Ontw T - Ttl'!J127&amp; 'PvE Ondw Ontw T - Ttl'!K127&amp; 'PvE Ondw Ontw T - Ttl'!L127</f>
        <v>Koppelingen en integraties</v>
      </c>
      <c r="F127" s="86" t="str">
        <f>IF('PvE Ondw Ontw T - Ttl'!M127="","",'PvE Ondw Ontw T - Ttl'!M127)</f>
        <v/>
      </c>
      <c r="G127" s="86"/>
      <c r="H127" s="87"/>
    </row>
    <row r="128" spans="1:8" hidden="1" x14ac:dyDescent="0.25">
      <c r="A128" s="3"/>
      <c r="B128" s="53" t="str">
        <f>IF('PvE Ondw Ontw T - Ttl'!G128="","",'PvE Ondw Ontw T - Ttl'!G128)</f>
        <v/>
      </c>
      <c r="C128" s="54" t="str">
        <f>IF('PvE Ondw Ontw T - Ttl'!H128="","",'PvE Ondw Ontw T - Ttl'!H128)</f>
        <v/>
      </c>
      <c r="D128" s="37" t="str">
        <f>IF('PvE Ondw Ontw T - Ttl'!I128="","",'PvE Ondw Ontw T - Ttl'!I128)</f>
        <v>3.2.1</v>
      </c>
      <c r="E128" s="55" t="str">
        <f>'PvE Ondw Ontw T - Ttl'!J128&amp; 'PvE Ondw Ontw T - Ttl'!K128&amp; 'PvE Ondw Ontw T - Ttl'!L128</f>
        <v>De applicatie ondersteunt het principe van loosely coupled. Dat wil zeggen dat API's voor gegevensuitwisseling binnen de applicatie ook benaderbaar en toepasbaar zijn voor aanbestedende dienst.</v>
      </c>
      <c r="F128" s="57" t="str">
        <f>IF('PvE Ondw Ontw T - Ttl'!M128="","",'PvE Ondw Ontw T - Ttl'!M128)</f>
        <v>Belangrijk</v>
      </c>
      <c r="G128" s="57"/>
      <c r="H128" s="16"/>
    </row>
    <row r="129" spans="1:8" x14ac:dyDescent="0.25">
      <c r="B129" s="96" t="str">
        <f>IF('PvE Ondw Ontw T - Ttl'!G129="","",'PvE Ondw Ontw T - Ttl'!G129)</f>
        <v/>
      </c>
      <c r="C129" s="97" t="str">
        <f>IF('PvE Ondw Ontw T - Ttl'!H129="","",'PvE Ondw Ontw T - Ttl'!H129)</f>
        <v/>
      </c>
      <c r="D129" s="98" t="str">
        <f>IF('PvE Ondw Ontw T - Ttl'!I129="","",'PvE Ondw Ontw T - Ttl'!I129)</f>
        <v>3.2.2</v>
      </c>
      <c r="E129" s="99" t="str">
        <f>'PvE Ondw Ontw T - Ttl'!J129&amp; 'PvE Ondw Ontw T - Ttl'!K129&amp; 'PvE Ondw Ontw T - Ttl'!L129</f>
        <v>Het gegevensmodel van de applicatie is inzichtelijk en gedocumenteerd en wordt aan de instelling beschikbaar gesteld.</v>
      </c>
      <c r="F129" s="86" t="str">
        <f>IF('PvE Ondw Ontw T - Ttl'!M129="","",'PvE Ondw Ontw T - Ttl'!M129)</f>
        <v>Eis</v>
      </c>
      <c r="G129" s="57"/>
      <c r="H129" s="16"/>
    </row>
    <row r="130" spans="1:8" ht="25.5" x14ac:dyDescent="0.25">
      <c r="B130" s="96" t="str">
        <f>IF('PvE Ondw Ontw T - Ttl'!G130="","",'PvE Ondw Ontw T - Ttl'!G130)</f>
        <v/>
      </c>
      <c r="C130" s="97" t="str">
        <f>IF('PvE Ondw Ontw T - Ttl'!H130="","",'PvE Ondw Ontw T - Ttl'!H130)</f>
        <v/>
      </c>
      <c r="D130" s="98" t="str">
        <f>IF('PvE Ondw Ontw T - Ttl'!I130="","",'PvE Ondw Ontw T - Ttl'!I130)</f>
        <v>3.2.3</v>
      </c>
      <c r="E130" s="99" t="str">
        <f>'PvE Ondw Ontw T - Ttl'!J130&amp; 'PvE Ondw Ontw T - Ttl'!K130&amp; 'PvE Ondw Ontw T - Ttl'!L130</f>
        <v>Alle, in de aangeboden oplossing opgeslagen data is beschikbaar via een gestandaardiseerd, actueel en (near) realtime koppelvlak in de vorm van een API/Webservice op basis van de-facto standaard REST/JSON.</v>
      </c>
      <c r="F130" s="86" t="str">
        <f>IF('PvE Ondw Ontw T - Ttl'!M130="","",'PvE Ondw Ontw T - Ttl'!M130)</f>
        <v>Eis</v>
      </c>
      <c r="G130" s="57"/>
      <c r="H130" s="16"/>
    </row>
    <row r="131" spans="1:8" ht="25.5" x14ac:dyDescent="0.25">
      <c r="B131" s="96" t="str">
        <f>IF('PvE Ondw Ontw T - Ttl'!G131="","",'PvE Ondw Ontw T - Ttl'!G131)</f>
        <v/>
      </c>
      <c r="C131" s="97" t="str">
        <f>IF('PvE Ondw Ontw T - Ttl'!H131="","",'PvE Ondw Ontw T - Ttl'!H131)</f>
        <v/>
      </c>
      <c r="D131" s="98" t="str">
        <f>IF('PvE Ondw Ontw T - Ttl'!I131="","",'PvE Ondw Ontw T - Ttl'!I131)</f>
        <v>3.2.4</v>
      </c>
      <c r="E131" s="99" t="str">
        <f>'PvE Ondw Ontw T - Ttl'!J131&amp; 'PvE Ondw Ontw T - Ttl'!K131&amp; 'PvE Ondw Ontw T - Ttl'!L131</f>
        <v>API’s/webservices zijn beveiligd volgens de laatste marktstandaarden (bv. het oAuth 2.0 protocol met Client Credentials flow voor applicatie naar applicatie en Authorization Code flow voor gebruiker naar applicatie)</v>
      </c>
      <c r="F131" s="86" t="str">
        <f>IF('PvE Ondw Ontw T - Ttl'!M131="","",'PvE Ondw Ontw T - Ttl'!M131)</f>
        <v>Eis</v>
      </c>
      <c r="G131" s="57"/>
      <c r="H131" s="16"/>
    </row>
    <row r="132" spans="1:8" s="1" customFormat="1" ht="25.5" x14ac:dyDescent="0.25">
      <c r="A132" s="91"/>
      <c r="B132" s="96" t="str">
        <f>IF('PvE Ondw Ontw T - Ttl'!G132="","",'PvE Ondw Ontw T - Ttl'!G132)</f>
        <v/>
      </c>
      <c r="C132" s="97" t="str">
        <f>IF('PvE Ondw Ontw T - Ttl'!H132="","",'PvE Ondw Ontw T - Ttl'!H132)</f>
        <v/>
      </c>
      <c r="D132" s="98" t="str">
        <f>IF('PvE Ondw Ontw T - Ttl'!I132="","",'PvE Ondw Ontw T - Ttl'!I132)</f>
        <v>3.2.5</v>
      </c>
      <c r="E132" s="99" t="str">
        <f>'PvE Ondw Ontw T - Ttl'!J132&amp; 'PvE Ondw Ontw T - Ttl'!K132&amp; 'PvE Ondw Ontw T - Ttl'!L132</f>
        <v>De aangeboden API’s/webservices zijn goed gedocumenteerd en voorzien van eenduidige terugkoppeling. Alle documentatie hieromtrent is beschikbaar voor de aanbestedende dienst.</v>
      </c>
      <c r="F132" s="86" t="str">
        <f>IF('PvE Ondw Ontw T - Ttl'!M132="","",'PvE Ondw Ontw T - Ttl'!M132)</f>
        <v>Eis</v>
      </c>
      <c r="G132" s="79"/>
      <c r="H132" s="16"/>
    </row>
    <row r="133" spans="1:8" s="1" customFormat="1" ht="25.5" x14ac:dyDescent="0.25">
      <c r="A133" s="91"/>
      <c r="B133" s="96" t="str">
        <f>IF('PvE Ondw Ontw T - Ttl'!G133="","",'PvE Ondw Ontw T - Ttl'!G133)</f>
        <v/>
      </c>
      <c r="C133" s="97" t="str">
        <f>IF('PvE Ondw Ontw T - Ttl'!H133="","",'PvE Ondw Ontw T - Ttl'!H133)</f>
        <v/>
      </c>
      <c r="D133" s="98" t="str">
        <f>IF('PvE Ondw Ontw T - Ttl'!I133="","",'PvE Ondw Ontw T - Ttl'!I133)</f>
        <v>3.2.6</v>
      </c>
      <c r="E133" s="99" t="str">
        <f>'PvE Ondw Ontw T - Ttl'!J133&amp; 'PvE Ondw Ontw T - Ttl'!K133&amp; 'PvE Ondw Ontw T - Ttl'!L133</f>
        <v>De inschrijver draagt er zorg voor dat (maatwerk- en standaard) koppelingen blijven werken bij nieuwe releases en upgrades van de applicatie voor de duur van het contract.</v>
      </c>
      <c r="F133" s="86" t="str">
        <f>IF('PvE Ondw Ontw T - Ttl'!M133="","",'PvE Ondw Ontw T - Ttl'!M133)</f>
        <v>Eis</v>
      </c>
      <c r="G133" s="80"/>
      <c r="H133" s="16"/>
    </row>
    <row r="134" spans="1:8" ht="76.5" x14ac:dyDescent="0.25">
      <c r="B134" s="96" t="str">
        <f>IF('PvE Ondw Ontw T - Ttl'!G134="","",'PvE Ondw Ontw T - Ttl'!G134)</f>
        <v/>
      </c>
      <c r="C134" s="97" t="str">
        <f>IF('PvE Ondw Ontw T - Ttl'!H134="","",'PvE Ondw Ontw T - Ttl'!H134)</f>
        <v/>
      </c>
      <c r="D134" s="98" t="str">
        <f>IF('PvE Ondw Ontw T - Ttl'!I134="","",'PvE Ondw Ontw T - Ttl'!I134)</f>
        <v>3.2.7</v>
      </c>
      <c r="E134" s="99" t="str">
        <f>'PvE Ondw Ontw T - Ttl'!J134&amp; 'PvE Ondw Ontw T - Ttl'!K134&amp; 'PvE Ondw Ontw T - Ttl'!L134</f>
        <v>Indien en voor zover de geïntegreerde oplossing is opgebouwd uit verschillende modules die real time of via scheduling gegevens (meta-, stam- en transactiegegevens) onderling uitwisselen,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softwareoplossing wordt geacht onderdeel uit te maken van de overeenkomst. Daarmee worden aanpassingen, bugfixing etc. uitgevoerd voor rekening en risico van de leverancier, gelijk de andere onderdelen van de geleverde standaard oplossing.</v>
      </c>
      <c r="F134" s="86" t="str">
        <f>IF('PvE Ondw Ontw T - Ttl'!M134="","",'PvE Ondw Ontw T - Ttl'!M134)</f>
        <v>Eis</v>
      </c>
      <c r="G134" s="57"/>
      <c r="H134" s="16"/>
    </row>
    <row r="135" spans="1:8" ht="38.25" x14ac:dyDescent="0.25">
      <c r="B135" s="96" t="str">
        <f>IF('PvE Ondw Ontw T - Ttl'!G135="","",'PvE Ondw Ontw T - Ttl'!G135)</f>
        <v/>
      </c>
      <c r="C135" s="97" t="str">
        <f>IF('PvE Ondw Ontw T - Ttl'!H135="","",'PvE Ondw Ontw T - Ttl'!H135)</f>
        <v/>
      </c>
      <c r="D135" s="98" t="str">
        <f>IF('PvE Ondw Ontw T - Ttl'!I135="","",'PvE Ondw Ontw T - Ttl'!I135)</f>
        <v>3.2.8</v>
      </c>
      <c r="E135" s="99" t="str">
        <f>'PvE Ondw Ontw T - Ttl'!J135&amp; 'PvE Ondw Ontw T - Ttl'!K135&amp; 'PvE Ondw Ontw T - Ttl'!L135</f>
        <v>Geautomatiseerde User Provisioning wordt ondersteund, dat wil zeggen: Gebruiker- en beheer(accounts) kunnen, via een koppeling met het Identity Management systeem van Aanbestedende Dienst, geautomatiseerd aangemaakt, gemuteerd, geblokkeerd en verwijderd/gearchiveerd worden.</v>
      </c>
      <c r="F135" s="86" t="str">
        <f>IF('PvE Ondw Ontw T - Ttl'!M135="","",'PvE Ondw Ontw T - Ttl'!M135)</f>
        <v>Eis</v>
      </c>
      <c r="G135" s="57"/>
      <c r="H135" s="16"/>
    </row>
    <row r="136" spans="1:8" ht="38.25" x14ac:dyDescent="0.25">
      <c r="B136" s="96" t="str">
        <f>IF('PvE Ondw Ontw T - Ttl'!G136="","",'PvE Ondw Ontw T - Ttl'!G136)</f>
        <v/>
      </c>
      <c r="C136" s="97" t="str">
        <f>IF('PvE Ondw Ontw T - Ttl'!H136="","",'PvE Ondw Ontw T - Ttl'!H136)</f>
        <v/>
      </c>
      <c r="D136" s="98" t="str">
        <f>IF('PvE Ondw Ontw T - Ttl'!I136="","",'PvE Ondw Ontw T - Ttl'!I136)</f>
        <v>3.2.9</v>
      </c>
      <c r="E136" s="99" t="str">
        <f>'PvE Ondw Ontw T - Ttl'!J136&amp; 'PvE Ondw Ontw T - Ttl'!K136&amp; 'PvE Ondw Ontw T - Ttl'!L136</f>
        <v>De applicatie biedt de mogelijkheid om een realtime kopie van de productiedata beschikbaar te stellen als een aparte omgeving (een realtime lees-replica van de database) waarop een instelling met een zelf te kiezen systeem rapportages en gegevensanalyses kan realiseren.</v>
      </c>
      <c r="F136" s="86" t="str">
        <f>IF('PvE Ondw Ontw T - Ttl'!M136="","",'PvE Ondw Ontw T - Ttl'!M136)</f>
        <v>Eis</v>
      </c>
      <c r="G136" s="57"/>
      <c r="H136" s="16"/>
    </row>
    <row r="137" spans="1:8" x14ac:dyDescent="0.25">
      <c r="B137" s="96" t="str">
        <f>IF('PvE Ondw Ontw T - Ttl'!G137="","",'PvE Ondw Ontw T - Ttl'!G137)</f>
        <v/>
      </c>
      <c r="C137" s="97" t="str">
        <f>IF('PvE Ondw Ontw T - Ttl'!H137="","",'PvE Ondw Ontw T - Ttl'!H137)</f>
        <v>3.3</v>
      </c>
      <c r="D137" s="98" t="str">
        <f>IF('PvE Ondw Ontw T - Ttl'!I137="","",'PvE Ondw Ontw T - Ttl'!I137)</f>
        <v/>
      </c>
      <c r="E137" s="99" t="str">
        <f>'PvE Ondw Ontw T - Ttl'!J137&amp; 'PvE Ondw Ontw T - Ttl'!K137&amp; 'PvE Ondw Ontw T - Ttl'!L137</f>
        <v>Informatiebeveiliging en privacy</v>
      </c>
      <c r="F137" s="86" t="str">
        <f>IF('PvE Ondw Ontw T - Ttl'!M137="","",'PvE Ondw Ontw T - Ttl'!M137)</f>
        <v/>
      </c>
      <c r="G137" s="86"/>
      <c r="H137" s="87"/>
    </row>
    <row r="138" spans="1:8" s="1" customFormat="1" hidden="1" x14ac:dyDescent="0.25">
      <c r="A138" s="3"/>
      <c r="B138" s="53" t="str">
        <f>IF('PvE Ondw Ontw T - Ttl'!G138="","",'PvE Ondw Ontw T - Ttl'!G138)</f>
        <v/>
      </c>
      <c r="C138" s="54" t="str">
        <f>IF('PvE Ondw Ontw T - Ttl'!H138="","",'PvE Ondw Ontw T - Ttl'!H138)</f>
        <v/>
      </c>
      <c r="D138" s="37" t="str">
        <f>IF('PvE Ondw Ontw T - Ttl'!I138="","",'PvE Ondw Ontw T - Ttl'!I138)</f>
        <v>3.3.1</v>
      </c>
      <c r="E138" s="55" t="str">
        <f>'PvE Ondw Ontw T - Ttl'!J138&amp; 'PvE Ondw Ontw T - Ttl'!K138&amp; 'PvE Ondw Ontw T - Ttl'!L138</f>
        <v>De inschrijver beschikt over een ISO 27001 en ISO 27002 certificering (of vergelijkbaar). Deze certificering dient te worden opgeleverd ter verificatie en jaarlijks te worden verstrekt aan de externe accountant van KW1C.</v>
      </c>
      <c r="F138" s="57" t="str">
        <f>IF('PvE Ondw Ontw T - Ttl'!M138="","",'PvE Ondw Ontw T - Ttl'!M138)</f>
        <v>Belangrijk</v>
      </c>
      <c r="G138" s="79"/>
      <c r="H138" s="16"/>
    </row>
    <row r="139" spans="1:8" s="1" customFormat="1" hidden="1" x14ac:dyDescent="0.25">
      <c r="A139" s="3"/>
      <c r="B139" s="53" t="str">
        <f>IF('PvE Ondw Ontw T - Ttl'!G139="","",'PvE Ondw Ontw T - Ttl'!G139)</f>
        <v/>
      </c>
      <c r="C139" s="54" t="str">
        <f>IF('PvE Ondw Ontw T - Ttl'!H139="","",'PvE Ondw Ontw T - Ttl'!H139)</f>
        <v/>
      </c>
      <c r="D139" s="37" t="str">
        <f>IF('PvE Ondw Ontw T - Ttl'!I139="","",'PvE Ondw Ontw T - Ttl'!I139)</f>
        <v>3.3.2</v>
      </c>
      <c r="E139" s="55" t="str">
        <f>'PvE Ondw Ontw T - Ttl'!J139&amp; 'PvE Ondw Ontw T - Ttl'!K139&amp; 'PvE Ondw Ontw T - Ttl'!L139</f>
        <v>Gedurende de looptijd van het contract geeft de opdrachtnemer concreet aan op welke wijze hij voldoet aan de hoge mate van kwaliteit van de software gericht op de productkwaliteit en kwaliteit tijdens gebruik (ISO25010 of vergelijkbaar). De ISO-norm 25010 vervangt sinds 2011 de ISO-norm 9126.</v>
      </c>
      <c r="F139" s="57" t="str">
        <f>IF('PvE Ondw Ontw T - Ttl'!M139="","",'PvE Ondw Ontw T - Ttl'!M139)</f>
        <v>Belangrijk</v>
      </c>
      <c r="G139" s="80"/>
      <c r="H139" s="16"/>
    </row>
    <row r="140" spans="1:8" ht="25.5" x14ac:dyDescent="0.25">
      <c r="B140" s="96" t="str">
        <f>IF('PvE Ondw Ontw T - Ttl'!G140="","",'PvE Ondw Ontw T - Ttl'!G140)</f>
        <v/>
      </c>
      <c r="C140" s="97" t="str">
        <f>IF('PvE Ondw Ontw T - Ttl'!H140="","",'PvE Ondw Ontw T - Ttl'!H140)</f>
        <v/>
      </c>
      <c r="D140" s="98" t="str">
        <f>IF('PvE Ondw Ontw T - Ttl'!I140="","",'PvE Ondw Ontw T - Ttl'!I140)</f>
        <v>3.3.3</v>
      </c>
      <c r="E140" s="99" t="str">
        <f>'PvE Ondw Ontw T - Ttl'!J140&amp; 'PvE Ondw Ontw T - Ttl'!K140&amp; 'PvE Ondw Ontw T - Ttl'!L140</f>
        <v>De inschrijver voldoet aan de Algemene Verordening Gegevensbescherming (of GDPR: General Data Protection Regulation) van de Europese Unie.</v>
      </c>
      <c r="F140" s="86" t="str">
        <f>IF('PvE Ondw Ontw T - Ttl'!M140="","",'PvE Ondw Ontw T - Ttl'!M140)</f>
        <v>Eis</v>
      </c>
      <c r="G140" s="57"/>
      <c r="H140" s="16"/>
    </row>
    <row r="141" spans="1:8" s="1" customFormat="1" x14ac:dyDescent="0.25">
      <c r="A141" s="91"/>
      <c r="B141" s="96" t="str">
        <f>IF('PvE Ondw Ontw T - Ttl'!G141="","",'PvE Ondw Ontw T - Ttl'!G141)</f>
        <v/>
      </c>
      <c r="C141" s="97" t="str">
        <f>IF('PvE Ondw Ontw T - Ttl'!H141="","",'PvE Ondw Ontw T - Ttl'!H141)</f>
        <v/>
      </c>
      <c r="D141" s="98" t="str">
        <f>IF('PvE Ondw Ontw T - Ttl'!I141="","",'PvE Ondw Ontw T - Ttl'!I141)</f>
        <v>3.3.4</v>
      </c>
      <c r="E141" s="99" t="str">
        <f>'PvE Ondw Ontw T - Ttl'!J141&amp; 'PvE Ondw Ontw T - Ttl'!K141&amp; 'PvE Ondw Ontw T - Ttl'!L141</f>
        <v>De aangeboden SaaS oplossing bevindt zich fysiek binnen de EER</v>
      </c>
      <c r="F141" s="86" t="str">
        <f>IF('PvE Ondw Ontw T - Ttl'!M141="","",'PvE Ondw Ontw T - Ttl'!M141)</f>
        <v>Eis</v>
      </c>
      <c r="G141" s="78"/>
      <c r="H141" s="16"/>
    </row>
    <row r="142" spans="1:8" ht="25.5" x14ac:dyDescent="0.25">
      <c r="B142" s="96" t="str">
        <f>IF('PvE Ondw Ontw T - Ttl'!G142="","",'PvE Ondw Ontw T - Ttl'!G142)</f>
        <v/>
      </c>
      <c r="C142" s="97" t="str">
        <f>IF('PvE Ondw Ontw T - Ttl'!H142="","",'PvE Ondw Ontw T - Ttl'!H142)</f>
        <v/>
      </c>
      <c r="D142" s="98" t="str">
        <f>IF('PvE Ondw Ontw T - Ttl'!I142="","",'PvE Ondw Ontw T - Ttl'!I142)</f>
        <v>3.3.5</v>
      </c>
      <c r="E142" s="99" t="str">
        <f>'PvE Ondw Ontw T - Ttl'!J142&amp; 'PvE Ondw Ontw T - Ttl'!K142&amp; 'PvE Ondw Ontw T - Ttl'!L142</f>
        <v>De inschrijver beschikt binnen een jaar na gunning over een beschrijving van de interne beheersmaatregelen van de serviceorganisatie in de vorm van een ISAE 3402 Type II rapportage.</v>
      </c>
      <c r="F142" s="86" t="str">
        <f>IF('PvE Ondw Ontw T - Ttl'!M142="","",'PvE Ondw Ontw T - Ttl'!M142)</f>
        <v>Eis</v>
      </c>
      <c r="G142" s="57"/>
      <c r="H142" s="16"/>
    </row>
    <row r="143" spans="1:8" x14ac:dyDescent="0.25">
      <c r="B143" s="96" t="str">
        <f>IF('PvE Ondw Ontw T - Ttl'!G143="","",'PvE Ondw Ontw T - Ttl'!G143)</f>
        <v/>
      </c>
      <c r="C143" s="97" t="str">
        <f>IF('PvE Ondw Ontw T - Ttl'!H143="","",'PvE Ondw Ontw T - Ttl'!H143)</f>
        <v>3.4</v>
      </c>
      <c r="D143" s="98" t="str">
        <f>IF('PvE Ondw Ontw T - Ttl'!I143="","",'PvE Ondw Ontw T - Ttl'!I143)</f>
        <v/>
      </c>
      <c r="E143" s="99" t="str">
        <f>'PvE Ondw Ontw T - Ttl'!J143&amp; 'PvE Ondw Ontw T - Ttl'!K143&amp; 'PvE Ondw Ontw T - Ttl'!L143</f>
        <v>Scholing en kennisbank</v>
      </c>
      <c r="F143" s="86" t="str">
        <f>IF('PvE Ondw Ontw T - Ttl'!M143="","",'PvE Ondw Ontw T - Ttl'!M143)</f>
        <v/>
      </c>
      <c r="G143" s="86"/>
      <c r="H143" s="87"/>
    </row>
    <row r="144" spans="1:8" hidden="1" x14ac:dyDescent="0.25">
      <c r="A144" s="3"/>
      <c r="B144" s="53" t="str">
        <f>IF('PvE Ondw Ontw T - Ttl'!G144="","",'PvE Ondw Ontw T - Ttl'!G144)</f>
        <v/>
      </c>
      <c r="C144" s="54" t="str">
        <f>IF('PvE Ondw Ontw T - Ttl'!H144="","",'PvE Ondw Ontw T - Ttl'!H144)</f>
        <v/>
      </c>
      <c r="D144" s="37" t="str">
        <f>IF('PvE Ondw Ontw T - Ttl'!I144="","",'PvE Ondw Ontw T - Ttl'!I144)</f>
        <v>3.4.1</v>
      </c>
      <c r="E144" s="55" t="str">
        <f>'PvE Ondw Ontw T - Ttl'!J144&amp; 'PvE Ondw Ontw T - Ttl'!K144&amp; 'PvE Ondw Ontw T - Ttl'!L144</f>
        <v>Het scholingsplan is erop gericht dat (sleutel)gebruikers in staat zijn om de applicatie optimaal te gebruiken en in te richten en zelfstandig nieuwe gebruikers te kunnen opleiden (train de trainer principe).</v>
      </c>
      <c r="F144" s="57" t="str">
        <f>IF('PvE Ondw Ontw T - Ttl'!M144="","",'PvE Ondw Ontw T - Ttl'!M144)</f>
        <v>Belangrijk</v>
      </c>
      <c r="G144" s="57"/>
      <c r="H144" s="16"/>
    </row>
    <row r="145" spans="1:8" s="1" customFormat="1" hidden="1" x14ac:dyDescent="0.25">
      <c r="A145" s="3"/>
      <c r="B145" s="53" t="str">
        <f>IF('PvE Ondw Ontw T - Ttl'!G145="","",'PvE Ondw Ontw T - Ttl'!G145)</f>
        <v/>
      </c>
      <c r="C145" s="54" t="str">
        <f>IF('PvE Ondw Ontw T - Ttl'!H145="","",'PvE Ondw Ontw T - Ttl'!H145)</f>
        <v/>
      </c>
      <c r="D145" s="37" t="str">
        <f>IF('PvE Ondw Ontw T - Ttl'!I145="","",'PvE Ondw Ontw T - Ttl'!I145)</f>
        <v>3.4.2</v>
      </c>
      <c r="E145" s="55" t="str">
        <f>'PvE Ondw Ontw T - Ttl'!J145&amp; 'PvE Ondw Ontw T - Ttl'!K145&amp; 'PvE Ondw Ontw T - Ttl'!L145</f>
        <v>Er is een scholingsomgeving beschikbaar gedurende de implementatie en minimaal één jaar daarna.</v>
      </c>
      <c r="F145" s="57" t="str">
        <f>IF('PvE Ondw Ontw T - Ttl'!M145="","",'PvE Ondw Ontw T - Ttl'!M145)</f>
        <v>Belangrijk</v>
      </c>
      <c r="G145" s="78"/>
      <c r="H145" s="16"/>
    </row>
    <row r="146" spans="1:8" x14ac:dyDescent="0.25">
      <c r="B146" s="96" t="str">
        <f>IF('PvE Ondw Ontw T - Ttl'!G146="","",'PvE Ondw Ontw T - Ttl'!G146)</f>
        <v/>
      </c>
      <c r="C146" s="97" t="str">
        <f>IF('PvE Ondw Ontw T - Ttl'!H146="","",'PvE Ondw Ontw T - Ttl'!H146)</f>
        <v/>
      </c>
      <c r="D146" s="98" t="str">
        <f>IF('PvE Ondw Ontw T - Ttl'!I146="","",'PvE Ondw Ontw T - Ttl'!I146)</f>
        <v>3.4.3</v>
      </c>
      <c r="E146" s="99" t="str">
        <f>'PvE Ondw Ontw T - Ttl'!J146&amp; 'PvE Ondw Ontw T - Ttl'!K146&amp; 'PvE Ondw Ontw T - Ttl'!L146</f>
        <v>De leverancier heeft een scholingsaanbod gebaseerd op de meest actuele versie van de applicatie.</v>
      </c>
      <c r="F146" s="86" t="str">
        <f>IF('PvE Ondw Ontw T - Ttl'!M146="","",'PvE Ondw Ontw T - Ttl'!M146)</f>
        <v>Eis</v>
      </c>
      <c r="G146" s="57"/>
      <c r="H146" s="16"/>
    </row>
    <row r="147" spans="1:8" s="1" customFormat="1" hidden="1" x14ac:dyDescent="0.25">
      <c r="A147" s="3"/>
      <c r="B147" s="53" t="str">
        <f>IF('PvE Ondw Ontw T - Ttl'!G147="","",'PvE Ondw Ontw T - Ttl'!G147)</f>
        <v/>
      </c>
      <c r="C147" s="54" t="str">
        <f>IF('PvE Ondw Ontw T - Ttl'!H147="","",'PvE Ondw Ontw T - Ttl'!H147)</f>
        <v/>
      </c>
      <c r="D147" s="37" t="str">
        <f>IF('PvE Ondw Ontw T - Ttl'!I147="","",'PvE Ondw Ontw T - Ttl'!I147)</f>
        <v>3.4.4</v>
      </c>
      <c r="E147" s="55" t="str">
        <f>'PvE Ondw Ontw T - Ttl'!J147&amp; 'PvE Ondw Ontw T - Ttl'!K147&amp; 'PvE Ondw Ontw T - Ttl'!L147</f>
        <v>De inschrijver biedt een online kennisbank (bijvoorbeeld in de vorm van een wiki, instructievideo’s of online handleidingen) zowel voor de inrichting als het gebruik van de applicatie.</v>
      </c>
      <c r="F147" s="57" t="str">
        <f>IF('PvE Ondw Ontw T - Ttl'!M147="","",'PvE Ondw Ontw T - Ttl'!M147)</f>
        <v>Wens</v>
      </c>
      <c r="G147" s="78"/>
      <c r="H147" s="16"/>
    </row>
    <row r="148" spans="1:8" x14ac:dyDescent="0.25">
      <c r="B148" s="96" t="str">
        <f>IF('PvE Ondw Ontw T - Ttl'!G148="","",'PvE Ondw Ontw T - Ttl'!G148)</f>
        <v/>
      </c>
      <c r="C148" s="97" t="str">
        <f>IF('PvE Ondw Ontw T - Ttl'!H148="","",'PvE Ondw Ontw T - Ttl'!H148)</f>
        <v>3.5</v>
      </c>
      <c r="D148" s="98" t="str">
        <f>IF('PvE Ondw Ontw T - Ttl'!I148="","",'PvE Ondw Ontw T - Ttl'!I148)</f>
        <v/>
      </c>
      <c r="E148" s="99" t="str">
        <f>'PvE Ondw Ontw T - Ttl'!J148&amp; 'PvE Ondw Ontw T - Ttl'!K148&amp; 'PvE Ondw Ontw T - Ttl'!L148</f>
        <v>Leverancier, SLA, technisch beheer</v>
      </c>
      <c r="F148" s="86" t="str">
        <f>IF('PvE Ondw Ontw T - Ttl'!M148="","",'PvE Ondw Ontw T - Ttl'!M148)</f>
        <v/>
      </c>
      <c r="G148" s="86"/>
      <c r="H148" s="87"/>
    </row>
    <row r="149" spans="1:8" x14ac:dyDescent="0.25">
      <c r="B149" s="96" t="str">
        <f>IF('PvE Ondw Ontw T - Ttl'!G149="","",'PvE Ondw Ontw T - Ttl'!G149)</f>
        <v/>
      </c>
      <c r="C149" s="97" t="str">
        <f>IF('PvE Ondw Ontw T - Ttl'!H149="","",'PvE Ondw Ontw T - Ttl'!H149)</f>
        <v/>
      </c>
      <c r="D149" s="98" t="str">
        <f>IF('PvE Ondw Ontw T - Ttl'!I149="","",'PvE Ondw Ontw T - Ttl'!I149)</f>
        <v>3.5.1</v>
      </c>
      <c r="E149" s="99" t="str">
        <f>'PvE Ondw Ontw T - Ttl'!J149&amp; 'PvE Ondw Ontw T - Ttl'!K149&amp; 'PvE Ondw Ontw T - Ttl'!L149</f>
        <v>De ondersteuningsorganisatie, bestaande uit de helpdesk en consultancy-medewerkers, is in Nederland gevestigd.</v>
      </c>
      <c r="F149" s="86" t="str">
        <f>IF('PvE Ondw Ontw T - Ttl'!M149="","",'PvE Ondw Ontw T - Ttl'!M149)</f>
        <v>Eis</v>
      </c>
      <c r="G149" s="57"/>
      <c r="H149" s="16"/>
    </row>
    <row r="150" spans="1:8" ht="25.5" x14ac:dyDescent="0.25">
      <c r="B150" s="96" t="str">
        <f>IF('PvE Ondw Ontw T - Ttl'!G150="","",'PvE Ondw Ontw T - Ttl'!G150)</f>
        <v/>
      </c>
      <c r="C150" s="97" t="str">
        <f>IF('PvE Ondw Ontw T - Ttl'!H150="","",'PvE Ondw Ontw T - Ttl'!H150)</f>
        <v/>
      </c>
      <c r="D150" s="98" t="str">
        <f>IF('PvE Ondw Ontw T - Ttl'!I150="","",'PvE Ondw Ontw T - Ttl'!I150)</f>
        <v>3.5.2</v>
      </c>
      <c r="E150" s="99" t="str">
        <f>'PvE Ondw Ontw T - Ttl'!J150&amp; 'PvE Ondw Ontw T - Ttl'!K150&amp; 'PvE Ondw Ontw T - Ttl'!L150</f>
        <v>De inschrijver voert tijdig alle wettelijk vereiste aanpassingen door, zowel wat betreft de software als voor wijzigingen in de regelgeving, die het onderwijsontwerp raken.</v>
      </c>
      <c r="F150" s="86" t="str">
        <f>IF('PvE Ondw Ontw T - Ttl'!M150="","",'PvE Ondw Ontw T - Ttl'!M150)</f>
        <v>Eis</v>
      </c>
      <c r="G150" s="57"/>
      <c r="H150" s="16"/>
    </row>
    <row r="151" spans="1:8" hidden="1" x14ac:dyDescent="0.25">
      <c r="A151" s="3"/>
      <c r="B151" s="53" t="str">
        <f>IF('PvE Ondw Ontw T - Ttl'!G151="","",'PvE Ondw Ontw T - Ttl'!G151)</f>
        <v/>
      </c>
      <c r="C151" s="54" t="str">
        <f>IF('PvE Ondw Ontw T - Ttl'!H151="","",'PvE Ondw Ontw T - Ttl'!H151)</f>
        <v/>
      </c>
      <c r="D151" s="37" t="str">
        <f>IF('PvE Ondw Ontw T - Ttl'!I151="","",'PvE Ondw Ontw T - Ttl'!I151)</f>
        <v>3.5.3</v>
      </c>
      <c r="E151" s="55" t="str">
        <f>'PvE Ondw Ontw T - Ttl'!J151&amp; 'PvE Ondw Ontw T - Ttl'!K151&amp; 'PvE Ondw Ontw T - Ttl'!L151</f>
        <v>De inschrijver maakt afspraken over de wijze waarop vernieuwingen ten behoeve van het onderwijs en de ondersteunende processen tijdig in de applicatie kunnen worden geïmplementeerd.</v>
      </c>
      <c r="F151" s="57" t="str">
        <f>IF('PvE Ondw Ontw T - Ttl'!M151="","",'PvE Ondw Ontw T - Ttl'!M151)</f>
        <v>Belangrijk</v>
      </c>
      <c r="G151" s="57"/>
      <c r="H151" s="16"/>
    </row>
    <row r="152" spans="1:8" ht="204" x14ac:dyDescent="0.25">
      <c r="B152" s="96" t="str">
        <f>IF('PvE Ondw Ontw T - Ttl'!G152="","",'PvE Ondw Ontw T - Ttl'!G152)</f>
        <v/>
      </c>
      <c r="C152" s="97" t="str">
        <f>IF('PvE Ondw Ontw T - Ttl'!H152="","",'PvE Ondw Ontw T - Ttl'!H152)</f>
        <v/>
      </c>
      <c r="D152" s="98" t="str">
        <f>IF('PvE Ondw Ontw T - Ttl'!I152="","",'PvE Ondw Ontw T - Ttl'!I152)</f>
        <v>3.5.4</v>
      </c>
      <c r="E152" s="99" t="str">
        <f>'PvE Ondw Ontw T - Ttl'!J152&amp; 'PvE Ondw Ontw T - Ttl'!K152&amp; 'PvE Ondw Ontw T - Ttl'!L152</f>
        <v>Er is een afgestemd SLA, waarin tenminste wordt ingegaan op de volgende aspecten van de dienstverlening.
- Niveau van Dienstverlening
  * Beschikbaarheid
  * Performance
  * Vereiste infrastructuur
  * Privacy en data integriteit
  * Uitwijk
  * Back-up procedure
- Niveau dienstverlening Servicedesk
  * Onderhoud en Change Management
  * Procedure correctief, preventief en adaptief onderhoud
  * Procedure m.b.t. releases, patches etc.
- Overleg
- Escalatie en Conflictafhandeling
- Klanttevredenheidsonderzoek en rapportages
- Geldigheidsduur en onderhoud SLA</v>
      </c>
      <c r="F152" s="86" t="str">
        <f>IF('PvE Ondw Ontw T - Ttl'!M152="","",'PvE Ondw Ontw T - Ttl'!M152)</f>
        <v>Eis</v>
      </c>
      <c r="G152" s="57"/>
      <c r="H152" s="16"/>
    </row>
    <row r="153" spans="1:8" hidden="1" x14ac:dyDescent="0.25">
      <c r="A153" s="3"/>
      <c r="B153" s="53" t="str">
        <f>IF('PvE Ondw Ontw T - Ttl'!G153="","",'PvE Ondw Ontw T - Ttl'!G153)</f>
        <v/>
      </c>
      <c r="C153" s="54" t="str">
        <f>IF('PvE Ondw Ontw T - Ttl'!H153="","",'PvE Ondw Ontw T - Ttl'!H153)</f>
        <v/>
      </c>
      <c r="D153" s="37" t="str">
        <f>IF('PvE Ondw Ontw T - Ttl'!I153="","",'PvE Ondw Ontw T - Ttl'!I153)</f>
        <v>3.5.5</v>
      </c>
      <c r="E153" s="55" t="str">
        <f>'PvE Ondw Ontw T - Ttl'!J153&amp; 'PvE Ondw Ontw T - Ttl'!K153&amp; 'PvE Ondw Ontw T - Ttl'!L153</f>
        <v>De SLA van de inschrijver wordt vastgesteld door een door de inschrijver opgezet gebruikersoverleg.</v>
      </c>
      <c r="F153" s="57" t="str">
        <f>IF('PvE Ondw Ontw T - Ttl'!M153="","",'PvE Ondw Ontw T - Ttl'!M153)</f>
        <v>Wens</v>
      </c>
      <c r="G153" s="57"/>
      <c r="H153" s="16"/>
    </row>
    <row r="154" spans="1:8" x14ac:dyDescent="0.25">
      <c r="B154" s="96" t="str">
        <f>IF('PvE Ondw Ontw T - Ttl'!G154="","",'PvE Ondw Ontw T - Ttl'!G154)</f>
        <v/>
      </c>
      <c r="C154" s="97" t="str">
        <f>IF('PvE Ondw Ontw T - Ttl'!H154="","",'PvE Ondw Ontw T - Ttl'!H154)</f>
        <v/>
      </c>
      <c r="D154" s="98" t="str">
        <f>IF('PvE Ondw Ontw T - Ttl'!I154="","",'PvE Ondw Ontw T - Ttl'!I154)</f>
        <v>3.5.6</v>
      </c>
      <c r="E154" s="99" t="str">
        <f>'PvE Ondw Ontw T - Ttl'!J154&amp; 'PvE Ondw Ontw T - Ttl'!K154&amp; 'PvE Ondw Ontw T - Ttl'!L154</f>
        <v>De applicatie houdt een registratie of logging van alle mutaties bij die interpretabel zijn door functioneel beheerders.</v>
      </c>
      <c r="F154" s="86" t="str">
        <f>IF('PvE Ondw Ontw T - Ttl'!M154="","",'PvE Ondw Ontw T - Ttl'!M154)</f>
        <v>Eis</v>
      </c>
      <c r="G154" s="57"/>
      <c r="H154" s="16"/>
    </row>
    <row r="155" spans="1:8" x14ac:dyDescent="0.25">
      <c r="B155" s="96" t="str">
        <f>IF('PvE Ondw Ontw T - Ttl'!G155="","",'PvE Ondw Ontw T - Ttl'!G155)</f>
        <v/>
      </c>
      <c r="C155" s="97" t="str">
        <f>IF('PvE Ondw Ontw T - Ttl'!H155="","",'PvE Ondw Ontw T - Ttl'!H155)</f>
        <v/>
      </c>
      <c r="D155" s="98" t="str">
        <f>IF('PvE Ondw Ontw T - Ttl'!I155="","",'PvE Ondw Ontw T - Ttl'!I155)</f>
        <v>3.5.7</v>
      </c>
      <c r="E155" s="99" t="str">
        <f>'PvE Ondw Ontw T - Ttl'!J155&amp; 'PvE Ondw Ontw T - Ttl'!K155&amp; 'PvE Ondw Ontw T - Ttl'!L155</f>
        <v xml:space="preserve">De logging wordt minimaal 7 maar bij voorkeur 14 dagen bewaard. </v>
      </c>
      <c r="F155" s="86" t="str">
        <f>IF('PvE Ondw Ontw T - Ttl'!M155="","",'PvE Ondw Ontw T - Ttl'!M155)</f>
        <v>Eis</v>
      </c>
      <c r="G155" s="57"/>
      <c r="H155" s="16"/>
    </row>
    <row r="156" spans="1:8" ht="25.5" x14ac:dyDescent="0.25">
      <c r="B156" s="96" t="str">
        <f>IF('PvE Ondw Ontw T - Ttl'!G156="","",'PvE Ondw Ontw T - Ttl'!G156)</f>
        <v/>
      </c>
      <c r="C156" s="97" t="str">
        <f>IF('PvE Ondw Ontw T - Ttl'!H156="","",'PvE Ondw Ontw T - Ttl'!H156)</f>
        <v/>
      </c>
      <c r="D156" s="98" t="str">
        <f>IF('PvE Ondw Ontw T - Ttl'!I156="","",'PvE Ondw Ontw T - Ttl'!I156)</f>
        <v>3.5.8</v>
      </c>
      <c r="E156" s="99" t="str">
        <f>'PvE Ondw Ontw T - Ttl'!J156&amp; 'PvE Ondw Ontw T - Ttl'!K156&amp; 'PvE Ondw Ontw T - Ttl'!L156</f>
        <v>De logging moet in een gangbaar formaat, conform vastgelegde standaarden, aangeleverd worden zodat dit geëxporteerd kan worden naar een analyse- en monitoringsysteem.</v>
      </c>
      <c r="F156" s="86" t="str">
        <f>IF('PvE Ondw Ontw T - Ttl'!M156="","",'PvE Ondw Ontw T - Ttl'!M156)</f>
        <v>Eis</v>
      </c>
      <c r="G156" s="57"/>
      <c r="H156" s="16"/>
    </row>
    <row r="157" spans="1:8" ht="25.5" x14ac:dyDescent="0.25">
      <c r="B157" s="96" t="str">
        <f>IF('PvE Ondw Ontw T - Ttl'!G157="","",'PvE Ondw Ontw T - Ttl'!G157)</f>
        <v/>
      </c>
      <c r="C157" s="97" t="str">
        <f>IF('PvE Ondw Ontw T - Ttl'!H157="","",'PvE Ondw Ontw T - Ttl'!H157)</f>
        <v/>
      </c>
      <c r="D157" s="98" t="str">
        <f>IF('PvE Ondw Ontw T - Ttl'!I157="","",'PvE Ondw Ontw T - Ttl'!I157)</f>
        <v>3.5.9</v>
      </c>
      <c r="E157" s="99" t="str">
        <f>'PvE Ondw Ontw T - Ttl'!J157&amp; 'PvE Ondw Ontw T - Ttl'!K157&amp; 'PvE Ondw Ontw T - Ttl'!L157</f>
        <v>De inschrijver biedt naast een productieomgeving ook een permanente dedicated test-/acceptatieomgeving die gebruikt kan worden voor het testen en accepteren van nieuwe releases, het testen van interfaces en het uitvoeren van ketentesten.</v>
      </c>
      <c r="F157" s="86" t="str">
        <f>IF('PvE Ondw Ontw T - Ttl'!M157="","",'PvE Ondw Ontw T - Ttl'!M157)</f>
        <v>Eis</v>
      </c>
      <c r="G157" s="78"/>
      <c r="H157" s="16"/>
    </row>
    <row r="158" spans="1:8" ht="25.5" x14ac:dyDescent="0.25">
      <c r="B158" s="96" t="str">
        <f>IF('PvE Ondw Ontw T - Ttl'!G158="","",'PvE Ondw Ontw T - Ttl'!G158)</f>
        <v/>
      </c>
      <c r="C158" s="97" t="str">
        <f>IF('PvE Ondw Ontw T - Ttl'!H158="","",'PvE Ondw Ontw T - Ttl'!H158)</f>
        <v/>
      </c>
      <c r="D158" s="98" t="str">
        <f>IF('PvE Ondw Ontw T - Ttl'!I158="","",'PvE Ondw Ontw T - Ttl'!I158)</f>
        <v>3.5.10</v>
      </c>
      <c r="E158" s="99" t="str">
        <f>'PvE Ondw Ontw T - Ttl'!J158&amp; 'PvE Ondw Ontw T - Ttl'!K158&amp; 'PvE Ondw Ontw T - Ttl'!L158</f>
        <v>Het is mogelijk om een ketentest uit te voeren, gecombineerd met de testomgevingen van andere applicaties in de keten (bijvoorbeeld het testen van wijzigingen in de applicatie via datalaag naar afnemende applicaties).</v>
      </c>
      <c r="F158" s="86" t="str">
        <f>IF('PvE Ondw Ontw T - Ttl'!M158="","",'PvE Ondw Ontw T - Ttl'!M158)</f>
        <v>Eis</v>
      </c>
      <c r="G158" s="57"/>
      <c r="H158" s="16"/>
    </row>
    <row r="159" spans="1:8" s="1" customFormat="1" ht="25.5" x14ac:dyDescent="0.25">
      <c r="A159" s="91"/>
      <c r="B159" s="96" t="str">
        <f>IF('PvE Ondw Ontw T - Ttl'!G159="","",'PvE Ondw Ontw T - Ttl'!G159)</f>
        <v/>
      </c>
      <c r="C159" s="97" t="str">
        <f>IF('PvE Ondw Ontw T - Ttl'!H159="","",'PvE Ondw Ontw T - Ttl'!H159)</f>
        <v/>
      </c>
      <c r="D159" s="98" t="str">
        <f>IF('PvE Ondw Ontw T - Ttl'!I159="","",'PvE Ondw Ontw T - Ttl'!I159)</f>
        <v>3.5.11</v>
      </c>
      <c r="E159" s="99" t="str">
        <f>'PvE Ondw Ontw T - Ttl'!J159&amp; 'PvE Ondw Ontw T - Ttl'!K159&amp; 'PvE Ondw Ontw T - Ttl'!L159</f>
        <v xml:space="preserve">Aanbestedende dienst wordt bij een nieuwe update van het systeem altijd in de gelegenheid gesteld de updates eerst te testen voor de update wordt doorgevoerd in de productieomgeving. </v>
      </c>
      <c r="F159" s="86" t="str">
        <f>IF('PvE Ondw Ontw T - Ttl'!M159="","",'PvE Ondw Ontw T - Ttl'!M159)</f>
        <v>Eis</v>
      </c>
      <c r="G159" s="57"/>
      <c r="H159" s="16"/>
    </row>
    <row r="160" spans="1:8" x14ac:dyDescent="0.25">
      <c r="B160" s="96" t="str">
        <f>IF('PvE Ondw Ontw T - Ttl'!G160="","",'PvE Ondw Ontw T - Ttl'!G160)</f>
        <v/>
      </c>
      <c r="C160" s="97" t="str">
        <f>IF('PvE Ondw Ontw T - Ttl'!H160="","",'PvE Ondw Ontw T - Ttl'!H160)</f>
        <v/>
      </c>
      <c r="D160" s="98" t="str">
        <f>IF('PvE Ondw Ontw T - Ttl'!I160="","",'PvE Ondw Ontw T - Ttl'!I160)</f>
        <v>3.5.12</v>
      </c>
      <c r="E160" s="99" t="str">
        <f>'PvE Ondw Ontw T - Ttl'!J160&amp; 'PvE Ondw Ontw T - Ttl'!K160&amp; 'PvE Ondw Ontw T - Ttl'!L160</f>
        <v>Geplande onderhoudswerkzaamheden worden minimaal 2 weken van tevoren aangekondigd.</v>
      </c>
      <c r="F160" s="86" t="str">
        <f>IF('PvE Ondw Ontw T - Ttl'!M160="","",'PvE Ondw Ontw T - Ttl'!M160)</f>
        <v>Eis</v>
      </c>
      <c r="G160" s="57"/>
      <c r="H160" s="16"/>
    </row>
    <row r="161" spans="1:8" ht="38.25" x14ac:dyDescent="0.25">
      <c r="B161" s="96" t="str">
        <f>IF('PvE Ondw Ontw T - Ttl'!G161="","",'PvE Ondw Ontw T - Ttl'!G161)</f>
        <v/>
      </c>
      <c r="C161" s="97" t="str">
        <f>IF('PvE Ondw Ontw T - Ttl'!H161="","",'PvE Ondw Ontw T - Ttl'!H161)</f>
        <v/>
      </c>
      <c r="D161" s="98" t="str">
        <f>IF('PvE Ondw Ontw T - Ttl'!I161="","",'PvE Ondw Ontw T - Ttl'!I161)</f>
        <v>3.5.13</v>
      </c>
      <c r="E161" s="99" t="str">
        <f>'PvE Ondw Ontw T - Ttl'!J161&amp; 'PvE Ondw Ontw T - Ttl'!K161&amp; 'PvE Ondw Ontw T - Ttl'!L161</f>
        <v>De inschrijver garandeert dat grote en kritieke security en privacy issues met hoge urgentie worden opgepakt, waarbij security issues zowel aan de vaste contactpersoon van de opdrachtgever als aan de functionaris gegevensbescherming van de opdrachtgever worden gemeld.</v>
      </c>
      <c r="F161" s="86" t="str">
        <f>IF('PvE Ondw Ontw T - Ttl'!M161="","",'PvE Ondw Ontw T - Ttl'!M161)</f>
        <v>Eis</v>
      </c>
      <c r="G161" s="57"/>
      <c r="H161" s="16"/>
    </row>
    <row r="162" spans="1:8" ht="38.25" x14ac:dyDescent="0.25">
      <c r="B162" s="96" t="str">
        <f>IF('PvE Ondw Ontw T - Ttl'!G162="","",'PvE Ondw Ontw T - Ttl'!G162)</f>
        <v/>
      </c>
      <c r="C162" s="97" t="str">
        <f>IF('PvE Ondw Ontw T - Ttl'!H162="","",'PvE Ondw Ontw T - Ttl'!H162)</f>
        <v/>
      </c>
      <c r="D162" s="98" t="str">
        <f>IF('PvE Ondw Ontw T - Ttl'!I162="","",'PvE Ondw Ontw T - Ttl'!I162)</f>
        <v>3.5.14</v>
      </c>
      <c r="E162" s="99" t="str">
        <f>'PvE Ondw Ontw T - Ttl'!J162&amp; 'PvE Ondw Ontw T - Ttl'!K162&amp; 'PvE Ondw Ontw T - Ttl'!L162</f>
        <v>De inschrijver garandeert dat kritische en grote security en privacy incidenten van andere klanten van de inschrijver, die ook van toepassing kunnen zijn op de opdrachtgever of op enigerlei wijze gevolgen hebben voor de opdrachtgever, afgehandeld worden als ware het een security en privacy incident van de opdrachtgever zelf is.</v>
      </c>
      <c r="F162" s="86" t="str">
        <f>IF('PvE Ondw Ontw T - Ttl'!M162="","",'PvE Ondw Ontw T - Ttl'!M162)</f>
        <v>Eis</v>
      </c>
      <c r="G162" s="57"/>
      <c r="H162" s="16"/>
    </row>
    <row r="163" spans="1:8" ht="38.25" x14ac:dyDescent="0.25">
      <c r="B163" s="96" t="str">
        <f>IF('PvE Ondw Ontw T - Ttl'!G163="","",'PvE Ondw Ontw T - Ttl'!G163)</f>
        <v/>
      </c>
      <c r="C163" s="97" t="str">
        <f>IF('PvE Ondw Ontw T - Ttl'!H163="","",'PvE Ondw Ontw T - Ttl'!H163)</f>
        <v/>
      </c>
      <c r="D163" s="98" t="str">
        <f>IF('PvE Ondw Ontw T - Ttl'!I163="","",'PvE Ondw Ontw T - Ttl'!I163)</f>
        <v>3.5.15</v>
      </c>
      <c r="E163" s="99" t="str">
        <f>'PvE Ondw Ontw T - Ttl'!J163&amp; 'PvE Ondw Ontw T - Ttl'!K163&amp; 'PvE Ondw Ontw T - Ttl'!L163</f>
        <v>Functioneel (en eventueel technisch) gedelegeerd beheer (buiten de interne medewerkers van de Inschrijver) wordt uitgevoerd op basis van separate accounts die niet als standaard gebruikersentiteit binnen de applicatie worden gedefinieerd, maar wel onder dezelfde authenticatie-eisen moeten worden ontsloten.</v>
      </c>
      <c r="F163" s="86" t="str">
        <f>IF('PvE Ondw Ontw T - Ttl'!M163="","",'PvE Ondw Ontw T - Ttl'!M163)</f>
        <v>Eis</v>
      </c>
      <c r="G163" s="57"/>
      <c r="H163" s="16"/>
    </row>
    <row r="164" spans="1:8" x14ac:dyDescent="0.25">
      <c r="B164" s="96" t="str">
        <f>IF('PvE Ondw Ontw T - Ttl'!G164="","",'PvE Ondw Ontw T - Ttl'!G164)</f>
        <v/>
      </c>
      <c r="C164" s="97" t="str">
        <f>IF('PvE Ondw Ontw T - Ttl'!H164="","",'PvE Ondw Ontw T - Ttl'!H164)</f>
        <v/>
      </c>
      <c r="D164" s="98" t="str">
        <f>IF('PvE Ondw Ontw T - Ttl'!I164="","",'PvE Ondw Ontw T - Ttl'!I164)</f>
        <v>3.5.16</v>
      </c>
      <c r="E164" s="99" t="str">
        <f>'PvE Ondw Ontw T - Ttl'!J164&amp; 'PvE Ondw Ontw T - Ttl'!K164&amp; 'PvE Ondw Ontw T - Ttl'!L164</f>
        <v>De autorisatiematrixen voor beheerders en gebruikersaccounts zijn strikt van elkaar gescheiden.</v>
      </c>
      <c r="F164" s="86" t="str">
        <f>IF('PvE Ondw Ontw T - Ttl'!M164="","",'PvE Ondw Ontw T - Ttl'!M164)</f>
        <v>Eis</v>
      </c>
      <c r="G164" s="57"/>
      <c r="H164" s="16"/>
    </row>
    <row r="165" spans="1:8" x14ac:dyDescent="0.25">
      <c r="B165" s="96" t="str">
        <f>IF('PvE Ondw Ontw T - Ttl'!G165="","",'PvE Ondw Ontw T - Ttl'!G165)</f>
        <v/>
      </c>
      <c r="C165" s="97" t="str">
        <f>IF('PvE Ondw Ontw T - Ttl'!H165="","",'PvE Ondw Ontw T - Ttl'!H165)</f>
        <v/>
      </c>
      <c r="D165" s="98" t="str">
        <f>IF('PvE Ondw Ontw T - Ttl'!I165="","",'PvE Ondw Ontw T - Ttl'!I165)</f>
        <v>3.5.17</v>
      </c>
      <c r="E165" s="99" t="str">
        <f>'PvE Ondw Ontw T - Ttl'!J165&amp; 'PvE Ondw Ontw T - Ttl'!K165&amp; 'PvE Ondw Ontw T - Ttl'!L165</f>
        <v>Er is een back-up-, disaster- en recoveryprocedure aanwezig, gedocumenteerd, getest en operationeel.</v>
      </c>
      <c r="F165" s="86" t="str">
        <f>IF('PvE Ondw Ontw T - Ttl'!M165="","",'PvE Ondw Ontw T - Ttl'!M165)</f>
        <v>Eis</v>
      </c>
      <c r="G165" s="57"/>
      <c r="H165" s="16"/>
    </row>
    <row r="166" spans="1:8" ht="25.5" hidden="1" x14ac:dyDescent="0.25">
      <c r="A166" s="3"/>
      <c r="B166" s="53" t="str">
        <f>IF('PvE Ondw Ontw T - Ttl'!G166="","",'PvE Ondw Ontw T - Ttl'!G166)</f>
        <v/>
      </c>
      <c r="C166" s="54" t="str">
        <f>IF('PvE Ondw Ontw T - Ttl'!H166="","",'PvE Ondw Ontw T - Ttl'!H166)</f>
        <v/>
      </c>
      <c r="D166" s="37" t="str">
        <f>IF('PvE Ondw Ontw T - Ttl'!I166="","",'PvE Ondw Ontw T - Ttl'!I166)</f>
        <v>3.5.18</v>
      </c>
      <c r="E166" s="55" t="str">
        <f>'PvE Ondw Ontw T - Ttl'!J166&amp; 'PvE Ondw Ontw T - Ttl'!K166&amp; 'PvE Ondw Ontw T - Ttl'!L166</f>
        <v>Historische integriteit: gegevens worden vastgehouden en niet weggegooid. Bij mutatie wordt het huidige database record bewaard (inactief) naast het gewijzigde record (actief). </v>
      </c>
      <c r="F166" s="57" t="str">
        <f>IF('PvE Ondw Ontw T - Ttl'!M166="","",'PvE Ondw Ontw T - Ttl'!M166)</f>
        <v>Belangrijk</v>
      </c>
      <c r="G166" s="57"/>
      <c r="H166" s="16"/>
    </row>
    <row r="167" spans="1:8" x14ac:dyDescent="0.25">
      <c r="B167" s="96" t="str">
        <f>IF('PvE Ondw Ontw T - Ttl'!G167="","",'PvE Ondw Ontw T - Ttl'!G167)</f>
        <v/>
      </c>
      <c r="C167" s="97" t="str">
        <f>IF('PvE Ondw Ontw T - Ttl'!H167="","",'PvE Ondw Ontw T - Ttl'!H167)</f>
        <v/>
      </c>
      <c r="D167" s="98" t="str">
        <f>IF('PvE Ondw Ontw T - Ttl'!I167="","",'PvE Ondw Ontw T - Ttl'!I167)</f>
        <v>3.5.19</v>
      </c>
      <c r="E167" s="99" t="str">
        <f>'PvE Ondw Ontw T - Ttl'!J167&amp; 'PvE Ondw Ontw T - Ttl'!K167&amp; 'PvE Ondw Ontw T - Ttl'!L167</f>
        <v>Er is een exit-strategie op het geheel of op onderdelen wanneer het contract wordt beëindigd.  </v>
      </c>
      <c r="F167" s="86" t="str">
        <f>IF('PvE Ondw Ontw T - Ttl'!M167="","",'PvE Ondw Ontw T - Ttl'!M167)</f>
        <v>Eis</v>
      </c>
      <c r="G167" s="57"/>
      <c r="H167" s="16"/>
    </row>
    <row r="168" spans="1:8" x14ac:dyDescent="0.25">
      <c r="B168" s="96" t="str">
        <f>IF('PvE Ondw Ontw T - Ttl'!G168="","",'PvE Ondw Ontw T - Ttl'!G168)</f>
        <v/>
      </c>
      <c r="C168" s="97" t="str">
        <f>IF('PvE Ondw Ontw T - Ttl'!H168="","",'PvE Ondw Ontw T - Ttl'!H168)</f>
        <v/>
      </c>
      <c r="D168" s="98" t="str">
        <f>IF('PvE Ondw Ontw T - Ttl'!I168="","",'PvE Ondw Ontw T - Ttl'!I168)</f>
        <v>3.5.20</v>
      </c>
      <c r="E168" s="99" t="str">
        <f>'PvE Ondw Ontw T - Ttl'!J168&amp; 'PvE Ondw Ontw T - Ttl'!K168&amp; 'PvE Ondw Ontw T - Ttl'!L168</f>
        <v>De aanbieder zal bij beëindiging van het contract meewerken aan het overzetten van data naar een nieuwe omgeving.  </v>
      </c>
      <c r="F168" s="86" t="str">
        <f>IF('PvE Ondw Ontw T - Ttl'!M168="","",'PvE Ondw Ontw T - Ttl'!M168)</f>
        <v>Eis</v>
      </c>
      <c r="G168" s="57"/>
      <c r="H168" s="16"/>
    </row>
    <row r="169" spans="1:8" ht="38.25" x14ac:dyDescent="0.25">
      <c r="B169" s="96" t="str">
        <f>IF('PvE Ondw Ontw T - Ttl'!G169="","",'PvE Ondw Ontw T - Ttl'!G169)</f>
        <v/>
      </c>
      <c r="C169" s="97" t="str">
        <f>IF('PvE Ondw Ontw T - Ttl'!H169="","",'PvE Ondw Ontw T - Ttl'!H169)</f>
        <v/>
      </c>
      <c r="D169" s="98" t="str">
        <f>IF('PvE Ondw Ontw T - Ttl'!I169="","",'PvE Ondw Ontw T - Ttl'!I169)</f>
        <v>3.5.21</v>
      </c>
      <c r="E169" s="99" t="str">
        <f>'PvE Ondw Ontw T - Ttl'!J169&amp; 'PvE Ondw Ontw T - Ttl'!K169&amp; 'PvE Ondw Ontw T - Ttl'!L169</f>
        <v>Indien er sprake is van geheel of gedeeltelijk opzeggen van het contract door de aanbieder, overhandigt deze een Plan van Aanpak voor uit te voeren exit (op het geheel of op onderdelen) waarin doorlooptijden, taken en verantwoordelijkheden van de aanbieder en de aanbestedende dienst zijn opgenomen, alsmede een inschatting van de belasting van de ontvangende partij.</v>
      </c>
      <c r="F169" s="86" t="str">
        <f>IF('PvE Ondw Ontw T - Ttl'!M169="","",'PvE Ondw Ontw T - Ttl'!M169)</f>
        <v>Eis</v>
      </c>
      <c r="G169" s="57"/>
      <c r="H169" s="16"/>
    </row>
  </sheetData>
  <sheetProtection algorithmName="SHA-512" hashValue="wYseebHdX3wKAt4Svjr6x0tzvQfFK8VL2qzzv2c40bseMYKs2OlWMXSz3skylf30dACfUBa13zJ3yrFq5j5oOg==" saltValue="FQvhNg1KfuaPsKwVck+LnQ==" spinCount="100000" sheet="1" objects="1" scenarios="1" selectLockedCells="1"/>
  <protectedRanges>
    <protectedRange sqref="H1:H1048576" name="Bereik1"/>
  </protectedRanges>
  <autoFilter ref="E2:H169" xr:uid="{538C2E0E-6AEE-4BB7-9C13-CF5E135E3D24}">
    <filterColumn colId="1">
      <filters blank="1">
        <filter val="Eis"/>
      </filters>
    </filterColumn>
  </autoFilter>
  <conditionalFormatting sqref="B2:H169">
    <cfRule type="expression" dxfId="4" priority="1">
      <formula>IF($B2&lt;&gt;"",TRUE,FALSE)</formula>
    </cfRule>
    <cfRule type="expression" dxfId="3" priority="9">
      <formula>IF($C2&lt;&gt;"",TRUE,FALSE)</formula>
    </cfRule>
    <cfRule type="expression" dxfId="2" priority="10">
      <formula>IF($D2&lt;&gt;"",TRUE,FALSE)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04C421B-5885-49CD-BFB0-CB828385AA93}">
          <x14:formula1>
            <xm:f>Lijsten!$B$3:$B$6</xm:f>
          </x14:formula1>
          <xm:sqref>G3:G169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E4F9-9110-4311-9D9D-2B6EAA122B3B}">
  <dimension ref="A4:I34"/>
  <sheetViews>
    <sheetView tabSelected="1" workbookViewId="0">
      <selection activeCell="G9" sqref="G9"/>
    </sheetView>
  </sheetViews>
  <sheetFormatPr defaultRowHeight="15" x14ac:dyDescent="0.25"/>
  <cols>
    <col min="1" max="1" width="10.5703125" style="59" bestFit="1" customWidth="1"/>
    <col min="2" max="2" width="23.85546875" style="76" customWidth="1"/>
    <col min="3" max="3" width="15.140625" style="77" customWidth="1"/>
    <col min="4" max="4" width="31.28515625" style="77" customWidth="1"/>
    <col min="5" max="5" width="23.85546875" style="77" customWidth="1"/>
    <col min="6" max="6" width="29.28515625" style="77" customWidth="1"/>
    <col min="7" max="9" width="40.5703125" style="77" customWidth="1"/>
  </cols>
  <sheetData>
    <row r="4" spans="1:9" ht="48" customHeight="1" x14ac:dyDescent="0.25">
      <c r="B4" s="84" t="s">
        <v>138</v>
      </c>
      <c r="C4" s="84"/>
      <c r="D4" s="84"/>
      <c r="E4" s="84"/>
      <c r="F4" s="84"/>
      <c r="G4" s="84"/>
      <c r="H4" s="84"/>
      <c r="I4" s="84"/>
    </row>
    <row r="6" spans="1:9" s="62" customFormat="1" ht="15.75" x14ac:dyDescent="0.25">
      <c r="A6" s="60"/>
      <c r="B6" s="61" t="s">
        <v>139</v>
      </c>
      <c r="C6" s="61" t="s">
        <v>1</v>
      </c>
      <c r="D6" s="61" t="s">
        <v>140</v>
      </c>
      <c r="E6" s="61" t="s">
        <v>141</v>
      </c>
      <c r="F6" s="61" t="s">
        <v>142</v>
      </c>
      <c r="G6" s="61" t="s">
        <v>143</v>
      </c>
      <c r="H6" s="61" t="s">
        <v>144</v>
      </c>
      <c r="I6" s="61" t="s">
        <v>145</v>
      </c>
    </row>
    <row r="7" spans="1:9" ht="63.75" x14ac:dyDescent="0.25">
      <c r="A7" s="63" t="s">
        <v>146</v>
      </c>
      <c r="B7" s="64" t="s">
        <v>147</v>
      </c>
      <c r="C7" s="65" t="s">
        <v>3</v>
      </c>
      <c r="D7" s="65" t="s">
        <v>148</v>
      </c>
      <c r="E7" s="65" t="s">
        <v>149</v>
      </c>
      <c r="F7" s="65" t="s">
        <v>150</v>
      </c>
      <c r="G7" s="66" t="s">
        <v>151</v>
      </c>
      <c r="H7" s="66" t="s">
        <v>152</v>
      </c>
      <c r="I7" s="66" t="s">
        <v>153</v>
      </c>
    </row>
    <row r="8" spans="1:9" x14ac:dyDescent="0.25">
      <c r="B8" s="67"/>
      <c r="C8" s="68"/>
      <c r="D8" s="68"/>
      <c r="E8" s="68"/>
      <c r="F8" s="68"/>
      <c r="G8" s="68"/>
      <c r="H8" s="68"/>
      <c r="I8" s="68"/>
    </row>
    <row r="9" spans="1:9" ht="51" x14ac:dyDescent="0.25">
      <c r="B9" s="69" t="s">
        <v>154</v>
      </c>
      <c r="C9" s="70" t="s">
        <v>3</v>
      </c>
      <c r="D9" s="71" t="s">
        <v>155</v>
      </c>
      <c r="E9" s="70" t="s">
        <v>156</v>
      </c>
      <c r="F9" s="70" t="s">
        <v>157</v>
      </c>
      <c r="G9" s="38"/>
      <c r="H9" s="38"/>
      <c r="I9" s="38"/>
    </row>
    <row r="10" spans="1:9" ht="76.5" x14ac:dyDescent="0.25">
      <c r="B10" s="69" t="s">
        <v>158</v>
      </c>
      <c r="C10" s="70" t="s">
        <v>3</v>
      </c>
      <c r="D10" s="70" t="s">
        <v>159</v>
      </c>
      <c r="E10" s="70" t="s">
        <v>156</v>
      </c>
      <c r="F10" s="70" t="s">
        <v>160</v>
      </c>
      <c r="G10" s="38"/>
      <c r="H10" s="38"/>
      <c r="I10" s="38"/>
    </row>
    <row r="11" spans="1:9" ht="76.5" x14ac:dyDescent="0.25">
      <c r="B11" s="69" t="s">
        <v>161</v>
      </c>
      <c r="C11" s="70" t="s">
        <v>5</v>
      </c>
      <c r="D11" s="70" t="s">
        <v>162</v>
      </c>
      <c r="E11" s="70" t="s">
        <v>163</v>
      </c>
      <c r="F11" s="70" t="s">
        <v>164</v>
      </c>
      <c r="G11" s="38"/>
      <c r="H11" s="38"/>
      <c r="I11" s="38"/>
    </row>
    <row r="12" spans="1:9" ht="82.5" customHeight="1" x14ac:dyDescent="0.25">
      <c r="B12" s="69" t="s">
        <v>165</v>
      </c>
      <c r="C12" s="70" t="s">
        <v>5</v>
      </c>
      <c r="D12" s="70" t="s">
        <v>241</v>
      </c>
      <c r="E12" s="70" t="s">
        <v>166</v>
      </c>
      <c r="F12" s="70" t="s">
        <v>167</v>
      </c>
      <c r="G12" s="38"/>
      <c r="H12" s="38"/>
      <c r="I12" s="38"/>
    </row>
    <row r="13" spans="1:9" ht="82.5" customHeight="1" x14ac:dyDescent="0.25">
      <c r="B13" s="69" t="s">
        <v>168</v>
      </c>
      <c r="C13" s="70" t="s">
        <v>3</v>
      </c>
      <c r="D13" s="70" t="s">
        <v>169</v>
      </c>
      <c r="E13" s="70" t="s">
        <v>170</v>
      </c>
      <c r="F13" s="70" t="s">
        <v>171</v>
      </c>
      <c r="G13" s="38"/>
      <c r="H13" s="38"/>
      <c r="I13" s="38"/>
    </row>
    <row r="14" spans="1:9" ht="82.5" customHeight="1" x14ac:dyDescent="0.25">
      <c r="B14" s="69" t="s">
        <v>172</v>
      </c>
      <c r="C14" s="70" t="s">
        <v>3</v>
      </c>
      <c r="D14" s="70" t="s">
        <v>173</v>
      </c>
      <c r="E14" s="70" t="s">
        <v>174</v>
      </c>
      <c r="F14" s="70" t="s">
        <v>175</v>
      </c>
      <c r="G14" s="38"/>
      <c r="H14" s="38"/>
      <c r="I14" s="38"/>
    </row>
    <row r="15" spans="1:9" ht="82.5" customHeight="1" x14ac:dyDescent="0.25">
      <c r="B15" s="69" t="s">
        <v>176</v>
      </c>
      <c r="C15" s="70" t="s">
        <v>5</v>
      </c>
      <c r="D15" s="70" t="s">
        <v>177</v>
      </c>
      <c r="E15" s="70" t="s">
        <v>178</v>
      </c>
      <c r="F15" s="70" t="s">
        <v>179</v>
      </c>
      <c r="G15" s="38" t="s">
        <v>180</v>
      </c>
      <c r="H15" s="38"/>
      <c r="I15" s="38"/>
    </row>
    <row r="16" spans="1:9" ht="114.75" x14ac:dyDescent="0.25">
      <c r="B16" s="69" t="s">
        <v>147</v>
      </c>
      <c r="C16" s="70" t="s">
        <v>3</v>
      </c>
      <c r="D16" s="70" t="s">
        <v>242</v>
      </c>
      <c r="E16" s="70" t="s">
        <v>149</v>
      </c>
      <c r="F16" s="70" t="s">
        <v>181</v>
      </c>
      <c r="G16" s="38"/>
      <c r="H16" s="38"/>
      <c r="I16" s="38"/>
    </row>
    <row r="17" spans="2:9" ht="82.5" customHeight="1" x14ac:dyDescent="0.25">
      <c r="B17" s="69" t="s">
        <v>182</v>
      </c>
      <c r="C17" s="70" t="s">
        <v>3</v>
      </c>
      <c r="D17" s="70" t="str">
        <f>"Zie item "&amp;'PvE Ondw Ontw T - Ttl'!I135&amp;"."</f>
        <v>Zie item 3.2.8.</v>
      </c>
      <c r="E17" s="70" t="s">
        <v>183</v>
      </c>
      <c r="F17" s="70" t="s">
        <v>184</v>
      </c>
      <c r="G17" s="38"/>
      <c r="H17" s="38"/>
      <c r="I17" s="38"/>
    </row>
    <row r="18" spans="2:9" ht="82.5" customHeight="1" x14ac:dyDescent="0.25">
      <c r="B18" s="69" t="s">
        <v>185</v>
      </c>
      <c r="C18" s="70" t="s">
        <v>3</v>
      </c>
      <c r="D18" s="70" t="str">
        <f>"Zie item "&amp;'PvE Ondw Ontw T - Ttl'!I136&amp;"."</f>
        <v>Zie item 3.2.9.</v>
      </c>
      <c r="E18" s="70" t="s">
        <v>186</v>
      </c>
      <c r="F18" s="70" t="s">
        <v>187</v>
      </c>
      <c r="G18" s="38"/>
      <c r="H18" s="38"/>
      <c r="I18" s="38"/>
    </row>
    <row r="19" spans="2:9" ht="74.25" customHeight="1" x14ac:dyDescent="0.25">
      <c r="B19" s="72" t="s">
        <v>188</v>
      </c>
      <c r="C19" s="73" t="s">
        <v>189</v>
      </c>
      <c r="D19" s="73" t="s">
        <v>190</v>
      </c>
      <c r="E19" s="73" t="s">
        <v>189</v>
      </c>
      <c r="F19" s="73"/>
      <c r="G19" s="39"/>
      <c r="H19" s="39"/>
      <c r="I19" s="39"/>
    </row>
    <row r="20" spans="2:9" ht="90.75" customHeight="1" x14ac:dyDescent="0.25">
      <c r="B20" s="72" t="s">
        <v>191</v>
      </c>
      <c r="C20" s="73" t="s">
        <v>189</v>
      </c>
      <c r="D20" s="73" t="s">
        <v>192</v>
      </c>
      <c r="E20" s="73" t="s">
        <v>189</v>
      </c>
      <c r="F20" s="73"/>
      <c r="G20" s="39"/>
      <c r="H20" s="39"/>
      <c r="I20" s="39"/>
    </row>
    <row r="21" spans="2:9" x14ac:dyDescent="0.25">
      <c r="B21" s="74"/>
      <c r="C21" s="75"/>
      <c r="D21" s="75"/>
      <c r="E21" s="75"/>
      <c r="F21" s="75"/>
      <c r="G21" s="75"/>
      <c r="H21" s="75"/>
      <c r="I21" s="75"/>
    </row>
    <row r="22" spans="2:9" x14ac:dyDescent="0.25">
      <c r="B22" s="74"/>
      <c r="C22" s="75"/>
      <c r="D22" s="75"/>
      <c r="E22" s="75"/>
      <c r="F22" s="75"/>
      <c r="G22" s="75"/>
      <c r="H22" s="75"/>
      <c r="I22" s="75"/>
    </row>
    <row r="23" spans="2:9" x14ac:dyDescent="0.25">
      <c r="B23" s="74"/>
      <c r="C23" s="75"/>
      <c r="D23" s="75"/>
      <c r="E23" s="75"/>
      <c r="F23" s="75"/>
      <c r="G23" s="75"/>
      <c r="H23" s="75"/>
      <c r="I23" s="75"/>
    </row>
    <row r="24" spans="2:9" x14ac:dyDescent="0.25">
      <c r="B24" s="74"/>
      <c r="C24" s="75"/>
      <c r="D24" s="75"/>
      <c r="E24" s="75"/>
      <c r="F24" s="75"/>
      <c r="G24" s="75"/>
      <c r="H24" s="75"/>
      <c r="I24" s="75"/>
    </row>
    <row r="25" spans="2:9" x14ac:dyDescent="0.25">
      <c r="B25" s="74"/>
      <c r="C25" s="75"/>
      <c r="D25" s="75"/>
      <c r="E25" s="75"/>
      <c r="F25" s="75"/>
      <c r="G25" s="75"/>
      <c r="H25" s="75"/>
      <c r="I25" s="75"/>
    </row>
    <row r="26" spans="2:9" x14ac:dyDescent="0.25">
      <c r="B26" s="74"/>
      <c r="C26" s="75"/>
      <c r="D26" s="75"/>
      <c r="E26" s="75"/>
      <c r="F26" s="75"/>
      <c r="G26" s="75"/>
      <c r="H26" s="75"/>
      <c r="I26" s="75"/>
    </row>
    <row r="27" spans="2:9" x14ac:dyDescent="0.25">
      <c r="B27" s="74"/>
      <c r="C27" s="75"/>
      <c r="D27" s="75"/>
      <c r="E27" s="75"/>
      <c r="F27" s="75"/>
      <c r="G27" s="75"/>
      <c r="H27" s="75"/>
      <c r="I27" s="75"/>
    </row>
    <row r="28" spans="2:9" x14ac:dyDescent="0.25">
      <c r="B28" s="74"/>
      <c r="C28" s="75"/>
      <c r="D28" s="75"/>
      <c r="E28" s="75"/>
      <c r="F28" s="75"/>
      <c r="G28" s="75"/>
      <c r="H28" s="75"/>
      <c r="I28" s="75"/>
    </row>
    <row r="29" spans="2:9" x14ac:dyDescent="0.25">
      <c r="B29" s="74"/>
      <c r="C29" s="75"/>
      <c r="D29" s="75"/>
      <c r="E29" s="75"/>
      <c r="F29" s="75"/>
      <c r="G29" s="75"/>
      <c r="H29" s="75"/>
      <c r="I29" s="75"/>
    </row>
    <row r="30" spans="2:9" x14ac:dyDescent="0.25">
      <c r="B30" s="74"/>
      <c r="C30" s="75"/>
      <c r="D30" s="75"/>
      <c r="E30" s="75"/>
      <c r="F30" s="75"/>
      <c r="G30" s="75"/>
      <c r="H30" s="75"/>
      <c r="I30" s="75"/>
    </row>
    <row r="31" spans="2:9" x14ac:dyDescent="0.25">
      <c r="B31" s="74"/>
      <c r="C31" s="75"/>
      <c r="D31" s="75"/>
      <c r="E31" s="75"/>
      <c r="F31" s="75"/>
      <c r="G31" s="75"/>
      <c r="H31" s="75"/>
      <c r="I31" s="75"/>
    </row>
    <row r="32" spans="2:9" x14ac:dyDescent="0.25">
      <c r="B32" s="74"/>
      <c r="C32" s="75"/>
      <c r="D32" s="75"/>
      <c r="E32" s="75"/>
      <c r="F32" s="75"/>
      <c r="G32" s="75"/>
      <c r="H32" s="75"/>
      <c r="I32" s="75"/>
    </row>
    <row r="33" spans="2:9" x14ac:dyDescent="0.25">
      <c r="B33" s="74"/>
      <c r="C33" s="75"/>
      <c r="D33" s="75"/>
      <c r="E33" s="75"/>
      <c r="F33" s="75"/>
      <c r="G33" s="75"/>
      <c r="H33" s="75"/>
      <c r="I33" s="75"/>
    </row>
    <row r="34" spans="2:9" x14ac:dyDescent="0.25">
      <c r="B34" s="74"/>
      <c r="C34" s="75"/>
      <c r="D34" s="75"/>
      <c r="E34" s="75"/>
      <c r="F34" s="75"/>
      <c r="G34" s="75"/>
      <c r="H34" s="75"/>
      <c r="I34" s="75"/>
    </row>
  </sheetData>
  <sheetProtection algorithmName="SHA-512" hashValue="SEeXG4m6DuJczOG83iCPTZWgsjddZ6azdYgFRFZp3CH85wOI35OWqp/1ft2bPCpo3QgUV4D+WGJtOcyh2rt4iA==" saltValue="I6S1H/iXUBZm3IAhf4x0PA==" spinCount="100000" sheet="1" objects="1" scenarios="1" selectLockedCells="1"/>
  <mergeCells count="1">
    <mergeCell ref="B4:I4"/>
  </mergeCells>
  <conditionalFormatting sqref="D9">
    <cfRule type="expression" dxfId="1" priority="1">
      <formula>IF($H9&lt;&gt;"",TRUE,FALSE)</formula>
    </cfRule>
    <cfRule type="expression" dxfId="0" priority="2">
      <formula>IF($G9&lt;&gt;"",TRUE,FALSE)</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E32C7-6D11-45DC-AA0E-4B423479216F}">
  <dimension ref="A2:B18"/>
  <sheetViews>
    <sheetView workbookViewId="0">
      <selection activeCell="B22" sqref="B22"/>
    </sheetView>
  </sheetViews>
  <sheetFormatPr defaultRowHeight="15.75" x14ac:dyDescent="0.25"/>
  <cols>
    <col min="1" max="1" width="9.140625" style="18"/>
    <col min="2" max="2" width="91.5703125" style="17" customWidth="1"/>
  </cols>
  <sheetData>
    <row r="2" spans="1:2" ht="18.75" x14ac:dyDescent="0.3">
      <c r="B2" s="20" t="s">
        <v>193</v>
      </c>
    </row>
    <row r="5" spans="1:2" s="19" customFormat="1" ht="18.75" x14ac:dyDescent="0.3">
      <c r="A5" s="19">
        <v>1</v>
      </c>
      <c r="B5" s="20" t="s">
        <v>194</v>
      </c>
    </row>
    <row r="6" spans="1:2" ht="105" x14ac:dyDescent="0.25">
      <c r="B6" s="17" t="s">
        <v>195</v>
      </c>
    </row>
    <row r="8" spans="1:2" s="19" customFormat="1" ht="18.75" x14ac:dyDescent="0.3">
      <c r="A8" s="19">
        <v>2</v>
      </c>
      <c r="B8" s="20" t="s">
        <v>196</v>
      </c>
    </row>
    <row r="9" spans="1:2" ht="105" x14ac:dyDescent="0.25">
      <c r="B9" s="17" t="s">
        <v>197</v>
      </c>
    </row>
    <row r="11" spans="1:2" s="19" customFormat="1" ht="18.75" x14ac:dyDescent="0.3">
      <c r="A11" s="19">
        <v>3</v>
      </c>
      <c r="B11" s="20" t="s">
        <v>198</v>
      </c>
    </row>
    <row r="12" spans="1:2" ht="360" x14ac:dyDescent="0.25">
      <c r="B12" s="17" t="s">
        <v>199</v>
      </c>
    </row>
    <row r="14" spans="1:2" s="19" customFormat="1" ht="18.75" x14ac:dyDescent="0.3">
      <c r="A14" s="19">
        <v>4</v>
      </c>
      <c r="B14" s="20" t="s">
        <v>200</v>
      </c>
    </row>
    <row r="15" spans="1:2" ht="165" x14ac:dyDescent="0.25">
      <c r="B15" s="17" t="s">
        <v>201</v>
      </c>
    </row>
    <row r="17" spans="1:2" ht="18.75" x14ac:dyDescent="0.3">
      <c r="A17" s="19">
        <v>5</v>
      </c>
      <c r="B17" s="20" t="s">
        <v>202</v>
      </c>
    </row>
    <row r="18" spans="1:2" ht="105" x14ac:dyDescent="0.25">
      <c r="B18" s="17" t="s">
        <v>203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E534D3A71B8E4793EF8FE253E52674" ma:contentTypeVersion="3" ma:contentTypeDescription="Een nieuw document maken." ma:contentTypeScope="" ma:versionID="29855f423ad502c9583bb4d2619a43cc">
  <xsd:schema xmlns:xsd="http://www.w3.org/2001/XMLSchema" xmlns:xs="http://www.w3.org/2001/XMLSchema" xmlns:p="http://schemas.microsoft.com/office/2006/metadata/properties" xmlns:ns2="27e0f1b6-384a-4a4f-a8d2-adb899afa3ba" targetNamespace="http://schemas.microsoft.com/office/2006/metadata/properties" ma:root="true" ma:fieldsID="a860d61ad8ad8ebdf0313c8375f059ae" ns2:_="">
    <xsd:import namespace="27e0f1b6-384a-4a4f-a8d2-adb899afa3ba"/>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e0f1b6-384a-4a4f-a8d2-adb899afa3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B6F750-3BDC-4EA3-8E39-200AC62005C1}">
  <ds:schemaRefs>
    <ds:schemaRef ds:uri="27e0f1b6-384a-4a4f-a8d2-adb899afa3ba"/>
    <ds:schemaRef ds:uri="http://purl.org/dc/elements/1.1/"/>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5C71693-47EB-4983-B483-04866313ADB4}">
  <ds:schemaRefs>
    <ds:schemaRef ds:uri="http://schemas.microsoft.com/sharepoint/v3/contenttype/forms"/>
  </ds:schemaRefs>
</ds:datastoreItem>
</file>

<file path=customXml/itemProps3.xml><?xml version="1.0" encoding="utf-8"?>
<ds:datastoreItem xmlns:ds="http://schemas.openxmlformats.org/officeDocument/2006/customXml" ds:itemID="{7E02051A-D4A2-4EAE-9B2A-C06EC991F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e0f1b6-384a-4a4f-a8d2-adb899afa3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5</vt:i4>
      </vt:variant>
    </vt:vector>
  </HeadingPairs>
  <TitlesOfParts>
    <vt:vector size="5" baseType="lpstr">
      <vt:lpstr>PvE Ondw Ontw T - Ttl</vt:lpstr>
      <vt:lpstr>Lijsten</vt:lpstr>
      <vt:lpstr>PvE Ondw Ontw T - E</vt:lpstr>
      <vt:lpstr>Interfacing</vt:lpstr>
      <vt:lpstr>Open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 van den Hurk</dc:creator>
  <cp:keywords/>
  <dc:description/>
  <cp:lastModifiedBy>Jef van den Hurk</cp:lastModifiedBy>
  <cp:revision/>
  <dcterms:created xsi:type="dcterms:W3CDTF">2023-05-30T06:43:52Z</dcterms:created>
  <dcterms:modified xsi:type="dcterms:W3CDTF">2023-07-13T08:28:49Z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83fc17-6217-476f-a070-ea9f6c934e3c_Enabled">
    <vt:lpwstr>true</vt:lpwstr>
  </property>
  <property fmtid="{D5CDD505-2E9C-101B-9397-08002B2CF9AE}" pid="3" name="MSIP_Label_3883fc17-6217-476f-a070-ea9f6c934e3c_SetDate">
    <vt:lpwstr>2023-05-30T09:53:29Z</vt:lpwstr>
  </property>
  <property fmtid="{D5CDD505-2E9C-101B-9397-08002B2CF9AE}" pid="4" name="MSIP_Label_3883fc17-6217-476f-a070-ea9f6c934e3c_Method">
    <vt:lpwstr>Standard</vt:lpwstr>
  </property>
  <property fmtid="{D5CDD505-2E9C-101B-9397-08002B2CF9AE}" pid="5" name="MSIP_Label_3883fc17-6217-476f-a070-ea9f6c934e3c_Name">
    <vt:lpwstr>Medewerkers en studenten</vt:lpwstr>
  </property>
  <property fmtid="{D5CDD505-2E9C-101B-9397-08002B2CF9AE}" pid="6" name="MSIP_Label_3883fc17-6217-476f-a070-ea9f6c934e3c_SiteId">
    <vt:lpwstr>4c19ee3d-3450-4117-88c0-3740121d2f83</vt:lpwstr>
  </property>
  <property fmtid="{D5CDD505-2E9C-101B-9397-08002B2CF9AE}" pid="7" name="MSIP_Label_3883fc17-6217-476f-a070-ea9f6c934e3c_ActionId">
    <vt:lpwstr>9a7e6d22-7fe7-4a93-860f-b22a5330d286</vt:lpwstr>
  </property>
  <property fmtid="{D5CDD505-2E9C-101B-9397-08002B2CF9AE}" pid="8" name="MSIP_Label_3883fc17-6217-476f-a070-ea9f6c934e3c_ContentBits">
    <vt:lpwstr>0</vt:lpwstr>
  </property>
  <property fmtid="{D5CDD505-2E9C-101B-9397-08002B2CF9AE}" pid="9" name="ContentTypeId">
    <vt:lpwstr>0x0101005AE534D3A71B8E4793EF8FE253E52674</vt:lpwstr>
  </property>
  <property fmtid="{D5CDD505-2E9C-101B-9397-08002B2CF9AE}" pid="10" name="xd_ProgID">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y fmtid="{D5CDD505-2E9C-101B-9397-08002B2CF9AE}" pid="15" name="xd_Signature">
    <vt:bool>false</vt:bool>
  </property>
  <property fmtid="{D5CDD505-2E9C-101B-9397-08002B2CF9AE}" pid="16" name="SharedWithUsers">
    <vt:lpwstr>33;#Juul de Louw</vt:lpwstr>
  </property>
</Properties>
</file>