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lucidebv.sharepoint.com/sites/LucideB.V.-DeRBG/Shared Documents/Klantcommunicatie/Nota van Inlichtingen/UtI versie 2.0/"/>
    </mc:Choice>
  </mc:AlternateContent>
  <xr:revisionPtr revIDLastSave="46" documentId="8_{2E111370-C31D-4738-B9A7-6D8391A14266}" xr6:coauthVersionLast="47" xr6:coauthVersionMax="47" xr10:uidLastSave="{6C514828-2F4D-4319-B7BE-37CC7DA489F1}"/>
  <bookViews>
    <workbookView xWindow="-108" yWindow="-108" windowWidth="23256" windowHeight="12576" tabRatio="655" activeTab="5" xr2:uid="{00000000-000D-0000-FFFF-FFFF00000000}"/>
  </bookViews>
  <sheets>
    <sheet name="Ten geleide" sheetId="5" r:id="rId1"/>
    <sheet name="Voorwaarden" sheetId="10" r:id="rId2"/>
    <sheet name="Totaal" sheetId="11" r:id="rId3"/>
    <sheet name="I. Implementatie fase 1" sheetId="8" r:id="rId4"/>
    <sheet name="II. Implementie fase 2" sheetId="2" r:id="rId5"/>
    <sheet name="III. Diensten" sheetId="7" r:id="rId6"/>
    <sheet name="Optioneel in scope Porti" sheetId="12" r:id="rId7"/>
  </sheets>
  <definedNames>
    <definedName name="_Hlk63087250" localSheetId="5">'III. Diensten'!#REF!</definedName>
    <definedName name="_xlnm.Print_Area" localSheetId="5">'III. Diensten'!$A$1:$F$49</definedName>
    <definedName name="_xlnm.Print_Titles" localSheetId="5">'III. Diensten'!$A:$A,'III. Diensten'!$23:$29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D46" i="7"/>
  <c r="D45" i="7"/>
  <c r="D40" i="7"/>
  <c r="D12" i="7"/>
  <c r="D11" i="7"/>
  <c r="D10" i="7"/>
  <c r="D39" i="7"/>
  <c r="D19" i="12"/>
  <c r="D18" i="12"/>
  <c r="D13" i="12"/>
  <c r="D44" i="7"/>
  <c r="D35" i="7"/>
  <c r="D34" i="7"/>
  <c r="D33" i="7"/>
  <c r="D32" i="7"/>
  <c r="D31" i="7"/>
  <c r="D27" i="7"/>
  <c r="D26" i="7"/>
  <c r="D25" i="7"/>
  <c r="D24" i="7"/>
  <c r="D23" i="7"/>
  <c r="D22" i="7"/>
  <c r="D21" i="7"/>
  <c r="D20" i="7"/>
  <c r="D19" i="7"/>
  <c r="D18" i="7"/>
  <c r="D17" i="7"/>
  <c r="D16" i="7"/>
  <c r="D14" i="7" l="1"/>
  <c r="F14" i="7" s="1"/>
  <c r="D48" i="7"/>
  <c r="F48" i="7" s="1"/>
  <c r="F49" i="7" s="1"/>
  <c r="D42" i="7"/>
  <c r="F42" i="7" s="1"/>
  <c r="D29" i="7"/>
  <c r="F29" i="7" s="1"/>
  <c r="D17" i="12"/>
  <c r="D16" i="12"/>
  <c r="D15" i="12"/>
  <c r="D12" i="12"/>
  <c r="D11" i="12"/>
  <c r="D10" i="12"/>
  <c r="F14" i="11" l="1"/>
  <c r="B20" i="8"/>
  <c r="C8" i="11" s="1"/>
  <c r="D37" i="7" l="1"/>
  <c r="F8" i="11"/>
  <c r="F37" i="7" l="1"/>
  <c r="B20" i="2"/>
  <c r="C9" i="11" s="1"/>
  <c r="F9" i="11" s="1"/>
  <c r="C10" i="11" l="1"/>
  <c r="F10" i="11" s="1"/>
  <c r="F12" i="11" s="1"/>
</calcChain>
</file>

<file path=xl/sharedStrings.xml><?xml version="1.0" encoding="utf-8"?>
<sst xmlns="http://schemas.openxmlformats.org/spreadsheetml/2006/main" count="168" uniqueCount="119">
  <si>
    <t>Prijsmodel Europese aanbesteding Klantcommunicatie</t>
  </si>
  <si>
    <t>Samenvatting</t>
  </si>
  <si>
    <t>Naam inschrijver:</t>
  </si>
  <si>
    <t>Alle bedragen in Euro's en inclusief BTW</t>
  </si>
  <si>
    <t>T.a.v. de prijzen en tarieven dient inschrijver zich rekenschap te geven van de Uitnodiging van Inschrijving en haar bijlagen + Nota van Inlichtingen</t>
  </si>
  <si>
    <t>Instructie</t>
  </si>
  <si>
    <t xml:space="preserve">Velden met de kleur </t>
  </si>
  <si>
    <t>dienen door Inschrijver ingevuld te worden.</t>
  </si>
  <si>
    <t>zijn berekende velden en dienen NIET ingevuld te worden.</t>
  </si>
  <si>
    <t xml:space="preserve">Tabblad 1 "Ten Geleide" betreft de opgave van de naam van de inschrijver en een korte instructie welke velden in de volgende tabbladen dienen te worden ingevuld door inschrijver. </t>
  </si>
  <si>
    <t xml:space="preserve">Tabblad 2 "Voorwaarden" (dit tabblad) geeft een beschrijving van de voorwaarden hoe inschrijver het prijsmodel, per tabblad, dient in te vullen. </t>
  </si>
  <si>
    <r>
      <t xml:space="preserve">Tabblad 3 "Totaal" betreft de totale inschrijfprijs </t>
    </r>
    <r>
      <rPr>
        <b/>
        <sz val="10"/>
        <color theme="1"/>
        <rFont val="Calibri"/>
        <family val="2"/>
        <scheme val="minor"/>
      </rPr>
      <t>inclusief BTW</t>
    </r>
    <r>
      <rPr>
        <sz val="10"/>
        <color theme="1"/>
        <rFont val="Calibri"/>
        <family val="2"/>
        <scheme val="minor"/>
      </rPr>
      <t>. Deze dient door inschrijver gecontroleerd te worden op basis van de tabbladen I. Implementatie fase 1, II. Implementatie fase 2 en III. Diensten. Het is de verantwoordelijkheid van de inschrijver dat de prijzen op een juiste en volledige manier vermeld staan. Deze prijzen hebben een gewicht conform hetgeen beschreven staat in het tabblad 3 "Totaal". De "Totale inschrijfprijs" is de prijs die geplaatst wordt in de formule van de beste prijs kwaliteit verhouding, zie paragraaf 6.1 van de UtI.</t>
    </r>
  </si>
  <si>
    <r>
      <t xml:space="preserve">Tabblad 4 "I. Implementatie fase 1" betreft alle kosten voor de implementatie van fase 1. Inschrijver dient een prijs op te geven, </t>
    </r>
    <r>
      <rPr>
        <b/>
        <sz val="10"/>
        <color theme="1"/>
        <rFont val="Calibri"/>
        <family val="2"/>
        <scheme val="minor"/>
      </rPr>
      <t>inclusief BTW</t>
    </r>
    <r>
      <rPr>
        <sz val="10"/>
        <color theme="1"/>
        <rFont val="Calibri"/>
        <family val="2"/>
        <scheme val="minor"/>
      </rPr>
      <t xml:space="preserve"> voor projectmanagement, documentatie de genoemde sub-fases van fase 1. Een en ander wordt a.d.h.v. het implementatieplan fase 1 (beantwoording kwaliteitsvraag 1) geverifieerd. De prijs voor de implementatie is inclusief ontwerp, inrichting, implementatie, acceptatie, manuren, etc. De implementatie betreft een resultaatsverplichting voor inschrijver/Opdrachtnemer.</t>
    </r>
  </si>
  <si>
    <r>
      <t xml:space="preserve">Tabblad 5 "II. Implementatie fase 2" betreft alle kosten voor de implementatie van fase 2. Inschrijver dient een prijs op te geven, </t>
    </r>
    <r>
      <rPr>
        <b/>
        <sz val="10"/>
        <color theme="1"/>
        <rFont val="Calibri"/>
        <family val="2"/>
        <scheme val="minor"/>
      </rPr>
      <t>inclusief BTW</t>
    </r>
    <r>
      <rPr>
        <sz val="10"/>
        <color theme="1"/>
        <rFont val="Calibri"/>
        <family val="2"/>
        <scheme val="minor"/>
      </rPr>
      <t xml:space="preserve"> voor projectmanagement, documentatie de genoemde sub-fases van fase 2. Een en ander wordt a.d.h.v. het implementatieplan fase 2 (beantwoording kwaliteitsvraag 3) geverifieerd. De prijs voor de implementatie is inclusief ontwerp, inrichting, implementatie, acceptatie, manuren, etc. De implementatie betreft een resultaatsverplichting voor inschrijver/Opdrachtnemer.</t>
    </r>
  </si>
  <si>
    <t xml:space="preserve">Tabblad 7 "Optioneel in scope Porti".
Porti wordt als optie meegenomen in scope van de aanbesteding. Het is alleen aan de RBG, op basis van de inschrijvingen m.b.t. de prijzen voor porti, of zij porti uiteindelijk onderdeel maakt van deze opdracht cq. overeenkomst. Zo niet dan zal de RBG rechtstreeks een overeenkomst aangaan met PostNL voor porti. </t>
  </si>
  <si>
    <r>
      <t xml:space="preserve">Alle prijzen en tarieven zijn all-in, dus inclusief alle mogelijke kosten, waaronder reistijd, reiskosten, verblijfskosten, opslagkosten, etc. en </t>
    </r>
    <r>
      <rPr>
        <b/>
        <sz val="10"/>
        <color theme="1"/>
        <rFont val="Calibri"/>
        <family val="2"/>
        <scheme val="minor"/>
      </rPr>
      <t>inclusief BTW</t>
    </r>
    <r>
      <rPr>
        <sz val="10"/>
        <color theme="1"/>
        <rFont val="Calibri"/>
        <family val="2"/>
        <scheme val="minor"/>
      </rPr>
      <t>.</t>
    </r>
  </si>
  <si>
    <t>Alle prijzen die worden ingevuld zijn inclusief het realiseren van alle benodigde koppelvlakken/koppelingen met systemen van de RBG of derden.</t>
  </si>
  <si>
    <t>Het staat inschrijver vrij om een € 0,- prijs in te vullen op onderdelen, een negatieve prijs is niet toegestaan.</t>
  </si>
  <si>
    <r>
      <t xml:space="preserve">De prijzem zijn inclusief marge- en risico-opslag, prijzen moeten gebaseerd zijn op de instructies zoals in dit tabblad beschreven staat en alle andere aspecten uit de UtI en haar Bijlagen die van invloed mochten zijn op de prijzen. Alle prijzen worden geacht in Euro’s (€) en </t>
    </r>
    <r>
      <rPr>
        <b/>
        <sz val="10"/>
        <color theme="1"/>
        <rFont val="Calibri"/>
        <family val="2"/>
        <scheme val="minor"/>
      </rPr>
      <t>inclusief BTW</t>
    </r>
    <r>
      <rPr>
        <sz val="10"/>
        <color theme="1"/>
        <rFont val="Calibri"/>
        <family val="2"/>
        <scheme val="minor"/>
      </rPr>
      <t xml:space="preserve"> te zijn en alle prijzen moeten worden ingevuld met 2 decimalen achter de komma.</t>
    </r>
  </si>
  <si>
    <t>M.b.t. de implementatie (fase 1 en fase 2) is er sprake van een resultaatsverplichting voor de inschrijver c.q. Opdrachtnemer. Enkel indien er sprake is van overschrijding van de opgegeven uren als gevolg van een aantoonbare scopewijziging of het aantoonbaar niet nakomen van afspraken door de RBG. Enkel melden vooraf onder opgave van de redenen en de omvang van de overschrijding kan in aanmerking komen voor vergoeding. De RBG dient dit 'meerwerk' expliciet en schriftelijk goed te keuren. Indien aangevangen wordt met de 'extra' werkzaamheden zonder akkoord vooraf is dit voor rekening en risico van de Opdrachtnemer. Het niet of gedeeltelijk niet halen van de resultaatsverplichting kan leiden tot een boete voor Opdrachtnemer en/of ontbinding van de overeenkomst.</t>
  </si>
  <si>
    <t>Het niet invullen van één of meerdere gevraagde prijzen (gele vakken) kan leiden tot uitsluiting van verdere deelname aan deze aanbestedingsprocedure.</t>
  </si>
  <si>
    <t>De kosten voor de uitvoering van de ingediende antwoorden bij de kwaliteitsvragen moeten verwerkt zijn in de opgegeven prijzen.</t>
  </si>
  <si>
    <t>Het toevoegen aan of het veranderen van het prijsmodel is niet toegestaan. Dit kan leiden tot uitsluiting van verdere deelname aan deze aanbestedingsprocedure.</t>
  </si>
  <si>
    <t>De opgegeven prijzen zijn bindend voor de looptijd van de overeenkomst inclusief mogelijke verlengingen, exclusief indexeringen die jaarlijks wel worden toegepast.</t>
  </si>
  <si>
    <t>Het stellen van voorwaarden en/of eisen aan de opgegeven prijzen is niet toegestaan. Dit kan leiden tot uitsluiting van verdere deelname aan deze aanbestedingsprocedure.</t>
  </si>
  <si>
    <t>Het doen van een Inschrijving is het aanvaarden van bovengenoemde voorwaarden.</t>
  </si>
  <si>
    <t>Totaal</t>
  </si>
  <si>
    <r>
      <t xml:space="preserve">Alle bedragen in Euro's en </t>
    </r>
    <r>
      <rPr>
        <b/>
        <sz val="10"/>
        <rFont val="Calibri"/>
        <family val="2"/>
      </rPr>
      <t>inclusief BTW</t>
    </r>
  </si>
  <si>
    <t>Item</t>
  </si>
  <si>
    <t>Onderdeel:</t>
  </si>
  <si>
    <t>Kosten incl. BTW</t>
  </si>
  <si>
    <t>Veld nummer:</t>
  </si>
  <si>
    <t>Gewicht:</t>
  </si>
  <si>
    <t>Inschrijfprijs:</t>
  </si>
  <si>
    <t>I.</t>
  </si>
  <si>
    <t>Implementatie fase 1</t>
  </si>
  <si>
    <t>Zie veld B20</t>
  </si>
  <si>
    <t>II.</t>
  </si>
  <si>
    <t>Implementatie fase 2</t>
  </si>
  <si>
    <t>III.</t>
  </si>
  <si>
    <t>Diensten</t>
  </si>
  <si>
    <t>Zie veld F49</t>
  </si>
  <si>
    <t>Totale Inschrijfprijs inclusief btw:</t>
  </si>
  <si>
    <t>Totaal porti:</t>
  </si>
  <si>
    <t>I. Implementatie fase 1</t>
  </si>
  <si>
    <r>
      <rPr>
        <b/>
        <sz val="10"/>
        <rFont val="Calibri"/>
        <family val="2"/>
      </rPr>
      <t>Instructie:</t>
    </r>
    <r>
      <rPr>
        <sz val="10"/>
        <rFont val="Calibri"/>
        <family val="2"/>
      </rPr>
      <t xml:space="preserve"> De implementatie fase 1 betreft een resultaatsverplichting voor opdrachtnemer.</t>
    </r>
  </si>
  <si>
    <r>
      <rPr>
        <b/>
        <sz val="10"/>
        <color rgb="FF000000"/>
        <rFont val="Calibri"/>
        <family val="2"/>
      </rPr>
      <t>Instructie:</t>
    </r>
    <r>
      <rPr>
        <sz val="10"/>
        <color rgb="FF000000"/>
        <rFont val="Calibri"/>
        <family val="2"/>
      </rPr>
      <t xml:space="preserve"> De implementatie fase 1 betreft de Must have fase. De implementatie van het huidige proces (zie paragraaf 1.5 van de UtI) + documentcreatie + aansturingssysteem + betaalplatform.</t>
    </r>
  </si>
  <si>
    <t>Kosten</t>
  </si>
  <si>
    <t>Projectmanagement totale project Fase 1</t>
  </si>
  <si>
    <t>Projectuitvoering opstart en voorbereidingsfase</t>
  </si>
  <si>
    <t>Projectuitvoering technische realisatiefase</t>
  </si>
  <si>
    <t>Projectuitvoering inrichtings- en opleidingsfase</t>
  </si>
  <si>
    <t>Projectuitvoering acceptatiefase</t>
  </si>
  <si>
    <t>Projectuitvoering nazorgfase</t>
  </si>
  <si>
    <t>Documentatie</t>
  </si>
  <si>
    <t xml:space="preserve">Totaal vaste prijs (resultaatsverplichting): </t>
  </si>
  <si>
    <t>II. Implementatie fase 2</t>
  </si>
  <si>
    <r>
      <rPr>
        <b/>
        <sz val="10"/>
        <rFont val="Calibri"/>
        <family val="2"/>
      </rPr>
      <t>Instructie:</t>
    </r>
    <r>
      <rPr>
        <sz val="10"/>
        <rFont val="Calibri"/>
        <family val="2"/>
      </rPr>
      <t xml:space="preserve"> De implementatie fase 2 betreft een resultaatsverplichting voor opdrachtnemer.</t>
    </r>
  </si>
  <si>
    <r>
      <rPr>
        <b/>
        <sz val="10"/>
        <color rgb="FF000000"/>
        <rFont val="Calibri"/>
        <family val="2"/>
      </rPr>
      <t>Instructie:</t>
    </r>
    <r>
      <rPr>
        <sz val="10"/>
        <color rgb="FF000000"/>
        <rFont val="Calibri"/>
        <family val="2"/>
      </rPr>
      <t xml:space="preserve"> De implementatie fase 2 betreft de Optimalisatie fase: de implementatie van de archief-module, scan-module, verwerking binnenkomende post als ook verzending via Whatsapp, sms, direct voice, mail en chat.</t>
    </r>
  </si>
  <si>
    <t>Projectmanagement totale project Fase 2</t>
  </si>
  <si>
    <t>III. Diensten</t>
  </si>
  <si>
    <r>
      <rPr>
        <b/>
        <sz val="10"/>
        <rFont val="Calibri"/>
        <family val="2"/>
      </rPr>
      <t>Instructie:</t>
    </r>
    <r>
      <rPr>
        <sz val="10"/>
        <rFont val="Calibri"/>
        <family val="2"/>
      </rPr>
      <t xml:space="preserve"> de prijzen zijn inclusief het PvE, de overeenkomst, etc.</t>
    </r>
  </si>
  <si>
    <t>Vaste kosten voor diverse diensten</t>
  </si>
  <si>
    <t>Tarief per jaar incl. BTW:</t>
  </si>
  <si>
    <t>Fictief aantal per jaar</t>
  </si>
  <si>
    <t>Weging:</t>
  </si>
  <si>
    <t>Vaste jaarlijkse kosten voor het beheer en de uitvoering van fase 1: het huidige proces (zie paragraaf 1.5 van de UtI) + alle verwerkingen per jaar (500 per jaar) + documentcreatie + aansturingssysteem + betaalplatform (incl. toevoegen QR-code en betaallink) + klantportaal + licentiefee communicatieplatform.</t>
  </si>
  <si>
    <t>Vaste jaarlijkse kosten voor het beheer en de uitvoering voor fase 2: het scannen en verwerken van binnenkomende post.</t>
  </si>
  <si>
    <t>Vaste jaarlijkse kosten voor het beheer en de uitvoering voor fase 2: van de digitale uitingen zoals via Whatsapp, sms, direct voice, mail en chat en alle verwerkingen per jaar.</t>
  </si>
  <si>
    <t>Vaste jaarlijkse kosten voor het beheer, uitvoering en opslag voor fase 2: archief.</t>
  </si>
  <si>
    <t>Eindtotaal</t>
  </si>
  <si>
    <t>Enveloppen inclusief voorraadbeheer</t>
  </si>
  <si>
    <t>Tarief per 1.000 envelopen</t>
  </si>
  <si>
    <t>Totaal over 8 jaar</t>
  </si>
  <si>
    <t>C5 vensterenvelop met logo's</t>
  </si>
  <si>
    <t>C5 vensterenvelop met logo's Priority</t>
  </si>
  <si>
    <t>C5 envelop met logo's (kantoorpost)</t>
  </si>
  <si>
    <t xml:space="preserve">C5 envelop Dwangbevel </t>
  </si>
  <si>
    <t xml:space="preserve">C5 envelop Dwangbevel Priority </t>
  </si>
  <si>
    <t xml:space="preserve">C5 envelop Hernieuwd bevel </t>
  </si>
  <si>
    <t xml:space="preserve">C5 envelop TPS </t>
  </si>
  <si>
    <t xml:space="preserve">EA5 retourenvelop met antwoordnummer </t>
  </si>
  <si>
    <t xml:space="preserve">EA5 retourenvelop met postbusnummer KWS </t>
  </si>
  <si>
    <t>A4 met venster (kantoorpost)</t>
  </si>
  <si>
    <t>A4 zonder venster (kantoorpost)</t>
  </si>
  <si>
    <t xml:space="preserve">A4 monsterenvelop (kantoorpost)  </t>
  </si>
  <si>
    <t>Printen (incl. logo e.d)/couverteren/ter post aanbieden en digitaal in .pdf aanleveren van alle klantuitingen bij leverancier (het totale fysieke-proces)</t>
  </si>
  <si>
    <t>Tarief per mailpack incl. BTW</t>
  </si>
  <si>
    <t>A4 dubbelzijdig geprint inclusief de verwerking</t>
  </si>
  <si>
    <t>A4 enkelzijdig geprint inclusief de verwerking</t>
  </si>
  <si>
    <t>A4 printen briefpapier met logo (kantoorpost)</t>
  </si>
  <si>
    <t xml:space="preserve">A5 Flyer combi TPS printen </t>
  </si>
  <si>
    <r>
      <rPr>
        <sz val="10"/>
        <color rgb="FF000000"/>
        <rFont val="Calibri"/>
        <family val="2"/>
      </rPr>
      <t>Couverteren per extra Bijsluiter</t>
    </r>
    <r>
      <rPr>
        <sz val="10"/>
        <color rgb="FFFF0000"/>
        <rFont val="Calibri"/>
        <family val="2"/>
      </rPr>
      <t xml:space="preserve"> </t>
    </r>
  </si>
  <si>
    <t>Het digitale verzendproces en digitaal in .pdf aanleveren van alle klantuitingen bij leverancier van de frontoffice (het totale digitale-proces)</t>
  </si>
  <si>
    <t>Tarief per document incl. BTW</t>
  </si>
  <si>
    <t>Totaal over 8 jaar (regel 39) en 7 jaar (regel 40)</t>
  </si>
  <si>
    <t xml:space="preserve">Het virtueel printen en digitaal versturen van alle klantuitingen en versturen in .pdf. naar MijnOverheid.nl  en aan de leverancier van de frontoffice (archivering), fase 1.
</t>
  </si>
  <si>
    <t>Het digitaal versturen van alle klantuitingen per E-mail, SMS, Direct Voice, Whatsapp, chat en versturen in .pdf.  naar de leverancier van de frontoffice (archivering), fase 2.</t>
  </si>
  <si>
    <t>Diversen</t>
  </si>
  <si>
    <t>Totaal over 8 jaar (regel 44) en 7 jaar (regel 45) en 2 jaar (regel 46)</t>
  </si>
  <si>
    <t>Blended uurtarief ongeacht functie, niveau, etc.</t>
  </si>
  <si>
    <t>Openmaken, scannen en verzenden van inkomende post, fase 2.</t>
  </si>
  <si>
    <t>Opslag aan documenten in het archief, per opgeslagen document, fase 2.</t>
  </si>
  <si>
    <t>Totale inschrijfprijs:</t>
  </si>
  <si>
    <t>Optioneel in scope: Porti</t>
  </si>
  <si>
    <t>Porti</t>
  </si>
  <si>
    <t>Tarief  per stuk</t>
  </si>
  <si>
    <t>Aantal per jaar</t>
  </si>
  <si>
    <t>Bezorgkader 24 uur</t>
  </si>
  <si>
    <t>0-20 gram</t>
  </si>
  <si>
    <t>20-30 gram</t>
  </si>
  <si>
    <t>30-40 gram</t>
  </si>
  <si>
    <t>Subtotaal</t>
  </si>
  <si>
    <t>Totaal porti</t>
  </si>
  <si>
    <t>Versie: 2.0</t>
  </si>
  <si>
    <r>
      <t xml:space="preserve">Tabblad 6 'III Diensten" betreft alle kosten voor de enveloppen en het voorraadbeheer, het fysieke verzendingsproces, het digitale verzendingsproces </t>
    </r>
    <r>
      <rPr>
        <i/>
        <sz val="10"/>
        <color theme="1"/>
        <rFont val="Calibri"/>
        <family val="2"/>
        <scheme val="minor"/>
      </rPr>
      <t>en diversen (w.o. een blended inhuurtarief)</t>
    </r>
    <r>
      <rPr>
        <sz val="10"/>
        <color theme="1"/>
        <rFont val="Calibri"/>
        <family val="2"/>
        <scheme val="minor"/>
      </rPr>
      <t xml:space="preserve">. De fictieve aantallen zijn een benadering, hieraan kunnen geen rechten worden ontleend. De aantallen per jaar worden vermenigdviuldigd met </t>
    </r>
    <r>
      <rPr>
        <i/>
        <sz val="10"/>
        <color theme="1"/>
        <rFont val="Calibri"/>
        <family val="2"/>
        <scheme val="minor"/>
      </rPr>
      <t>in principe</t>
    </r>
    <r>
      <rPr>
        <sz val="10"/>
        <color theme="1"/>
        <rFont val="Calibri"/>
        <family val="2"/>
        <scheme val="minor"/>
      </rPr>
      <t xml:space="preserve"> de totale duur van de overeenkomst (8 jaar), </t>
    </r>
    <r>
      <rPr>
        <i/>
        <sz val="10"/>
        <color theme="1"/>
        <rFont val="Calibri"/>
        <family val="2"/>
        <scheme val="minor"/>
      </rPr>
      <t>de uitzonderingen staan aangegeven</t>
    </r>
    <r>
      <rPr>
        <sz val="10"/>
        <color theme="1"/>
        <rFont val="Calibri"/>
        <family val="2"/>
        <scheme val="minor"/>
      </rPr>
      <t xml:space="preserve">. Alle opgegeven prijzen dienen </t>
    </r>
    <r>
      <rPr>
        <b/>
        <sz val="10"/>
        <color theme="1"/>
        <rFont val="Calibri"/>
        <family val="2"/>
        <scheme val="minor"/>
      </rPr>
      <t>inclusief BTW</t>
    </r>
    <r>
      <rPr>
        <sz val="10"/>
        <color theme="1"/>
        <rFont val="Calibri"/>
        <family val="2"/>
        <scheme val="minor"/>
      </rPr>
      <t xml:space="preserve"> te zijn.</t>
    </r>
  </si>
  <si>
    <r>
      <t xml:space="preserve">De opgegeven prijzen dienen inclusief alle kosten te zijn voor de aanschaf, gebruik, beheer en onderhoud van de diverse producten </t>
    </r>
    <r>
      <rPr>
        <i/>
        <sz val="10"/>
        <color theme="1"/>
        <rFont val="Calibri"/>
        <family val="2"/>
        <scheme val="minor"/>
      </rPr>
      <t>(zoals bijvoorbeeld papier)</t>
    </r>
    <r>
      <rPr>
        <sz val="10"/>
        <color theme="1"/>
        <rFont val="Calibri"/>
        <family val="2"/>
        <scheme val="minor"/>
      </rPr>
      <t xml:space="preserve">, diensten, modules, applicaties zoals die nodig zijn voor de gevraagde dienstverlening in paragraaf 1.8 Scope van Uitnodiging tot Inschrijving gedurende de implementatie (fase 1 en fase 2) en voor de diensten. Denk hierbij onder andere aan de documentcreatie (opmaak van alle klantuitingen), aansturingssysteem, betaalplatform, archief, scan, etc. </t>
    </r>
  </si>
  <si>
    <t>Bezorgkader vast</t>
  </si>
  <si>
    <t>Totaal over 8 jaar (regel 9), 7 jaar (regel 10 en 11) en 2 jaar (regel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</si>
</sst>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quot;€&quot;\ #,##0.00"/>
    <numFmt numFmtId="165" formatCode="_-&quot;€&quot;\ * #,##0.00_-;_-&quot;€&quot;\ * #,##0.00\-;_-&quot;€&quot;\ * &quot;-&quot;??_-;_-@_-"/>
  </numFmts>
  <fonts count="25" x14ac:knownFonts="1">
    <font>
      <sz val="11"/>
      <color theme="1"/>
      <name val="Calibri"/>
      <family val="2"/>
      <scheme val="minor"/>
    </font>
    <font>
      <sz val="9"/>
      <color theme="1"/>
      <name val="Arial"/>
      <family val="2"/>
    </font>
    <font>
      <b/>
      <i/>
      <sz val="9"/>
      <color theme="1"/>
      <name val="Arial"/>
      <family val="2"/>
    </font>
    <font>
      <b/>
      <sz val="10"/>
      <color theme="1"/>
      <name val="Calibri"/>
      <family val="2"/>
    </font>
    <font>
      <sz val="10"/>
      <color theme="1"/>
      <name val="Calibri"/>
      <family val="2"/>
    </font>
    <font>
      <b/>
      <i/>
      <sz val="10"/>
      <color theme="1"/>
      <name val="Calibri"/>
      <family val="2"/>
    </font>
    <font>
      <i/>
      <sz val="10"/>
      <color theme="1"/>
      <name val="Calibri"/>
      <family val="2"/>
    </font>
    <font>
      <i/>
      <sz val="10"/>
      <color rgb="FFFF0000"/>
      <name val="Calibri"/>
      <family val="2"/>
    </font>
    <font>
      <sz val="10"/>
      <name val="Calibri"/>
      <family val="2"/>
    </font>
    <font>
      <sz val="10"/>
      <color theme="1"/>
      <name val="Calibri"/>
      <family val="2"/>
      <scheme val="minor"/>
    </font>
    <font>
      <b/>
      <sz val="10"/>
      <name val="Calibri"/>
      <family val="2"/>
    </font>
    <font>
      <b/>
      <sz val="10"/>
      <color theme="1"/>
      <name val="Calibri"/>
      <family val="2"/>
      <scheme val="minor"/>
    </font>
    <font>
      <sz val="10"/>
      <color rgb="FF000000"/>
      <name val="Calibri"/>
      <family val="2"/>
      <scheme val="minor"/>
    </font>
    <font>
      <sz val="11"/>
      <color theme="1"/>
      <name val="Calibri"/>
      <family val="2"/>
    </font>
    <font>
      <b/>
      <sz val="11"/>
      <color theme="1"/>
      <name val="Calibri"/>
      <family val="2"/>
      <scheme val="minor"/>
    </font>
    <font>
      <i/>
      <sz val="10"/>
      <color theme="1"/>
      <name val="Calibri"/>
      <family val="2"/>
      <scheme val="minor"/>
    </font>
    <font>
      <b/>
      <i/>
      <sz val="10"/>
      <color theme="1"/>
      <name val="Calibri"/>
      <family val="2"/>
      <scheme val="minor"/>
    </font>
    <font>
      <b/>
      <sz val="10"/>
      <color rgb="FF000000"/>
      <name val="Calibri"/>
      <family val="2"/>
    </font>
    <font>
      <sz val="10"/>
      <color rgb="FF000000"/>
      <name val="Calibri"/>
      <family val="2"/>
    </font>
    <font>
      <i/>
      <sz val="10"/>
      <color rgb="FF000000"/>
      <name val="Calibri"/>
      <family val="2"/>
    </font>
    <font>
      <sz val="10"/>
      <color rgb="FF000000"/>
      <name val="Calibri"/>
      <family val="2"/>
    </font>
    <font>
      <sz val="10"/>
      <color rgb="FFFF0000"/>
      <name val="Calibri"/>
      <family val="2"/>
    </font>
    <font>
      <sz val="10"/>
      <color theme="1"/>
      <name val="Arial"/>
      <family val="2"/>
    </font>
    <font>
      <i/>
      <sz val="10"/>
      <name val="Calibri"/>
      <family val="2"/>
    </font>
    <font>
      <sz val="9"/>
      <color rgb="FF000000"/>
      <name val="Arial"/>
      <family val="2"/>
    </font>
  </fonts>
  <fills count="9">
    <fill>
      <patternFill patternType="none"/>
    </fill>
    <fill>
      <patternFill patternType="gray125"/>
    </fill>
    <fill>
      <patternFill patternType="solid">
        <fgColor rgb="FFFFFF99"/>
        <bgColor indexed="64"/>
      </patternFill>
    </fill>
    <fill>
      <patternFill patternType="solid">
        <fgColor rgb="FF66FFFF"/>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n">
        <color auto="1"/>
      </left>
      <right style="thin">
        <color indexed="64"/>
      </right>
      <top style="thick">
        <color auto="1"/>
      </top>
      <bottom style="thin">
        <color auto="1"/>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auto="1"/>
      </left>
      <right style="thick">
        <color auto="1"/>
      </right>
      <top/>
      <bottom/>
      <diagonal/>
    </border>
    <border>
      <left style="thick">
        <color auto="1"/>
      </left>
      <right/>
      <top style="thick">
        <color auto="1"/>
      </top>
      <bottom style="thick">
        <color auto="1"/>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auto="1"/>
      </left>
      <right style="thick">
        <color auto="1"/>
      </right>
      <top style="medium">
        <color rgb="FF000000"/>
      </top>
      <bottom/>
      <diagonal/>
    </border>
    <border>
      <left style="thick">
        <color auto="1"/>
      </left>
      <right/>
      <top/>
      <bottom/>
      <diagonal/>
    </border>
  </borders>
  <cellStyleXfs count="1">
    <xf numFmtId="0" fontId="0" fillId="0" borderId="0"/>
  </cellStyleXfs>
  <cellXfs count="185">
    <xf numFmtId="0" fontId="0" fillId="0" borderId="0" xfId="0"/>
    <xf numFmtId="0" fontId="1" fillId="0" borderId="0" xfId="0" applyFont="1"/>
    <xf numFmtId="0" fontId="2" fillId="0" borderId="0" xfId="0" applyFont="1"/>
    <xf numFmtId="0" fontId="1" fillId="0" borderId="0" xfId="0" applyFont="1" applyAlignment="1">
      <alignment vertical="top"/>
    </xf>
    <xf numFmtId="0" fontId="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4" fillId="0" borderId="0" xfId="0" applyFont="1" applyAlignment="1">
      <alignment vertical="top"/>
    </xf>
    <xf numFmtId="0" fontId="4" fillId="2" borderId="0" xfId="0" applyFont="1" applyFill="1" applyAlignment="1">
      <alignment vertical="top"/>
    </xf>
    <xf numFmtId="0" fontId="5" fillId="0" borderId="0" xfId="0" applyFont="1" applyAlignment="1">
      <alignment vertical="top"/>
    </xf>
    <xf numFmtId="0" fontId="6" fillId="0" borderId="0" xfId="0" applyFont="1" applyAlignment="1">
      <alignment vertical="top"/>
    </xf>
    <xf numFmtId="0" fontId="7" fillId="2" borderId="0" xfId="0" applyFont="1" applyFill="1" applyAlignment="1">
      <alignment vertical="top"/>
    </xf>
    <xf numFmtId="0" fontId="6" fillId="3" borderId="0" xfId="0" applyFont="1" applyFill="1" applyAlignment="1">
      <alignment vertical="top"/>
    </xf>
    <xf numFmtId="0" fontId="4" fillId="2" borderId="2" xfId="0" applyFont="1" applyFill="1" applyBorder="1" applyAlignment="1">
      <alignment vertical="top"/>
    </xf>
    <xf numFmtId="0" fontId="4" fillId="2" borderId="3" xfId="0" applyFont="1" applyFill="1" applyBorder="1" applyAlignment="1">
      <alignment vertical="top"/>
    </xf>
    <xf numFmtId="0" fontId="4" fillId="2" borderId="4" xfId="0" applyFont="1" applyFill="1" applyBorder="1" applyAlignment="1">
      <alignment vertical="top"/>
    </xf>
    <xf numFmtId="0" fontId="8" fillId="0" borderId="0" xfId="0" applyFont="1" applyAlignment="1">
      <alignment vertical="top"/>
    </xf>
    <xf numFmtId="0" fontId="4" fillId="0" borderId="0" xfId="0" applyFont="1" applyAlignment="1">
      <alignment horizontal="center" vertical="top"/>
    </xf>
    <xf numFmtId="164" fontId="4" fillId="0" borderId="0" xfId="0" applyNumberFormat="1" applyFont="1" applyAlignment="1">
      <alignment vertical="top"/>
    </xf>
    <xf numFmtId="0" fontId="9" fillId="0" borderId="0" xfId="0" applyFont="1" applyAlignment="1">
      <alignment horizontal="left" vertical="top"/>
    </xf>
    <xf numFmtId="0" fontId="4" fillId="0" borderId="0" xfId="0" applyFont="1" applyAlignment="1">
      <alignment horizontal="center" vertical="top" wrapText="1"/>
    </xf>
    <xf numFmtId="0" fontId="4" fillId="0" borderId="5" xfId="0" applyFont="1" applyBorder="1" applyAlignment="1">
      <alignment vertical="top"/>
    </xf>
    <xf numFmtId="164" fontId="3" fillId="3" borderId="6" xfId="0" applyNumberFormat="1" applyFont="1" applyFill="1" applyBorder="1" applyAlignment="1">
      <alignment horizontal="center" vertical="top"/>
    </xf>
    <xf numFmtId="0" fontId="0" fillId="0" borderId="0" xfId="0" applyAlignment="1">
      <alignment horizontal="center"/>
    </xf>
    <xf numFmtId="164" fontId="3" fillId="4" borderId="6" xfId="0" applyNumberFormat="1" applyFont="1" applyFill="1" applyBorder="1" applyAlignment="1">
      <alignment horizontal="center" vertical="top"/>
    </xf>
    <xf numFmtId="0" fontId="4" fillId="0" borderId="21" xfId="0" applyFont="1" applyBorder="1" applyAlignment="1">
      <alignment horizontal="center" vertical="top"/>
    </xf>
    <xf numFmtId="0" fontId="4" fillId="0" borderId="21" xfId="0" applyFont="1" applyBorder="1" applyAlignment="1">
      <alignment vertical="top"/>
    </xf>
    <xf numFmtId="9" fontId="4" fillId="3" borderId="21" xfId="0" applyNumberFormat="1" applyFont="1" applyFill="1" applyBorder="1" applyAlignment="1">
      <alignment horizontal="center" vertical="top"/>
    </xf>
    <xf numFmtId="164" fontId="4" fillId="3" borderId="21" xfId="0" applyNumberFormat="1" applyFont="1" applyFill="1" applyBorder="1" applyAlignment="1">
      <alignment horizontal="center" vertical="top"/>
    </xf>
    <xf numFmtId="0" fontId="4" fillId="0" borderId="22" xfId="0" applyFont="1" applyBorder="1" applyAlignment="1">
      <alignment horizontal="center" vertical="top"/>
    </xf>
    <xf numFmtId="0" fontId="4" fillId="0" borderId="22" xfId="0" applyFont="1" applyBorder="1" applyAlignment="1">
      <alignment vertical="top"/>
    </xf>
    <xf numFmtId="9" fontId="4" fillId="3" borderId="22" xfId="0" applyNumberFormat="1" applyFont="1" applyFill="1" applyBorder="1" applyAlignment="1">
      <alignment horizontal="center" vertical="top"/>
    </xf>
    <xf numFmtId="164" fontId="4" fillId="3" borderId="22" xfId="0" applyNumberFormat="1" applyFont="1" applyFill="1" applyBorder="1" applyAlignment="1">
      <alignment horizontal="center" vertical="top"/>
    </xf>
    <xf numFmtId="0" fontId="4" fillId="0" borderId="20" xfId="0" applyFont="1" applyBorder="1" applyAlignment="1">
      <alignment horizontal="center" vertical="top"/>
    </xf>
    <xf numFmtId="0" fontId="4" fillId="0" borderId="20" xfId="0" applyFont="1" applyBorder="1" applyAlignment="1">
      <alignment vertical="top"/>
    </xf>
    <xf numFmtId="9" fontId="4" fillId="3" borderId="20" xfId="0" applyNumberFormat="1" applyFont="1" applyFill="1" applyBorder="1" applyAlignment="1">
      <alignment horizontal="center" vertical="top"/>
    </xf>
    <xf numFmtId="164" fontId="4" fillId="3" borderId="20" xfId="0" applyNumberFormat="1" applyFont="1" applyFill="1" applyBorder="1" applyAlignment="1">
      <alignment horizontal="center" vertical="top"/>
    </xf>
    <xf numFmtId="0" fontId="10" fillId="3" borderId="0" xfId="0" applyFont="1" applyFill="1" applyAlignment="1">
      <alignment vertical="top"/>
    </xf>
    <xf numFmtId="0" fontId="5" fillId="3" borderId="0" xfId="0" applyFont="1" applyFill="1" applyAlignment="1">
      <alignment vertical="top"/>
    </xf>
    <xf numFmtId="0" fontId="3" fillId="3" borderId="6" xfId="0" applyFont="1" applyFill="1" applyBorder="1" applyAlignment="1">
      <alignment horizontal="right" vertical="top"/>
    </xf>
    <xf numFmtId="0" fontId="3" fillId="5" borderId="6" xfId="0" applyFont="1" applyFill="1" applyBorder="1" applyAlignment="1">
      <alignment horizontal="center" vertical="top"/>
    </xf>
    <xf numFmtId="0" fontId="4" fillId="0" borderId="0" xfId="0" applyFont="1" applyAlignment="1">
      <alignment vertical="top" wrapText="1"/>
    </xf>
    <xf numFmtId="0" fontId="9" fillId="0" borderId="0" xfId="0" applyFont="1"/>
    <xf numFmtId="0" fontId="4" fillId="0" borderId="30" xfId="0" applyFont="1" applyBorder="1" applyAlignment="1">
      <alignment vertical="top"/>
    </xf>
    <xf numFmtId="7" fontId="4" fillId="7" borderId="30" xfId="0" applyNumberFormat="1" applyFont="1" applyFill="1" applyBorder="1" applyAlignment="1" applyProtection="1">
      <alignment horizontal="center" vertical="top"/>
      <protection locked="0"/>
    </xf>
    <xf numFmtId="3" fontId="4" fillId="0" borderId="30" xfId="0" applyNumberFormat="1" applyFont="1" applyBorder="1" applyAlignment="1">
      <alignment horizontal="center" vertical="top"/>
    </xf>
    <xf numFmtId="0" fontId="3" fillId="0" borderId="31" xfId="0" applyFont="1" applyBorder="1" applyAlignment="1">
      <alignment vertical="top"/>
    </xf>
    <xf numFmtId="44" fontId="4" fillId="0" borderId="31" xfId="0" applyNumberFormat="1" applyFont="1" applyBorder="1" applyAlignment="1">
      <alignment vertical="top"/>
    </xf>
    <xf numFmtId="3" fontId="4" fillId="0" borderId="31" xfId="0" applyNumberFormat="1" applyFont="1" applyBorder="1" applyAlignment="1">
      <alignment horizontal="center" vertical="top"/>
    </xf>
    <xf numFmtId="44" fontId="4" fillId="0" borderId="30" xfId="0" applyNumberFormat="1" applyFont="1" applyBorder="1" applyAlignment="1">
      <alignment vertical="top"/>
    </xf>
    <xf numFmtId="0" fontId="3" fillId="0" borderId="30" xfId="0" applyFont="1" applyBorder="1" applyAlignment="1">
      <alignment vertical="top"/>
    </xf>
    <xf numFmtId="164" fontId="8" fillId="3" borderId="28" xfId="0" applyNumberFormat="1" applyFont="1" applyFill="1" applyBorder="1" applyAlignment="1">
      <alignment horizontal="center" vertical="top"/>
    </xf>
    <xf numFmtId="0" fontId="9" fillId="0" borderId="0" xfId="0" applyFont="1" applyAlignment="1">
      <alignment vertical="top"/>
    </xf>
    <xf numFmtId="164" fontId="9" fillId="0" borderId="0" xfId="0" applyNumberFormat="1" applyFont="1" applyAlignment="1">
      <alignment horizontal="center" vertical="top" wrapText="1"/>
    </xf>
    <xf numFmtId="3" fontId="9" fillId="0" borderId="0" xfId="0" applyNumberFormat="1" applyFont="1" applyAlignment="1">
      <alignment vertical="top" wrapText="1"/>
    </xf>
    <xf numFmtId="0" fontId="11" fillId="4" borderId="6" xfId="0" applyFont="1" applyFill="1" applyBorder="1" applyAlignment="1">
      <alignment horizontal="center" vertical="top"/>
    </xf>
    <xf numFmtId="164" fontId="11" fillId="4" borderId="6" xfId="0" applyNumberFormat="1" applyFont="1" applyFill="1" applyBorder="1" applyAlignment="1">
      <alignment horizontal="center" vertical="top" wrapText="1"/>
    </xf>
    <xf numFmtId="3" fontId="11" fillId="4" borderId="6" xfId="0" applyNumberFormat="1" applyFont="1" applyFill="1" applyBorder="1" applyAlignment="1">
      <alignment horizontal="center" vertical="top" wrapText="1"/>
    </xf>
    <xf numFmtId="0" fontId="11" fillId="4" borderId="6" xfId="0" applyFont="1" applyFill="1" applyBorder="1" applyAlignment="1">
      <alignment horizontal="center" vertical="top" wrapText="1"/>
    </xf>
    <xf numFmtId="0" fontId="11" fillId="4" borderId="24" xfId="0" applyFont="1" applyFill="1" applyBorder="1" applyAlignment="1">
      <alignment horizontal="center" vertical="top"/>
    </xf>
    <xf numFmtId="0" fontId="9" fillId="0" borderId="23" xfId="0" applyFont="1" applyBorder="1" applyAlignment="1">
      <alignment vertical="top"/>
    </xf>
    <xf numFmtId="164" fontId="9" fillId="2" borderId="0" xfId="0" applyNumberFormat="1" applyFont="1" applyFill="1" applyAlignment="1">
      <alignment horizontal="center" vertical="top" wrapText="1"/>
    </xf>
    <xf numFmtId="3" fontId="9" fillId="0" borderId="23" xfId="0" applyNumberFormat="1" applyFont="1" applyBorder="1" applyAlignment="1">
      <alignment horizontal="center" vertical="top" wrapText="1"/>
    </xf>
    <xf numFmtId="164" fontId="9" fillId="3" borderId="23" xfId="0" applyNumberFormat="1" applyFont="1" applyFill="1" applyBorder="1" applyAlignment="1">
      <alignment horizontal="center" vertical="top" wrapText="1"/>
    </xf>
    <xf numFmtId="0" fontId="9" fillId="0" borderId="0" xfId="0" applyFont="1" applyAlignment="1">
      <alignment horizontal="center" vertical="top"/>
    </xf>
    <xf numFmtId="0" fontId="9" fillId="0" borderId="23" xfId="0" applyFont="1" applyBorder="1" applyAlignment="1">
      <alignment horizontal="center" vertical="top"/>
    </xf>
    <xf numFmtId="164" fontId="9" fillId="2" borderId="23" xfId="0" applyNumberFormat="1" applyFont="1" applyFill="1" applyBorder="1" applyAlignment="1">
      <alignment horizontal="center" vertical="top" wrapText="1"/>
    </xf>
    <xf numFmtId="164" fontId="9" fillId="0" borderId="23" xfId="0" applyNumberFormat="1" applyFont="1" applyBorder="1" applyAlignment="1">
      <alignment horizontal="center" vertical="top" wrapText="1"/>
    </xf>
    <xf numFmtId="10" fontId="9" fillId="0" borderId="0" xfId="0" applyNumberFormat="1" applyFont="1" applyAlignment="1">
      <alignment horizontal="center" vertical="top"/>
    </xf>
    <xf numFmtId="44" fontId="9" fillId="0" borderId="23" xfId="0" applyNumberFormat="1" applyFont="1" applyBorder="1" applyAlignment="1">
      <alignment horizontal="center" vertical="top"/>
    </xf>
    <xf numFmtId="0" fontId="9" fillId="0" borderId="23" xfId="0" applyFont="1" applyBorder="1" applyAlignment="1">
      <alignment horizontal="center" vertical="top" wrapText="1"/>
    </xf>
    <xf numFmtId="7" fontId="9" fillId="3" borderId="23" xfId="0" applyNumberFormat="1" applyFont="1" applyFill="1" applyBorder="1" applyAlignment="1">
      <alignment horizontal="center" vertical="top"/>
    </xf>
    <xf numFmtId="164" fontId="9" fillId="3" borderId="6" xfId="0" applyNumberFormat="1" applyFont="1" applyFill="1" applyBorder="1" applyAlignment="1">
      <alignment horizontal="center" vertical="top"/>
    </xf>
    <xf numFmtId="164" fontId="9" fillId="0" borderId="0" xfId="0" applyNumberFormat="1" applyFont="1" applyAlignment="1">
      <alignment vertical="top"/>
    </xf>
    <xf numFmtId="0" fontId="11" fillId="4" borderId="6" xfId="0" applyFont="1" applyFill="1" applyBorder="1" applyAlignment="1">
      <alignment horizontal="left" vertical="top" wrapText="1"/>
    </xf>
    <xf numFmtId="0" fontId="3" fillId="4" borderId="6" xfId="0" applyFont="1" applyFill="1" applyBorder="1" applyAlignment="1">
      <alignment horizontal="center" vertical="top"/>
    </xf>
    <xf numFmtId="0" fontId="4" fillId="0" borderId="23" xfId="0" applyFont="1" applyBorder="1" applyAlignment="1">
      <alignment vertical="top"/>
    </xf>
    <xf numFmtId="164" fontId="4" fillId="0" borderId="23" xfId="0" applyNumberFormat="1" applyFont="1" applyBorder="1" applyAlignment="1">
      <alignment horizontal="center" vertical="top"/>
    </xf>
    <xf numFmtId="0" fontId="8" fillId="0" borderId="0" xfId="0" applyFont="1" applyAlignment="1">
      <alignment vertical="top" wrapText="1"/>
    </xf>
    <xf numFmtId="164" fontId="4" fillId="2" borderId="23" xfId="0" applyNumberFormat="1" applyFont="1" applyFill="1" applyBorder="1" applyAlignment="1">
      <alignment horizontal="center" vertical="top"/>
    </xf>
    <xf numFmtId="0" fontId="10" fillId="4" borderId="25" xfId="0" applyFont="1" applyFill="1" applyBorder="1" applyAlignment="1">
      <alignment horizontal="center" vertical="top"/>
    </xf>
    <xf numFmtId="165" fontId="10" fillId="4" borderId="26" xfId="0" applyNumberFormat="1" applyFont="1" applyFill="1" applyBorder="1" applyAlignment="1">
      <alignment horizontal="center" vertical="top"/>
    </xf>
    <xf numFmtId="0" fontId="10" fillId="4" borderId="27" xfId="0" applyFont="1" applyFill="1" applyBorder="1" applyAlignment="1">
      <alignment horizontal="center" vertical="top"/>
    </xf>
    <xf numFmtId="0" fontId="10" fillId="4" borderId="28" xfId="0" applyFont="1" applyFill="1" applyBorder="1" applyAlignment="1">
      <alignment horizontal="center" vertical="top"/>
    </xf>
    <xf numFmtId="3" fontId="4" fillId="0" borderId="0" xfId="0" applyNumberFormat="1" applyFont="1" applyAlignment="1">
      <alignment vertical="top"/>
    </xf>
    <xf numFmtId="3" fontId="9" fillId="0" borderId="0" xfId="0" applyNumberFormat="1" applyFont="1"/>
    <xf numFmtId="4" fontId="0" fillId="0" borderId="0" xfId="0" applyNumberFormat="1"/>
    <xf numFmtId="164" fontId="4" fillId="3" borderId="30"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164" fontId="14" fillId="6" borderId="6" xfId="0" applyNumberFormat="1" applyFont="1" applyFill="1" applyBorder="1" applyAlignment="1">
      <alignment horizontal="center" vertical="top"/>
    </xf>
    <xf numFmtId="0" fontId="4" fillId="3" borderId="21" xfId="0" applyFont="1" applyFill="1" applyBorder="1" applyAlignment="1">
      <alignment horizontal="center" vertical="top"/>
    </xf>
    <xf numFmtId="0" fontId="4" fillId="3" borderId="22" xfId="0" applyFont="1" applyFill="1" applyBorder="1" applyAlignment="1">
      <alignment horizontal="center" vertical="top"/>
    </xf>
    <xf numFmtId="10" fontId="15" fillId="0" borderId="0" xfId="0" applyNumberFormat="1" applyFont="1" applyAlignment="1">
      <alignment horizontal="center" vertical="top"/>
    </xf>
    <xf numFmtId="0" fontId="4" fillId="0" borderId="36" xfId="0" applyFont="1" applyBorder="1" applyAlignment="1">
      <alignment vertical="top"/>
    </xf>
    <xf numFmtId="0" fontId="16" fillId="4" borderId="6" xfId="0" applyFont="1" applyFill="1" applyBorder="1" applyAlignment="1">
      <alignment horizontal="center" vertical="top"/>
    </xf>
    <xf numFmtId="0" fontId="6" fillId="3" borderId="20" xfId="0" applyFont="1" applyFill="1" applyBorder="1" applyAlignment="1">
      <alignment horizontal="center" vertical="top"/>
    </xf>
    <xf numFmtId="0" fontId="9" fillId="0" borderId="0" xfId="0" applyFont="1" applyAlignment="1">
      <alignment wrapText="1"/>
    </xf>
    <xf numFmtId="0" fontId="1" fillId="8" borderId="0" xfId="0" applyFont="1" applyFill="1"/>
    <xf numFmtId="3" fontId="11" fillId="4" borderId="36" xfId="0" applyNumberFormat="1" applyFont="1" applyFill="1" applyBorder="1" applyAlignment="1">
      <alignment horizontal="center" vertical="top" wrapText="1"/>
    </xf>
    <xf numFmtId="164" fontId="11" fillId="4" borderId="36" xfId="0" applyNumberFormat="1" applyFont="1" applyFill="1" applyBorder="1" applyAlignment="1">
      <alignment horizontal="center" vertical="top" wrapText="1"/>
    </xf>
    <xf numFmtId="0" fontId="9" fillId="0" borderId="0" xfId="0" applyFont="1" applyAlignment="1">
      <alignment horizontal="center" vertical="top" wrapText="1"/>
    </xf>
    <xf numFmtId="164" fontId="4" fillId="0" borderId="0" xfId="0" applyNumberFormat="1" applyFont="1" applyAlignment="1">
      <alignment vertical="top" wrapText="1"/>
    </xf>
    <xf numFmtId="9" fontId="15" fillId="0" borderId="23" xfId="0" applyNumberFormat="1" applyFont="1" applyBorder="1" applyAlignment="1">
      <alignment horizontal="center" vertical="top"/>
    </xf>
    <xf numFmtId="0" fontId="11" fillId="4" borderId="37" xfId="0" applyFont="1" applyFill="1" applyBorder="1" applyAlignment="1">
      <alignment horizontal="center" vertical="top"/>
    </xf>
    <xf numFmtId="0" fontId="20" fillId="0" borderId="37" xfId="0" applyFont="1" applyBorder="1" applyAlignment="1">
      <alignment vertical="top" wrapText="1"/>
    </xf>
    <xf numFmtId="0" fontId="9" fillId="0" borderId="23" xfId="0" applyFont="1" applyBorder="1" applyAlignment="1">
      <alignment vertical="top" wrapText="1"/>
    </xf>
    <xf numFmtId="0" fontId="15" fillId="0" borderId="23" xfId="0" applyFont="1" applyBorder="1" applyAlignment="1">
      <alignment vertical="top" wrapText="1"/>
    </xf>
    <xf numFmtId="0" fontId="13" fillId="0" borderId="0" xfId="0" applyFont="1" applyAlignment="1">
      <alignment vertical="top"/>
    </xf>
    <xf numFmtId="0" fontId="13" fillId="0" borderId="0" xfId="0" applyFont="1" applyAlignment="1">
      <alignment horizontal="center" vertical="top"/>
    </xf>
    <xf numFmtId="3" fontId="13" fillId="0" borderId="0" xfId="0" applyNumberFormat="1" applyFont="1" applyAlignment="1">
      <alignment vertical="top"/>
    </xf>
    <xf numFmtId="0" fontId="13" fillId="0" borderId="0" xfId="0" applyFont="1" applyAlignment="1">
      <alignment vertical="top" wrapText="1"/>
    </xf>
    <xf numFmtId="0" fontId="22" fillId="0" borderId="0" xfId="0" applyFont="1" applyAlignment="1">
      <alignment vertical="top" wrapText="1"/>
    </xf>
    <xf numFmtId="0" fontId="1" fillId="0" borderId="0" xfId="0" applyFont="1" applyAlignment="1">
      <alignment vertical="top" wrapText="1"/>
    </xf>
    <xf numFmtId="0" fontId="1" fillId="0" borderId="0" xfId="0" applyFont="1" applyAlignment="1">
      <alignment wrapText="1"/>
    </xf>
    <xf numFmtId="164" fontId="9" fillId="2" borderId="38" xfId="0" applyNumberFormat="1" applyFont="1" applyFill="1" applyBorder="1" applyAlignment="1">
      <alignment horizontal="center" vertical="top" wrapText="1"/>
    </xf>
    <xf numFmtId="0" fontId="4" fillId="0" borderId="38" xfId="0" applyFont="1" applyBorder="1" applyAlignment="1">
      <alignment horizontal="center" vertical="top" wrapText="1"/>
    </xf>
    <xf numFmtId="164" fontId="9" fillId="3" borderId="36" xfId="0" applyNumberFormat="1" applyFont="1" applyFill="1" applyBorder="1" applyAlignment="1">
      <alignment horizontal="center" vertical="top" wrapText="1"/>
    </xf>
    <xf numFmtId="0" fontId="19" fillId="0" borderId="36" xfId="0" applyFont="1" applyBorder="1" applyAlignment="1">
      <alignment vertical="top" wrapText="1"/>
    </xf>
    <xf numFmtId="0" fontId="20" fillId="0" borderId="0" xfId="0" applyFont="1" applyAlignment="1">
      <alignment vertical="top" wrapText="1"/>
    </xf>
    <xf numFmtId="0" fontId="20" fillId="0" borderId="23" xfId="0" applyFont="1" applyBorder="1" applyAlignment="1">
      <alignment vertical="top" wrapText="1"/>
    </xf>
    <xf numFmtId="0" fontId="4" fillId="0" borderId="23" xfId="0" applyFont="1" applyBorder="1" applyAlignment="1">
      <alignment horizontal="center" vertical="top" wrapText="1"/>
    </xf>
    <xf numFmtId="7" fontId="9" fillId="0" borderId="23" xfId="0" applyNumberFormat="1" applyFont="1" applyBorder="1" applyAlignment="1">
      <alignment horizontal="center" vertical="top"/>
    </xf>
    <xf numFmtId="0" fontId="23" fillId="0" borderId="22" xfId="0" applyFont="1" applyBorder="1" applyAlignment="1">
      <alignment vertical="top" wrapText="1"/>
    </xf>
    <xf numFmtId="0" fontId="4" fillId="2" borderId="22" xfId="0" applyFont="1" applyFill="1" applyBorder="1" applyAlignment="1">
      <alignment vertical="top"/>
    </xf>
    <xf numFmtId="0" fontId="4" fillId="0" borderId="22" xfId="0" applyFont="1" applyBorder="1" applyAlignment="1">
      <alignment horizontal="center" vertical="top" wrapText="1"/>
    </xf>
    <xf numFmtId="164" fontId="9" fillId="3" borderId="22" xfId="0" applyNumberFormat="1" applyFont="1" applyFill="1" applyBorder="1" applyAlignment="1">
      <alignment horizontal="center" vertical="top" wrapText="1"/>
    </xf>
    <xf numFmtId="0" fontId="19" fillId="0" borderId="22" xfId="0" applyFont="1" applyBorder="1" applyAlignment="1">
      <alignment vertical="top" wrapText="1"/>
    </xf>
    <xf numFmtId="9" fontId="15" fillId="0" borderId="22" xfId="0" applyNumberFormat="1" applyFont="1" applyBorder="1" applyAlignment="1">
      <alignment horizontal="center" vertical="top"/>
    </xf>
    <xf numFmtId="7" fontId="9" fillId="0" borderId="22" xfId="0" applyNumberFormat="1" applyFont="1" applyBorder="1" applyAlignment="1">
      <alignment horizontal="center" vertical="top"/>
    </xf>
    <xf numFmtId="0" fontId="9" fillId="0" borderId="22" xfId="0" applyFont="1" applyBorder="1" applyAlignment="1">
      <alignment vertical="top"/>
    </xf>
    <xf numFmtId="164" fontId="9" fillId="2" borderId="22" xfId="0" applyNumberFormat="1" applyFont="1" applyFill="1" applyBorder="1" applyAlignment="1">
      <alignment horizontal="center" vertical="top" wrapText="1"/>
    </xf>
    <xf numFmtId="3" fontId="9" fillId="0" borderId="22" xfId="0" applyNumberFormat="1" applyFont="1" applyBorder="1" applyAlignment="1">
      <alignment horizontal="center" vertical="top" wrapText="1"/>
    </xf>
    <xf numFmtId="0" fontId="9" fillId="0" borderId="22" xfId="0" applyFont="1" applyBorder="1" applyAlignment="1">
      <alignment horizontal="center" vertical="top"/>
    </xf>
    <xf numFmtId="10" fontId="9" fillId="0" borderId="22" xfId="0" applyNumberFormat="1" applyFont="1" applyBorder="1" applyAlignment="1">
      <alignment horizontal="center" vertical="top"/>
    </xf>
    <xf numFmtId="44" fontId="9" fillId="0" borderId="22" xfId="0" applyNumberFormat="1" applyFont="1" applyBorder="1" applyAlignment="1">
      <alignment horizontal="center" vertical="top"/>
    </xf>
    <xf numFmtId="0" fontId="9" fillId="0" borderId="22" xfId="0" applyFont="1" applyBorder="1" applyAlignment="1">
      <alignment vertical="top" wrapText="1"/>
    </xf>
    <xf numFmtId="0" fontId="15" fillId="0" borderId="22" xfId="0" applyFont="1" applyBorder="1" applyAlignment="1">
      <alignment vertical="top"/>
    </xf>
    <xf numFmtId="3" fontId="15" fillId="0" borderId="22" xfId="0" applyNumberFormat="1" applyFont="1" applyBorder="1" applyAlignment="1">
      <alignment horizontal="center" vertical="top" wrapText="1"/>
    </xf>
    <xf numFmtId="0" fontId="9" fillId="0" borderId="0" xfId="0" applyFont="1" applyAlignment="1">
      <alignment vertical="top" wrapText="1"/>
    </xf>
    <xf numFmtId="0" fontId="24" fillId="0" borderId="0" xfId="0" applyFont="1" applyAlignment="1">
      <alignment wrapText="1"/>
    </xf>
    <xf numFmtId="0" fontId="3" fillId="0" borderId="0" xfId="0" applyFont="1" applyAlignment="1">
      <alignment horizontal="left" vertical="top"/>
    </xf>
    <xf numFmtId="0" fontId="9" fillId="0" borderId="39" xfId="0" applyFont="1" applyBorder="1" applyAlignment="1">
      <alignment horizontal="center" vertical="top" wrapText="1"/>
    </xf>
    <xf numFmtId="4" fontId="9" fillId="0" borderId="0" xfId="0" applyNumberFormat="1" applyFont="1"/>
    <xf numFmtId="0" fontId="3" fillId="0" borderId="0" xfId="0" applyFont="1" applyAlignment="1">
      <alignment horizontal="left" vertical="top"/>
    </xf>
    <xf numFmtId="0" fontId="5" fillId="0" borderId="0" xfId="0" applyFont="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13" xfId="0" applyFont="1" applyBorder="1" applyAlignment="1">
      <alignment horizontal="left" vertical="top" wrapText="1"/>
    </xf>
    <xf numFmtId="0" fontId="12" fillId="0" borderId="12" xfId="0" applyFont="1" applyBorder="1" applyAlignment="1">
      <alignment horizontal="left" vertical="top" wrapText="1"/>
    </xf>
    <xf numFmtId="0" fontId="12" fillId="0" borderId="3" xfId="0" applyFont="1" applyBorder="1" applyAlignment="1">
      <alignment horizontal="left" vertical="top" wrapText="1"/>
    </xf>
    <xf numFmtId="0" fontId="12" fillId="0" borderId="13"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6" borderId="24" xfId="0" applyFont="1" applyFill="1" applyBorder="1" applyAlignment="1">
      <alignment horizontal="right" vertical="top"/>
    </xf>
    <xf numFmtId="0" fontId="14" fillId="6" borderId="34" xfId="0" applyFont="1" applyFill="1" applyBorder="1" applyAlignment="1">
      <alignment horizontal="right" vertical="top"/>
    </xf>
    <xf numFmtId="0" fontId="14" fillId="6" borderId="35" xfId="0" applyFont="1" applyFill="1" applyBorder="1" applyAlignment="1">
      <alignment horizontal="right"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3" fillId="4" borderId="24" xfId="0" applyFont="1" applyFill="1" applyBorder="1" applyAlignment="1">
      <alignment horizontal="right" vertical="top"/>
    </xf>
    <xf numFmtId="0" fontId="3" fillId="4" borderId="34" xfId="0" applyFont="1" applyFill="1" applyBorder="1" applyAlignment="1">
      <alignment horizontal="right" vertical="top"/>
    </xf>
    <xf numFmtId="0" fontId="3" fillId="4" borderId="35" xfId="0" applyFont="1" applyFill="1" applyBorder="1" applyAlignment="1">
      <alignment horizontal="right" vertical="top"/>
    </xf>
    <xf numFmtId="0" fontId="8" fillId="0" borderId="0" xfId="0" applyFont="1" applyAlignment="1">
      <alignment horizontal="left" vertical="top"/>
    </xf>
    <xf numFmtId="0" fontId="18" fillId="0" borderId="0" xfId="0" applyFont="1" applyAlignment="1">
      <alignment horizontal="left" vertical="top" wrapText="1"/>
    </xf>
    <xf numFmtId="0" fontId="8" fillId="0" borderId="0" xfId="0" applyFont="1" applyAlignment="1">
      <alignment horizontal="left" vertical="top" wrapText="1"/>
    </xf>
    <xf numFmtId="0" fontId="4" fillId="2" borderId="0" xfId="0" applyFont="1" applyFill="1" applyAlignment="1">
      <alignment horizontal="center" vertical="top" wrapText="1"/>
    </xf>
    <xf numFmtId="165" fontId="11" fillId="3" borderId="24" xfId="0" applyNumberFormat="1" applyFont="1" applyFill="1" applyBorder="1" applyAlignment="1">
      <alignment horizontal="right" vertical="top" wrapText="1"/>
    </xf>
    <xf numFmtId="165" fontId="11" fillId="3" borderId="34" xfId="0" applyNumberFormat="1" applyFont="1" applyFill="1" applyBorder="1" applyAlignment="1">
      <alignment horizontal="right" vertical="top" wrapText="1"/>
    </xf>
    <xf numFmtId="165" fontId="11" fillId="3" borderId="35" xfId="0" applyNumberFormat="1" applyFont="1" applyFill="1" applyBorder="1" applyAlignment="1">
      <alignment horizontal="right" vertical="top" wrapText="1"/>
    </xf>
    <xf numFmtId="0" fontId="10" fillId="3" borderId="32" xfId="0" applyFont="1" applyFill="1" applyBorder="1" applyAlignment="1">
      <alignment horizontal="right" vertical="top"/>
    </xf>
    <xf numFmtId="0" fontId="10" fillId="3" borderId="29" xfId="0" applyFont="1" applyFill="1" applyBorder="1" applyAlignment="1">
      <alignment horizontal="right" vertical="top"/>
    </xf>
    <xf numFmtId="0" fontId="10" fillId="3" borderId="33" xfId="0" applyFont="1" applyFill="1" applyBorder="1" applyAlignment="1">
      <alignment horizontal="right" vertical="top"/>
    </xf>
    <xf numFmtId="0" fontId="4" fillId="3" borderId="32" xfId="0" applyFont="1" applyFill="1" applyBorder="1" applyAlignment="1">
      <alignment horizontal="left" vertical="top"/>
    </xf>
    <xf numFmtId="0" fontId="4" fillId="3" borderId="29" xfId="0" applyFont="1" applyFill="1" applyBorder="1" applyAlignment="1">
      <alignment horizontal="left" vertical="top"/>
    </xf>
    <xf numFmtId="0" fontId="4" fillId="3" borderId="33" xfId="0" applyFont="1" applyFill="1" applyBorder="1" applyAlignment="1">
      <alignment horizontal="left" vertical="top"/>
    </xf>
  </cellXfs>
  <cellStyles count="1">
    <cellStyle name="Standaard" xfId="0" builtinId="0"/>
  </cellStyles>
  <dxfs count="0"/>
  <tableStyles count="0" defaultTableStyle="TableStyleMedium9"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403860</xdr:colOff>
      <xdr:row>0</xdr:row>
      <xdr:rowOff>53340</xdr:rowOff>
    </xdr:from>
    <xdr:to>
      <xdr:col>9</xdr:col>
      <xdr:colOff>565150</xdr:colOff>
      <xdr:row>6</xdr:row>
      <xdr:rowOff>40005</xdr:rowOff>
    </xdr:to>
    <xdr:pic>
      <xdr:nvPicPr>
        <xdr:cNvPr id="2" name="Afbeelding 1" descr="Afbeelding met tekst&#10;&#10;Beschrijving is gegenereerd met hoge betrouwbaarheid">
          <a:extLst>
            <a:ext uri="{FF2B5EF4-FFF2-40B4-BE49-F238E27FC236}">
              <a16:creationId xmlns:a16="http://schemas.microsoft.com/office/drawing/2014/main" id="{B06C584D-47C4-4FC9-9BFD-EFEDAA5EFC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53340"/>
          <a:ext cx="141097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10</xdr:col>
      <xdr:colOff>191770</xdr:colOff>
      <xdr:row>2</xdr:row>
      <xdr:rowOff>299085</xdr:rowOff>
    </xdr:to>
    <xdr:pic>
      <xdr:nvPicPr>
        <xdr:cNvPr id="2" name="Afbeelding 1" descr="Afbeelding met tekst&#10;&#10;Beschrijving is gegenereerd met hoge betrouwbaarheid">
          <a:extLst>
            <a:ext uri="{FF2B5EF4-FFF2-40B4-BE49-F238E27FC236}">
              <a16:creationId xmlns:a16="http://schemas.microsoft.com/office/drawing/2014/main" id="{B12B5502-4A0F-438C-8F78-DCC94D06A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9440" y="0"/>
          <a:ext cx="1410970" cy="1038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zoomScaleNormal="100" workbookViewId="0">
      <selection activeCell="D20" sqref="D20"/>
    </sheetView>
  </sheetViews>
  <sheetFormatPr defaultColWidth="9.109375" defaultRowHeight="13.8" x14ac:dyDescent="0.2"/>
  <cols>
    <col min="1" max="1" width="9.109375" style="7"/>
    <col min="2" max="2" width="8.88671875" style="7" customWidth="1"/>
    <col min="3" max="11" width="9.109375" style="7"/>
    <col min="12" max="15" width="9.109375" style="3"/>
    <col min="16" max="16384" width="9.109375" style="1"/>
  </cols>
  <sheetData>
    <row r="1" spans="1:16" x14ac:dyDescent="0.2">
      <c r="A1" s="143" t="s">
        <v>0</v>
      </c>
      <c r="B1" s="143"/>
      <c r="C1" s="143"/>
      <c r="D1" s="143"/>
      <c r="E1" s="143"/>
    </row>
    <row r="2" spans="1:16" x14ac:dyDescent="0.2">
      <c r="A2" s="140" t="s">
        <v>114</v>
      </c>
      <c r="B2" s="140"/>
      <c r="C2" s="140"/>
      <c r="D2" s="140"/>
      <c r="E2" s="140"/>
    </row>
    <row r="3" spans="1:16" x14ac:dyDescent="0.2">
      <c r="A3" s="6" t="s">
        <v>1</v>
      </c>
    </row>
    <row r="4" spans="1:16" x14ac:dyDescent="0.2">
      <c r="A4" s="6" t="s">
        <v>2</v>
      </c>
      <c r="C4" s="8"/>
      <c r="D4" s="8"/>
      <c r="E4" s="8"/>
      <c r="F4" s="8"/>
    </row>
    <row r="5" spans="1:16" x14ac:dyDescent="0.2">
      <c r="A5" s="6"/>
    </row>
    <row r="6" spans="1:16" s="2" customFormat="1" x14ac:dyDescent="0.2">
      <c r="A6" s="37" t="s">
        <v>3</v>
      </c>
      <c r="B6" s="38"/>
      <c r="C6" s="38"/>
      <c r="D6" s="38"/>
      <c r="E6" s="9"/>
      <c r="F6" s="9"/>
      <c r="G6" s="9"/>
      <c r="H6" s="9"/>
      <c r="I6" s="9"/>
      <c r="J6" s="9"/>
      <c r="K6" s="9"/>
      <c r="L6" s="4"/>
      <c r="M6" s="4"/>
      <c r="N6" s="4"/>
      <c r="O6" s="4"/>
    </row>
    <row r="9" spans="1:16" s="2" customFormat="1" x14ac:dyDescent="0.2">
      <c r="A9" s="144" t="s">
        <v>4</v>
      </c>
      <c r="B9" s="144"/>
      <c r="C9" s="144"/>
      <c r="D9" s="144"/>
      <c r="E9" s="144"/>
      <c r="F9" s="144"/>
      <c r="G9" s="144"/>
      <c r="H9" s="144"/>
      <c r="I9" s="144"/>
      <c r="J9" s="144"/>
      <c r="K9" s="144"/>
      <c r="L9" s="144"/>
      <c r="M9" s="144"/>
      <c r="N9" s="144"/>
      <c r="O9" s="144"/>
      <c r="P9" s="144"/>
    </row>
    <row r="11" spans="1:16" x14ac:dyDescent="0.2">
      <c r="A11" s="10" t="s">
        <v>5</v>
      </c>
    </row>
    <row r="12" spans="1:16" x14ac:dyDescent="0.2">
      <c r="A12" s="10" t="s">
        <v>6</v>
      </c>
      <c r="B12" s="10"/>
      <c r="C12" s="11"/>
      <c r="D12" s="10" t="s">
        <v>7</v>
      </c>
      <c r="E12" s="10"/>
      <c r="F12" s="10"/>
      <c r="G12" s="10"/>
      <c r="H12" s="10"/>
      <c r="I12" s="10"/>
      <c r="J12" s="10"/>
      <c r="K12" s="10"/>
    </row>
    <row r="13" spans="1:16" x14ac:dyDescent="0.2">
      <c r="A13" s="10" t="s">
        <v>6</v>
      </c>
      <c r="B13" s="10"/>
      <c r="C13" s="12"/>
      <c r="D13" s="10" t="s">
        <v>8</v>
      </c>
      <c r="E13" s="10"/>
      <c r="F13" s="10"/>
      <c r="G13" s="10"/>
      <c r="H13" s="10"/>
      <c r="I13" s="10"/>
      <c r="J13" s="10"/>
      <c r="K13" s="10"/>
    </row>
  </sheetData>
  <mergeCells count="2">
    <mergeCell ref="A1:E1"/>
    <mergeCell ref="A9:P9"/>
  </mergeCells>
  <pageMargins left="0.7" right="0.7" top="0.84375" bottom="0.75" header="0.3" footer="0.3"/>
  <pageSetup paperSize="9" orientation="landscape" verticalDpi="0" r:id="rId1"/>
  <headerFooter>
    <oddHeader>&amp;L&amp;"Arial,Standaard"&amp;9Prijsmodel
Futuro / CCB-systeem bijlage bij peceel 1, 2 en 3
Versie 7&amp;R&amp;"Arial,Standaard"&amp;9&lt;Naam aanbieder&gt;</oddHeader>
    <oddFooter>&amp;L&amp;"Arial,Standaard"&amp;9&amp;F&amp;R&amp;"Arial,Standaard"&amp;9Ten geleide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CE4F-E2CF-4A4E-A2AA-2566BA89A4A7}">
  <dimension ref="A1:G20"/>
  <sheetViews>
    <sheetView topLeftCell="A9" workbookViewId="0">
      <selection activeCell="A19" sqref="A19:G19"/>
    </sheetView>
  </sheetViews>
  <sheetFormatPr defaultRowHeight="14.4" x14ac:dyDescent="0.3"/>
  <cols>
    <col min="1" max="6" width="8.88671875" style="19"/>
    <col min="7" max="7" width="39.109375" style="19" customWidth="1"/>
  </cols>
  <sheetData>
    <row r="1" spans="1:7" ht="28.2" customHeight="1" thickTop="1" x14ac:dyDescent="0.3">
      <c r="A1" s="160" t="s">
        <v>9</v>
      </c>
      <c r="B1" s="161"/>
      <c r="C1" s="161"/>
      <c r="D1" s="161"/>
      <c r="E1" s="161"/>
      <c r="F1" s="161"/>
      <c r="G1" s="162"/>
    </row>
    <row r="2" spans="1:7" ht="30" customHeight="1" x14ac:dyDescent="0.3">
      <c r="A2" s="148" t="s">
        <v>10</v>
      </c>
      <c r="B2" s="149"/>
      <c r="C2" s="149"/>
      <c r="D2" s="149"/>
      <c r="E2" s="149"/>
      <c r="F2" s="149"/>
      <c r="G2" s="150"/>
    </row>
    <row r="3" spans="1:7" ht="72" customHeight="1" x14ac:dyDescent="0.3">
      <c r="A3" s="148" t="s">
        <v>11</v>
      </c>
      <c r="B3" s="149"/>
      <c r="C3" s="149"/>
      <c r="D3" s="149"/>
      <c r="E3" s="149"/>
      <c r="F3" s="149"/>
      <c r="G3" s="150"/>
    </row>
    <row r="4" spans="1:7" ht="70.2" customHeight="1" x14ac:dyDescent="0.3">
      <c r="A4" s="148" t="s">
        <v>12</v>
      </c>
      <c r="B4" s="149"/>
      <c r="C4" s="149"/>
      <c r="D4" s="149"/>
      <c r="E4" s="149"/>
      <c r="F4" s="149"/>
      <c r="G4" s="150"/>
    </row>
    <row r="5" spans="1:7" ht="69.599999999999994" customHeight="1" x14ac:dyDescent="0.3">
      <c r="A5" s="148" t="s">
        <v>13</v>
      </c>
      <c r="B5" s="149"/>
      <c r="C5" s="149"/>
      <c r="D5" s="149"/>
      <c r="E5" s="149"/>
      <c r="F5" s="149"/>
      <c r="G5" s="150"/>
    </row>
    <row r="6" spans="1:7" ht="70.2" customHeight="1" x14ac:dyDescent="0.3">
      <c r="A6" s="151" t="s">
        <v>115</v>
      </c>
      <c r="B6" s="152"/>
      <c r="C6" s="152"/>
      <c r="D6" s="152"/>
      <c r="E6" s="152"/>
      <c r="F6" s="152"/>
      <c r="G6" s="153"/>
    </row>
    <row r="7" spans="1:7" ht="55.95" customHeight="1" x14ac:dyDescent="0.3">
      <c r="A7" s="151" t="s">
        <v>14</v>
      </c>
      <c r="B7" s="152"/>
      <c r="C7" s="152"/>
      <c r="D7" s="152"/>
      <c r="E7" s="152"/>
      <c r="F7" s="152"/>
      <c r="G7" s="153"/>
    </row>
    <row r="8" spans="1:7" ht="69" customHeight="1" x14ac:dyDescent="0.3">
      <c r="A8" s="151" t="s">
        <v>116</v>
      </c>
      <c r="B8" s="152"/>
      <c r="C8" s="152"/>
      <c r="D8" s="152"/>
      <c r="E8" s="152"/>
      <c r="F8" s="152"/>
      <c r="G8" s="153"/>
    </row>
    <row r="9" spans="1:7" ht="30.6" customHeight="1" x14ac:dyDescent="0.3">
      <c r="A9" s="151" t="s">
        <v>15</v>
      </c>
      <c r="B9" s="152"/>
      <c r="C9" s="152"/>
      <c r="D9" s="152"/>
      <c r="E9" s="152"/>
      <c r="F9" s="152"/>
      <c r="G9" s="153"/>
    </row>
    <row r="10" spans="1:7" ht="28.2" customHeight="1" x14ac:dyDescent="0.3">
      <c r="A10" s="151" t="s">
        <v>16</v>
      </c>
      <c r="B10" s="152"/>
      <c r="C10" s="152"/>
      <c r="D10" s="152"/>
      <c r="E10" s="152"/>
      <c r="F10" s="152"/>
      <c r="G10" s="153"/>
    </row>
    <row r="11" spans="1:7" x14ac:dyDescent="0.3">
      <c r="A11" s="151" t="s">
        <v>17</v>
      </c>
      <c r="B11" s="152"/>
      <c r="C11" s="152"/>
      <c r="D11" s="152"/>
      <c r="E11" s="152"/>
      <c r="F11" s="152"/>
      <c r="G11" s="153"/>
    </row>
    <row r="12" spans="1:7" ht="55.2" customHeight="1" x14ac:dyDescent="0.3">
      <c r="A12" s="151" t="s">
        <v>18</v>
      </c>
      <c r="B12" s="152"/>
      <c r="C12" s="152"/>
      <c r="D12" s="152"/>
      <c r="E12" s="152"/>
      <c r="F12" s="152"/>
      <c r="G12" s="153"/>
    </row>
    <row r="13" spans="1:7" ht="97.95" customHeight="1" x14ac:dyDescent="0.3">
      <c r="A13" s="157" t="s">
        <v>19</v>
      </c>
      <c r="B13" s="158"/>
      <c r="C13" s="158"/>
      <c r="D13" s="158"/>
      <c r="E13" s="158"/>
      <c r="F13" s="158"/>
      <c r="G13" s="159"/>
    </row>
    <row r="14" spans="1:7" ht="30.6" customHeight="1" x14ac:dyDescent="0.3">
      <c r="A14" s="154" t="s">
        <v>20</v>
      </c>
      <c r="B14" s="155"/>
      <c r="C14" s="155"/>
      <c r="D14" s="155"/>
      <c r="E14" s="155"/>
      <c r="F14" s="155"/>
      <c r="G14" s="156"/>
    </row>
    <row r="15" spans="1:7" ht="29.4" customHeight="1" x14ac:dyDescent="0.3">
      <c r="A15" s="151" t="s">
        <v>21</v>
      </c>
      <c r="B15" s="152"/>
      <c r="C15" s="152"/>
      <c r="D15" s="152"/>
      <c r="E15" s="152"/>
      <c r="F15" s="152"/>
      <c r="G15" s="153"/>
    </row>
    <row r="16" spans="1:7" ht="29.4" customHeight="1" x14ac:dyDescent="0.3">
      <c r="A16" s="151" t="s">
        <v>22</v>
      </c>
      <c r="B16" s="152"/>
      <c r="C16" s="152"/>
      <c r="D16" s="152"/>
      <c r="E16" s="152"/>
      <c r="F16" s="152"/>
      <c r="G16" s="153"/>
    </row>
    <row r="17" spans="1:7" ht="28.2" customHeight="1" x14ac:dyDescent="0.3">
      <c r="A17" s="151" t="s">
        <v>23</v>
      </c>
      <c r="B17" s="152"/>
      <c r="C17" s="152"/>
      <c r="D17" s="152"/>
      <c r="E17" s="152"/>
      <c r="F17" s="152"/>
      <c r="G17" s="153"/>
    </row>
    <row r="18" spans="1:7" ht="27" customHeight="1" x14ac:dyDescent="0.3">
      <c r="A18" s="151" t="s">
        <v>24</v>
      </c>
      <c r="B18" s="152"/>
      <c r="C18" s="152"/>
      <c r="D18" s="152"/>
      <c r="E18" s="152"/>
      <c r="F18" s="152"/>
      <c r="G18" s="153"/>
    </row>
    <row r="19" spans="1:7" ht="15" customHeight="1" thickBot="1" x14ac:dyDescent="0.35">
      <c r="A19" s="145" t="s">
        <v>25</v>
      </c>
      <c r="B19" s="146"/>
      <c r="C19" s="146"/>
      <c r="D19" s="146"/>
      <c r="E19" s="146"/>
      <c r="F19" s="146"/>
      <c r="G19" s="147"/>
    </row>
    <row r="20" spans="1:7" ht="15" thickTop="1" x14ac:dyDescent="0.3"/>
  </sheetData>
  <mergeCells count="19">
    <mergeCell ref="A1:G1"/>
    <mergeCell ref="A2:G2"/>
    <mergeCell ref="A5:G5"/>
    <mergeCell ref="A18:G18"/>
    <mergeCell ref="A17:G17"/>
    <mergeCell ref="A19:G19"/>
    <mergeCell ref="A3:G3"/>
    <mergeCell ref="A4:G4"/>
    <mergeCell ref="A12:G12"/>
    <mergeCell ref="A16:G16"/>
    <mergeCell ref="A15:G15"/>
    <mergeCell ref="A9:G9"/>
    <mergeCell ref="A10:G10"/>
    <mergeCell ref="A14:G14"/>
    <mergeCell ref="A11:G11"/>
    <mergeCell ref="A13:G13"/>
    <mergeCell ref="A8:G8"/>
    <mergeCell ref="A7:G7"/>
    <mergeCell ref="A6:G6"/>
  </mergeCells>
  <pageMargins left="0" right="0" top="0.35433070866141736" bottom="0.35433070866141736" header="0.11811023622047245" footer="0.11811023622047245"/>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0A7C-2636-44A8-9040-A70A5E626A87}">
  <dimension ref="A1:G15"/>
  <sheetViews>
    <sheetView workbookViewId="0">
      <selection activeCell="B12" sqref="B12"/>
    </sheetView>
  </sheetViews>
  <sheetFormatPr defaultRowHeight="14.4" x14ac:dyDescent="0.3"/>
  <cols>
    <col min="1" max="1" width="6.33203125" customWidth="1"/>
    <col min="2" max="2" width="25.44140625" customWidth="1"/>
    <col min="3" max="3" width="20.6640625" customWidth="1"/>
    <col min="4" max="4" width="16.44140625" customWidth="1"/>
    <col min="5" max="5" width="8.88671875" style="23"/>
    <col min="6" max="6" width="20.6640625" customWidth="1"/>
  </cols>
  <sheetData>
    <row r="1" spans="1:7" x14ac:dyDescent="0.3">
      <c r="A1" s="143" t="s">
        <v>0</v>
      </c>
      <c r="B1" s="143"/>
      <c r="C1" s="143"/>
      <c r="D1" s="7"/>
      <c r="E1" s="17"/>
      <c r="F1" s="7"/>
      <c r="G1" s="5"/>
    </row>
    <row r="2" spans="1:7" x14ac:dyDescent="0.3">
      <c r="A2" s="6" t="s">
        <v>26</v>
      </c>
      <c r="B2" s="7"/>
      <c r="C2" s="7"/>
      <c r="D2" s="7"/>
      <c r="E2" s="17"/>
      <c r="F2" s="7"/>
      <c r="G2" s="5"/>
    </row>
    <row r="3" spans="1:7" x14ac:dyDescent="0.3">
      <c r="A3" s="6" t="s">
        <v>2</v>
      </c>
      <c r="B3" s="21"/>
      <c r="C3" s="166"/>
      <c r="D3" s="167"/>
      <c r="E3" s="168"/>
      <c r="F3" s="7"/>
      <c r="G3" s="5"/>
    </row>
    <row r="4" spans="1:7" x14ac:dyDescent="0.3">
      <c r="A4" s="7"/>
      <c r="B4" s="7"/>
      <c r="C4" s="17"/>
      <c r="D4" s="17"/>
      <c r="E4" s="17"/>
      <c r="F4" s="7"/>
      <c r="G4" s="5"/>
    </row>
    <row r="5" spans="1:7" x14ac:dyDescent="0.3">
      <c r="A5" s="16" t="s">
        <v>27</v>
      </c>
      <c r="B5" s="7"/>
      <c r="C5" s="7"/>
      <c r="D5" s="7"/>
      <c r="E5" s="17"/>
      <c r="F5" s="7"/>
      <c r="G5" s="5"/>
    </row>
    <row r="6" spans="1:7" ht="15" thickBot="1" x14ac:dyDescent="0.35">
      <c r="A6" s="16"/>
      <c r="B6" s="7"/>
      <c r="C6" s="7"/>
      <c r="D6" s="7"/>
      <c r="E6" s="17"/>
      <c r="F6" s="7"/>
      <c r="G6" s="5"/>
    </row>
    <row r="7" spans="1:7" ht="15.6" thickTop="1" thickBot="1" x14ac:dyDescent="0.35">
      <c r="A7" s="40" t="s">
        <v>28</v>
      </c>
      <c r="B7" s="40" t="s">
        <v>29</v>
      </c>
      <c r="C7" s="40" t="s">
        <v>30</v>
      </c>
      <c r="D7" s="40" t="s">
        <v>31</v>
      </c>
      <c r="E7" s="40" t="s">
        <v>32</v>
      </c>
      <c r="F7" s="40" t="s">
        <v>33</v>
      </c>
      <c r="G7" s="5"/>
    </row>
    <row r="8" spans="1:7" ht="15" thickTop="1" x14ac:dyDescent="0.3">
      <c r="A8" s="25" t="s">
        <v>34</v>
      </c>
      <c r="B8" s="26" t="s">
        <v>35</v>
      </c>
      <c r="C8" s="28">
        <f>SUM('I. Implementatie fase 1'!B20)</f>
        <v>0</v>
      </c>
      <c r="D8" s="90" t="s">
        <v>36</v>
      </c>
      <c r="E8" s="27">
        <v>0.25</v>
      </c>
      <c r="F8" s="28">
        <f>SUM(C8/100*25)</f>
        <v>0</v>
      </c>
      <c r="G8" s="5"/>
    </row>
    <row r="9" spans="1:7" x14ac:dyDescent="0.3">
      <c r="A9" s="29" t="s">
        <v>37</v>
      </c>
      <c r="B9" s="30" t="s">
        <v>38</v>
      </c>
      <c r="C9" s="32">
        <f>SUM('II. Implementie fase 2'!B20)</f>
        <v>0</v>
      </c>
      <c r="D9" s="91" t="s">
        <v>36</v>
      </c>
      <c r="E9" s="31">
        <v>0.25</v>
      </c>
      <c r="F9" s="32">
        <f>SUM(C9/100*25)</f>
        <v>0</v>
      </c>
      <c r="G9" s="5"/>
    </row>
    <row r="10" spans="1:7" ht="15" thickBot="1" x14ac:dyDescent="0.35">
      <c r="A10" s="33" t="s">
        <v>39</v>
      </c>
      <c r="B10" s="34" t="s">
        <v>40</v>
      </c>
      <c r="C10" s="36">
        <f>SUM('III. Diensten'!F49)</f>
        <v>0</v>
      </c>
      <c r="D10" s="95" t="s">
        <v>41</v>
      </c>
      <c r="E10" s="35">
        <v>0.5</v>
      </c>
      <c r="F10" s="36">
        <f>SUM(C10/100*50)</f>
        <v>0</v>
      </c>
      <c r="G10" s="5"/>
    </row>
    <row r="11" spans="1:7" ht="15.6" thickTop="1" thickBot="1" x14ac:dyDescent="0.35">
      <c r="A11" s="7"/>
      <c r="B11" s="7"/>
      <c r="C11" s="18"/>
      <c r="D11" s="7"/>
      <c r="E11" s="17"/>
      <c r="F11" s="7"/>
      <c r="G11" s="5"/>
    </row>
    <row r="12" spans="1:7" ht="15.6" thickTop="1" thickBot="1" x14ac:dyDescent="0.35">
      <c r="A12" s="6"/>
      <c r="B12" s="6"/>
      <c r="C12" s="169" t="s">
        <v>42</v>
      </c>
      <c r="D12" s="170"/>
      <c r="E12" s="171"/>
      <c r="F12" s="24">
        <f>SUM(F8:F10)</f>
        <v>0</v>
      </c>
      <c r="G12" s="5"/>
    </row>
    <row r="13" spans="1:7" ht="15.6" thickTop="1" thickBot="1" x14ac:dyDescent="0.35">
      <c r="A13" s="7"/>
      <c r="B13" s="7"/>
      <c r="C13" s="7"/>
      <c r="D13" s="7"/>
      <c r="E13" s="17"/>
      <c r="F13" s="7"/>
      <c r="G13" s="5"/>
    </row>
    <row r="14" spans="1:7" ht="15.6" thickTop="1" thickBot="1" x14ac:dyDescent="0.35">
      <c r="C14" s="163" t="s">
        <v>43</v>
      </c>
      <c r="D14" s="164"/>
      <c r="E14" s="165"/>
      <c r="F14" s="89">
        <f>SUM('Optioneel in scope Porti'!D19)</f>
        <v>0</v>
      </c>
    </row>
    <row r="15" spans="1:7" ht="15" thickTop="1" x14ac:dyDescent="0.3"/>
  </sheetData>
  <mergeCells count="4">
    <mergeCell ref="C14:E14"/>
    <mergeCell ref="C3:E3"/>
    <mergeCell ref="A1:C1"/>
    <mergeCell ref="C12:E1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9DA3-C4B1-48DA-A6B4-2F4D905E40E6}">
  <dimension ref="A1:F24"/>
  <sheetViews>
    <sheetView workbookViewId="0">
      <selection activeCell="D10" sqref="D10"/>
    </sheetView>
  </sheetViews>
  <sheetFormatPr defaultRowHeight="14.4" x14ac:dyDescent="0.3"/>
  <cols>
    <col min="1" max="1" width="45.44140625" style="7" customWidth="1"/>
    <col min="2" max="2" width="15.6640625" style="7" customWidth="1"/>
    <col min="3" max="6" width="9.109375" style="7"/>
  </cols>
  <sheetData>
    <row r="1" spans="1:6" x14ac:dyDescent="0.3">
      <c r="A1" s="143" t="s">
        <v>0</v>
      </c>
      <c r="B1" s="143"/>
      <c r="C1" s="143"/>
    </row>
    <row r="2" spans="1:6" x14ac:dyDescent="0.3">
      <c r="A2" s="6" t="s">
        <v>44</v>
      </c>
    </row>
    <row r="3" spans="1:6" x14ac:dyDescent="0.3">
      <c r="A3" s="6" t="s">
        <v>2</v>
      </c>
      <c r="B3" s="13"/>
      <c r="C3" s="14"/>
      <c r="D3" s="15"/>
    </row>
    <row r="5" spans="1:6" x14ac:dyDescent="0.3">
      <c r="A5" s="172" t="s">
        <v>27</v>
      </c>
      <c r="B5" s="172"/>
      <c r="C5" s="172"/>
      <c r="D5" s="172"/>
    </row>
    <row r="6" spans="1:6" x14ac:dyDescent="0.3">
      <c r="A6" s="172" t="s">
        <v>45</v>
      </c>
      <c r="B6" s="172"/>
      <c r="C6" s="172"/>
      <c r="D6" s="172"/>
    </row>
    <row r="7" spans="1:6" ht="28.2" customHeight="1" x14ac:dyDescent="0.3">
      <c r="A7" s="173" t="s">
        <v>46</v>
      </c>
      <c r="B7" s="174"/>
      <c r="C7" s="174"/>
      <c r="D7" s="174"/>
      <c r="E7" s="16"/>
      <c r="F7" s="16"/>
    </row>
    <row r="8" spans="1:6" ht="15" thickBot="1" x14ac:dyDescent="0.35">
      <c r="A8" s="16"/>
    </row>
    <row r="9" spans="1:6" ht="15.6" thickTop="1" thickBot="1" x14ac:dyDescent="0.35">
      <c r="A9" s="75" t="s">
        <v>28</v>
      </c>
      <c r="B9" s="75" t="s">
        <v>47</v>
      </c>
    </row>
    <row r="10" spans="1:6" ht="15" thickTop="1" x14ac:dyDescent="0.3">
      <c r="A10" s="76" t="s">
        <v>48</v>
      </c>
      <c r="B10" s="79"/>
    </row>
    <row r="11" spans="1:6" x14ac:dyDescent="0.3">
      <c r="A11" s="76"/>
      <c r="B11" s="77"/>
    </row>
    <row r="12" spans="1:6" x14ac:dyDescent="0.3">
      <c r="A12" s="76" t="s">
        <v>49</v>
      </c>
      <c r="B12" s="79"/>
    </row>
    <row r="13" spans="1:6" x14ac:dyDescent="0.3">
      <c r="A13" s="76" t="s">
        <v>50</v>
      </c>
      <c r="B13" s="79"/>
    </row>
    <row r="14" spans="1:6" x14ac:dyDescent="0.3">
      <c r="A14" s="76" t="s">
        <v>51</v>
      </c>
      <c r="B14" s="79"/>
    </row>
    <row r="15" spans="1:6" x14ac:dyDescent="0.3">
      <c r="A15" s="76" t="s">
        <v>52</v>
      </c>
      <c r="B15" s="79"/>
    </row>
    <row r="16" spans="1:6" x14ac:dyDescent="0.3">
      <c r="A16" s="76" t="s">
        <v>53</v>
      </c>
      <c r="B16" s="79"/>
    </row>
    <row r="17" spans="1:2" x14ac:dyDescent="0.3">
      <c r="A17" s="76"/>
      <c r="B17" s="77"/>
    </row>
    <row r="18" spans="1:2" x14ac:dyDescent="0.3">
      <c r="A18" s="76" t="s">
        <v>54</v>
      </c>
      <c r="B18" s="79"/>
    </row>
    <row r="19" spans="1:2" ht="15" thickBot="1" x14ac:dyDescent="0.35">
      <c r="A19" s="76"/>
      <c r="B19" s="77"/>
    </row>
    <row r="20" spans="1:2" ht="15.6" thickTop="1" thickBot="1" x14ac:dyDescent="0.35">
      <c r="A20" s="39" t="s">
        <v>55</v>
      </c>
      <c r="B20" s="22">
        <f>SUM(B10:B18)</f>
        <v>0</v>
      </c>
    </row>
    <row r="21" spans="1:2" ht="15" thickTop="1" x14ac:dyDescent="0.3"/>
    <row r="24" spans="1:2" x14ac:dyDescent="0.3">
      <c r="A24" s="10"/>
    </row>
  </sheetData>
  <mergeCells count="4">
    <mergeCell ref="A1:C1"/>
    <mergeCell ref="A5:D5"/>
    <mergeCell ref="A6:D6"/>
    <mergeCell ref="A7:D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election activeCell="A7" sqref="A7:D7"/>
    </sheetView>
  </sheetViews>
  <sheetFormatPr defaultColWidth="9.109375" defaultRowHeight="13.8" x14ac:dyDescent="0.2"/>
  <cols>
    <col min="1" max="1" width="45.44140625" style="7" customWidth="1"/>
    <col min="2" max="2" width="15.6640625" style="7" customWidth="1"/>
    <col min="3" max="8" width="9.109375" style="7"/>
    <col min="9" max="16384" width="9.109375" style="1"/>
  </cols>
  <sheetData>
    <row r="1" spans="1:12" x14ac:dyDescent="0.2">
      <c r="A1" s="143" t="s">
        <v>0</v>
      </c>
      <c r="B1" s="143"/>
      <c r="C1" s="143"/>
    </row>
    <row r="2" spans="1:12" x14ac:dyDescent="0.2">
      <c r="A2" s="6" t="s">
        <v>56</v>
      </c>
    </row>
    <row r="3" spans="1:12" x14ac:dyDescent="0.2">
      <c r="A3" s="6" t="s">
        <v>2</v>
      </c>
      <c r="B3" s="13"/>
      <c r="C3" s="14"/>
      <c r="D3" s="15"/>
    </row>
    <row r="5" spans="1:12" x14ac:dyDescent="0.2">
      <c r="A5" s="16" t="s">
        <v>27</v>
      </c>
    </row>
    <row r="6" spans="1:12" x14ac:dyDescent="0.2">
      <c r="A6" s="172" t="s">
        <v>57</v>
      </c>
      <c r="B6" s="172"/>
      <c r="C6" s="172"/>
      <c r="D6" s="172"/>
    </row>
    <row r="7" spans="1:12" ht="43.95" customHeight="1" x14ac:dyDescent="0.2">
      <c r="A7" s="173" t="s">
        <v>58</v>
      </c>
      <c r="B7" s="174"/>
      <c r="C7" s="174"/>
      <c r="D7" s="174"/>
      <c r="E7" s="78"/>
      <c r="F7" s="78"/>
      <c r="G7" s="78"/>
      <c r="H7" s="78"/>
      <c r="I7" s="78"/>
      <c r="J7" s="78"/>
      <c r="K7" s="78"/>
      <c r="L7" s="78"/>
    </row>
    <row r="8" spans="1:12" ht="14.4" thickBot="1" x14ac:dyDescent="0.25">
      <c r="A8" s="16"/>
    </row>
    <row r="9" spans="1:12" ht="15" thickTop="1" thickBot="1" x14ac:dyDescent="0.25">
      <c r="A9" s="75" t="s">
        <v>28</v>
      </c>
      <c r="B9" s="75" t="s">
        <v>47</v>
      </c>
    </row>
    <row r="10" spans="1:12" ht="14.4" thickTop="1" x14ac:dyDescent="0.2">
      <c r="A10" s="76" t="s">
        <v>59</v>
      </c>
      <c r="B10" s="79"/>
    </row>
    <row r="11" spans="1:12" x14ac:dyDescent="0.2">
      <c r="A11" s="76"/>
      <c r="B11" s="77"/>
    </row>
    <row r="12" spans="1:12" x14ac:dyDescent="0.2">
      <c r="A12" s="76" t="s">
        <v>49</v>
      </c>
      <c r="B12" s="79"/>
    </row>
    <row r="13" spans="1:12" x14ac:dyDescent="0.2">
      <c r="A13" s="76" t="s">
        <v>50</v>
      </c>
      <c r="B13" s="79"/>
    </row>
    <row r="14" spans="1:12" x14ac:dyDescent="0.2">
      <c r="A14" s="76" t="s">
        <v>51</v>
      </c>
      <c r="B14" s="79"/>
    </row>
    <row r="15" spans="1:12" x14ac:dyDescent="0.2">
      <c r="A15" s="76" t="s">
        <v>52</v>
      </c>
      <c r="B15" s="79"/>
    </row>
    <row r="16" spans="1:12" x14ac:dyDescent="0.2">
      <c r="A16" s="76" t="s">
        <v>53</v>
      </c>
      <c r="B16" s="79"/>
    </row>
    <row r="17" spans="1:2" x14ac:dyDescent="0.2">
      <c r="A17" s="76"/>
      <c r="B17" s="77"/>
    </row>
    <row r="18" spans="1:2" x14ac:dyDescent="0.2">
      <c r="A18" s="76" t="s">
        <v>54</v>
      </c>
      <c r="B18" s="79"/>
    </row>
    <row r="19" spans="1:2" ht="14.4" thickBot="1" x14ac:dyDescent="0.25">
      <c r="A19" s="76"/>
      <c r="B19" s="77"/>
    </row>
    <row r="20" spans="1:2" ht="15" thickTop="1" thickBot="1" x14ac:dyDescent="0.25">
      <c r="A20" s="39" t="s">
        <v>55</v>
      </c>
      <c r="B20" s="22">
        <f>SUM(B10:B18)</f>
        <v>0</v>
      </c>
    </row>
    <row r="21" spans="1:2" ht="14.4" thickTop="1" x14ac:dyDescent="0.2"/>
    <row r="24" spans="1:2" x14ac:dyDescent="0.2">
      <c r="A24" s="10"/>
    </row>
  </sheetData>
  <mergeCells count="3">
    <mergeCell ref="A1:C1"/>
    <mergeCell ref="A7:D7"/>
    <mergeCell ref="A6:D6"/>
  </mergeCells>
  <pageMargins left="0.7" right="0.7" top="0.875" bottom="0.75" header="0.3" footer="0.3"/>
  <pageSetup paperSize="9" orientation="landscape" verticalDpi="0" r:id="rId1"/>
  <headerFooter>
    <oddHeader>&amp;L&amp;"Arial,Standaard"&amp;9Prijsmodel
Futuro / CCB-systeem bijlage bij peceel 1, 2 en 3
Versie 7&amp;R&amp;"Arial,Standaard"&amp;9&lt;Naam aanbieder&gt;</oddHeader>
    <oddFooter>&amp;L&amp;"Arial,Standaard"&amp;9&amp;F&amp;R&amp;"Arial,Standaard"&amp;9Transitie perceel 2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tabSelected="1" zoomScaleNormal="100" workbookViewId="0">
      <selection activeCell="F48" sqref="F48"/>
    </sheetView>
  </sheetViews>
  <sheetFormatPr defaultColWidth="9.109375" defaultRowHeight="14.4" x14ac:dyDescent="0.2"/>
  <cols>
    <col min="1" max="1" width="59.6640625" style="52" customWidth="1"/>
    <col min="2" max="2" width="25.109375" style="53" bestFit="1" customWidth="1"/>
    <col min="3" max="3" width="17.6640625" style="54" bestFit="1" customWidth="1"/>
    <col min="4" max="4" width="28.109375" style="100" customWidth="1"/>
    <col min="5" max="5" width="19.33203125" style="52" customWidth="1"/>
    <col min="6" max="6" width="16.109375" style="52" customWidth="1"/>
    <col min="7" max="7" width="19.44140625" style="7" customWidth="1"/>
    <col min="8" max="8" width="13" style="7" customWidth="1"/>
    <col min="9" max="9" width="33.109375" style="107" customWidth="1"/>
    <col min="10" max="10" width="21.5546875" style="1" customWidth="1"/>
    <col min="11" max="16384" width="9.109375" style="1"/>
  </cols>
  <sheetData>
    <row r="1" spans="1:13" x14ac:dyDescent="0.2">
      <c r="A1" s="143" t="s">
        <v>0</v>
      </c>
      <c r="B1" s="143"/>
      <c r="C1" s="143"/>
      <c r="D1" s="20"/>
      <c r="E1" s="7"/>
      <c r="F1" s="7"/>
    </row>
    <row r="2" spans="1:13" x14ac:dyDescent="0.2">
      <c r="A2" s="6" t="s">
        <v>60</v>
      </c>
      <c r="B2" s="101"/>
      <c r="C2" s="41"/>
      <c r="D2" s="20"/>
      <c r="E2" s="7"/>
      <c r="F2" s="7"/>
    </row>
    <row r="3" spans="1:13" x14ac:dyDescent="0.2">
      <c r="A3" s="6" t="s">
        <v>2</v>
      </c>
      <c r="B3" s="175"/>
      <c r="C3" s="175"/>
      <c r="D3" s="175"/>
      <c r="E3" s="41"/>
      <c r="F3" s="41"/>
    </row>
    <row r="4" spans="1:13" x14ac:dyDescent="0.2">
      <c r="A4" s="7"/>
      <c r="B4" s="101"/>
      <c r="C4" s="20"/>
      <c r="D4" s="20"/>
      <c r="E4" s="17"/>
      <c r="F4" s="17"/>
    </row>
    <row r="5" spans="1:13" x14ac:dyDescent="0.2">
      <c r="A5" s="16" t="s">
        <v>27</v>
      </c>
      <c r="B5" s="101"/>
      <c r="C5" s="41"/>
      <c r="D5" s="20"/>
      <c r="E5" s="84"/>
      <c r="F5" s="7"/>
    </row>
    <row r="6" spans="1:13" x14ac:dyDescent="0.2">
      <c r="A6" s="16" t="s">
        <v>61</v>
      </c>
      <c r="B6" s="101"/>
      <c r="C6" s="41"/>
      <c r="D6" s="20"/>
      <c r="E6" s="7"/>
      <c r="F6" s="7"/>
    </row>
    <row r="7" spans="1:13" ht="15" thickBot="1" x14ac:dyDescent="0.25">
      <c r="A7" s="16"/>
      <c r="B7" s="101"/>
      <c r="C7" s="41"/>
      <c r="D7" s="20"/>
      <c r="E7" s="7"/>
      <c r="F7" s="7"/>
      <c r="I7" s="108"/>
    </row>
    <row r="8" spans="1:13" ht="29.4" customHeight="1" thickTop="1" thickBot="1" x14ac:dyDescent="0.25">
      <c r="A8" s="55" t="s">
        <v>62</v>
      </c>
      <c r="B8" s="99" t="s">
        <v>63</v>
      </c>
      <c r="C8" s="98" t="s">
        <v>64</v>
      </c>
      <c r="D8" s="58" t="s">
        <v>118</v>
      </c>
      <c r="E8" s="59" t="s">
        <v>65</v>
      </c>
      <c r="F8" s="58" t="s">
        <v>33</v>
      </c>
      <c r="H8" s="6"/>
      <c r="I8" s="109"/>
    </row>
    <row r="9" spans="1:13" ht="69" x14ac:dyDescent="0.2">
      <c r="A9" s="117" t="s">
        <v>66</v>
      </c>
      <c r="B9" s="114"/>
      <c r="C9" s="115">
        <v>1</v>
      </c>
      <c r="D9" s="116">
        <f>(B9*8)</f>
        <v>0</v>
      </c>
      <c r="E9" s="93"/>
      <c r="F9" s="93"/>
      <c r="G9" s="41"/>
      <c r="H9" s="41"/>
      <c r="I9" s="110"/>
      <c r="J9" s="111"/>
      <c r="M9" s="97"/>
    </row>
    <row r="10" spans="1:13" ht="27.6" x14ac:dyDescent="0.2">
      <c r="A10" s="122" t="s">
        <v>67</v>
      </c>
      <c r="B10" s="123"/>
      <c r="C10" s="124">
        <v>1</v>
      </c>
      <c r="D10" s="125">
        <f>(B10*7)</f>
        <v>0</v>
      </c>
      <c r="E10" s="30"/>
      <c r="F10" s="30"/>
      <c r="G10" s="41"/>
      <c r="I10" s="110"/>
      <c r="J10" s="111"/>
    </row>
    <row r="11" spans="1:13" ht="41.4" x14ac:dyDescent="0.2">
      <c r="A11" s="126" t="s">
        <v>68</v>
      </c>
      <c r="B11" s="123"/>
      <c r="C11" s="124">
        <v>1</v>
      </c>
      <c r="D11" s="125">
        <f>(B11*7)</f>
        <v>0</v>
      </c>
      <c r="E11" s="30"/>
      <c r="F11" s="30"/>
      <c r="G11" s="41"/>
      <c r="I11" s="110"/>
      <c r="J11" s="112"/>
    </row>
    <row r="12" spans="1:13" ht="27.6" x14ac:dyDescent="0.2">
      <c r="A12" s="126" t="s">
        <v>69</v>
      </c>
      <c r="B12" s="123"/>
      <c r="C12" s="124">
        <v>1</v>
      </c>
      <c r="D12" s="125">
        <f>(B12*2)</f>
        <v>0</v>
      </c>
      <c r="E12" s="127"/>
      <c r="F12" s="128"/>
      <c r="G12" s="41"/>
      <c r="H12" s="41"/>
      <c r="I12" s="110"/>
      <c r="J12" s="112"/>
    </row>
    <row r="13" spans="1:13" x14ac:dyDescent="0.2">
      <c r="A13" s="119"/>
      <c r="B13" s="76"/>
      <c r="C13" s="120"/>
      <c r="D13" s="67"/>
      <c r="E13" s="102"/>
      <c r="F13" s="121"/>
      <c r="G13" s="41"/>
      <c r="H13" s="41"/>
      <c r="I13" s="110"/>
      <c r="J13" s="112"/>
    </row>
    <row r="14" spans="1:13" ht="15" thickBot="1" x14ac:dyDescent="0.25">
      <c r="A14" s="104"/>
      <c r="B14" s="67"/>
      <c r="C14" s="70" t="s">
        <v>70</v>
      </c>
      <c r="D14" s="63">
        <f>SUM(D9:D12)</f>
        <v>0</v>
      </c>
      <c r="E14" s="102">
        <v>0.3</v>
      </c>
      <c r="F14" s="71">
        <f>SUM(D14/100*30)</f>
        <v>0</v>
      </c>
      <c r="G14" s="41"/>
      <c r="H14" s="41"/>
      <c r="I14" s="110"/>
    </row>
    <row r="15" spans="1:13" ht="15.6" thickTop="1" thickBot="1" x14ac:dyDescent="0.25">
      <c r="A15" s="103" t="s">
        <v>71</v>
      </c>
      <c r="B15" s="56" t="s">
        <v>72</v>
      </c>
      <c r="C15" s="57" t="s">
        <v>64</v>
      </c>
      <c r="D15" s="58" t="s">
        <v>73</v>
      </c>
      <c r="E15" s="55" t="s">
        <v>65</v>
      </c>
      <c r="F15" s="58" t="s">
        <v>33</v>
      </c>
      <c r="H15" s="6"/>
      <c r="I15" s="109"/>
    </row>
    <row r="16" spans="1:13" ht="13.95" customHeight="1" thickTop="1" x14ac:dyDescent="0.2">
      <c r="A16" s="60" t="s">
        <v>74</v>
      </c>
      <c r="B16" s="61"/>
      <c r="C16" s="62">
        <v>1050000</v>
      </c>
      <c r="D16" s="63">
        <f>(B16*C16*8)/1000</f>
        <v>0</v>
      </c>
      <c r="E16" s="64"/>
      <c r="F16" s="65"/>
      <c r="H16" s="6"/>
    </row>
    <row r="17" spans="1:10" ht="14.4" customHeight="1" x14ac:dyDescent="0.2">
      <c r="A17" s="129" t="s">
        <v>75</v>
      </c>
      <c r="B17" s="130"/>
      <c r="C17" s="131">
        <v>21000</v>
      </c>
      <c r="D17" s="125">
        <f t="shared" ref="D17:D27" si="0">(B17*C17*8)/1000</f>
        <v>0</v>
      </c>
      <c r="E17" s="132"/>
      <c r="F17" s="132"/>
      <c r="H17" s="6"/>
    </row>
    <row r="18" spans="1:10" x14ac:dyDescent="0.2">
      <c r="A18" s="129" t="s">
        <v>76</v>
      </c>
      <c r="B18" s="130"/>
      <c r="C18" s="131">
        <v>1000</v>
      </c>
      <c r="D18" s="125">
        <f t="shared" si="0"/>
        <v>0</v>
      </c>
      <c r="E18" s="132"/>
      <c r="F18" s="132"/>
    </row>
    <row r="19" spans="1:10" x14ac:dyDescent="0.2">
      <c r="A19" s="129" t="s">
        <v>77</v>
      </c>
      <c r="B19" s="130"/>
      <c r="C19" s="131">
        <v>42000</v>
      </c>
      <c r="D19" s="125">
        <f t="shared" si="0"/>
        <v>0</v>
      </c>
      <c r="E19" s="132"/>
      <c r="F19" s="132"/>
    </row>
    <row r="20" spans="1:10" x14ac:dyDescent="0.2">
      <c r="A20" s="129" t="s">
        <v>78</v>
      </c>
      <c r="B20" s="130"/>
      <c r="C20" s="131">
        <v>6000</v>
      </c>
      <c r="D20" s="125">
        <f t="shared" si="0"/>
        <v>0</v>
      </c>
      <c r="E20" s="132"/>
      <c r="F20" s="132"/>
      <c r="H20" s="84"/>
    </row>
    <row r="21" spans="1:10" x14ac:dyDescent="0.2">
      <c r="A21" s="129" t="s">
        <v>79</v>
      </c>
      <c r="B21" s="130"/>
      <c r="C21" s="131">
        <v>25000</v>
      </c>
      <c r="D21" s="125">
        <f t="shared" si="0"/>
        <v>0</v>
      </c>
      <c r="E21" s="132"/>
      <c r="F21" s="132"/>
      <c r="G21" s="41"/>
      <c r="H21" s="84"/>
      <c r="I21" s="110"/>
      <c r="J21" s="113"/>
    </row>
    <row r="22" spans="1:10" x14ac:dyDescent="0.2">
      <c r="A22" s="129" t="s">
        <v>80</v>
      </c>
      <c r="B22" s="130"/>
      <c r="C22" s="131">
        <v>15000</v>
      </c>
      <c r="D22" s="125">
        <f t="shared" si="0"/>
        <v>0</v>
      </c>
      <c r="E22" s="132"/>
      <c r="F22" s="132"/>
      <c r="G22" s="41"/>
      <c r="H22" s="84"/>
    </row>
    <row r="23" spans="1:10" ht="14.4" customHeight="1" x14ac:dyDescent="0.2">
      <c r="A23" s="129" t="s">
        <v>81</v>
      </c>
      <c r="B23" s="130"/>
      <c r="C23" s="131">
        <v>3600</v>
      </c>
      <c r="D23" s="125">
        <f t="shared" si="0"/>
        <v>0</v>
      </c>
      <c r="E23" s="132"/>
      <c r="F23" s="132"/>
    </row>
    <row r="24" spans="1:10" ht="14.4" customHeight="1" x14ac:dyDescent="0.2">
      <c r="A24" s="129" t="s">
        <v>82</v>
      </c>
      <c r="B24" s="130"/>
      <c r="C24" s="131">
        <v>21000</v>
      </c>
      <c r="D24" s="125">
        <f t="shared" si="0"/>
        <v>0</v>
      </c>
      <c r="E24" s="132"/>
      <c r="F24" s="132"/>
    </row>
    <row r="25" spans="1:10" ht="14.4" customHeight="1" x14ac:dyDescent="0.2">
      <c r="A25" s="129" t="s">
        <v>83</v>
      </c>
      <c r="B25" s="130"/>
      <c r="C25" s="131">
        <v>750</v>
      </c>
      <c r="D25" s="125">
        <f t="shared" si="0"/>
        <v>0</v>
      </c>
      <c r="E25" s="132"/>
      <c r="F25" s="132"/>
    </row>
    <row r="26" spans="1:10" ht="14.4" customHeight="1" x14ac:dyDescent="0.2">
      <c r="A26" s="129" t="s">
        <v>84</v>
      </c>
      <c r="B26" s="130"/>
      <c r="C26" s="131">
        <v>750</v>
      </c>
      <c r="D26" s="125">
        <f t="shared" si="0"/>
        <v>0</v>
      </c>
      <c r="E26" s="132"/>
      <c r="F26" s="132"/>
    </row>
    <row r="27" spans="1:10" x14ac:dyDescent="0.2">
      <c r="A27" s="129" t="s">
        <v>85</v>
      </c>
      <c r="B27" s="130"/>
      <c r="C27" s="131">
        <v>500</v>
      </c>
      <c r="D27" s="125">
        <f t="shared" si="0"/>
        <v>0</v>
      </c>
      <c r="E27" s="133"/>
      <c r="F27" s="134"/>
    </row>
    <row r="28" spans="1:10" x14ac:dyDescent="0.2">
      <c r="A28" s="60"/>
      <c r="B28" s="67"/>
      <c r="C28" s="62"/>
      <c r="D28" s="67"/>
      <c r="E28" s="68"/>
      <c r="F28" s="69"/>
    </row>
    <row r="29" spans="1:10" ht="15" thickBot="1" x14ac:dyDescent="0.25">
      <c r="A29" s="60"/>
      <c r="B29" s="67"/>
      <c r="C29" s="70" t="s">
        <v>70</v>
      </c>
      <c r="D29" s="63">
        <f>SUM(D16:D27)</f>
        <v>0</v>
      </c>
      <c r="E29" s="92">
        <v>0.05</v>
      </c>
      <c r="F29" s="71">
        <f>SUM(D29/100*5)</f>
        <v>0</v>
      </c>
    </row>
    <row r="30" spans="1:10" ht="29.4" customHeight="1" thickTop="1" thickBot="1" x14ac:dyDescent="0.25">
      <c r="A30" s="74" t="s">
        <v>86</v>
      </c>
      <c r="B30" s="56" t="s">
        <v>87</v>
      </c>
      <c r="C30" s="57" t="s">
        <v>64</v>
      </c>
      <c r="D30" s="58" t="s">
        <v>73</v>
      </c>
      <c r="E30" s="59" t="s">
        <v>65</v>
      </c>
      <c r="F30" s="58" t="s">
        <v>33</v>
      </c>
    </row>
    <row r="31" spans="1:10" ht="15" thickTop="1" x14ac:dyDescent="0.2">
      <c r="A31" s="105" t="s">
        <v>88</v>
      </c>
      <c r="B31" s="66"/>
      <c r="C31" s="62">
        <v>1000000</v>
      </c>
      <c r="D31" s="63">
        <f>B31*C31*8</f>
        <v>0</v>
      </c>
      <c r="E31" s="64"/>
      <c r="F31" s="65"/>
    </row>
    <row r="32" spans="1:10" x14ac:dyDescent="0.2">
      <c r="A32" s="135" t="s">
        <v>89</v>
      </c>
      <c r="B32" s="130"/>
      <c r="C32" s="131">
        <v>160000</v>
      </c>
      <c r="D32" s="125">
        <f>B32*C32*8</f>
        <v>0</v>
      </c>
      <c r="E32" s="132"/>
      <c r="F32" s="132"/>
    </row>
    <row r="33" spans="1:10" x14ac:dyDescent="0.2">
      <c r="A33" s="129" t="s">
        <v>90</v>
      </c>
      <c r="B33" s="130"/>
      <c r="C33" s="131">
        <v>20000</v>
      </c>
      <c r="D33" s="125">
        <f>B33*C33*8</f>
        <v>0</v>
      </c>
      <c r="E33" s="132"/>
      <c r="F33" s="132"/>
      <c r="H33" s="84"/>
    </row>
    <row r="34" spans="1:10" x14ac:dyDescent="0.2">
      <c r="A34" s="129" t="s">
        <v>91</v>
      </c>
      <c r="B34" s="130"/>
      <c r="C34" s="131">
        <v>10000</v>
      </c>
      <c r="D34" s="125">
        <f>B34*C34*8</f>
        <v>0</v>
      </c>
      <c r="E34" s="132"/>
      <c r="F34" s="132"/>
      <c r="H34" s="84"/>
    </row>
    <row r="35" spans="1:10" x14ac:dyDescent="0.2">
      <c r="A35" s="30" t="s">
        <v>92</v>
      </c>
      <c r="B35" s="130"/>
      <c r="C35" s="131">
        <v>590000</v>
      </c>
      <c r="D35" s="125">
        <f>B35*C35*8</f>
        <v>0</v>
      </c>
      <c r="E35" s="132"/>
      <c r="F35" s="132"/>
    </row>
    <row r="36" spans="1:10" x14ac:dyDescent="0.2">
      <c r="A36" s="60"/>
      <c r="B36" s="67"/>
      <c r="C36" s="62"/>
      <c r="D36" s="67"/>
      <c r="E36" s="68"/>
      <c r="F36" s="69"/>
    </row>
    <row r="37" spans="1:10" ht="15" thickBot="1" x14ac:dyDescent="0.25">
      <c r="A37" s="60"/>
      <c r="B37" s="67"/>
      <c r="C37" s="70" t="s">
        <v>70</v>
      </c>
      <c r="D37" s="63">
        <f>SUM(D31:D35)</f>
        <v>0</v>
      </c>
      <c r="E37" s="92">
        <v>0.25</v>
      </c>
      <c r="F37" s="71">
        <f>SUM(D37/100*25)</f>
        <v>0</v>
      </c>
    </row>
    <row r="38" spans="1:10" ht="30" customHeight="1" thickTop="1" thickBot="1" x14ac:dyDescent="0.25">
      <c r="A38" s="74" t="s">
        <v>93</v>
      </c>
      <c r="B38" s="56" t="s">
        <v>94</v>
      </c>
      <c r="C38" s="57" t="s">
        <v>64</v>
      </c>
      <c r="D38" s="58" t="s">
        <v>95</v>
      </c>
      <c r="E38" s="59" t="s">
        <v>65</v>
      </c>
      <c r="F38" s="58" t="s">
        <v>33</v>
      </c>
      <c r="G38" s="141"/>
    </row>
    <row r="39" spans="1:10" ht="43.95" customHeight="1" thickTop="1" x14ac:dyDescent="0.2">
      <c r="A39" s="106" t="s">
        <v>96</v>
      </c>
      <c r="B39" s="66"/>
      <c r="C39" s="62">
        <v>1000000</v>
      </c>
      <c r="D39" s="63">
        <f>B39*C39*8</f>
        <v>0</v>
      </c>
      <c r="E39" s="64"/>
      <c r="F39" s="65"/>
      <c r="G39" s="41"/>
      <c r="I39" s="110"/>
      <c r="J39" s="112"/>
    </row>
    <row r="40" spans="1:10" ht="41.4" x14ac:dyDescent="0.2">
      <c r="A40" s="126" t="s">
        <v>97</v>
      </c>
      <c r="B40" s="130"/>
      <c r="C40" s="131">
        <v>500000</v>
      </c>
      <c r="D40" s="125">
        <f>B40*C40*7</f>
        <v>0</v>
      </c>
      <c r="E40" s="133"/>
      <c r="F40" s="134"/>
      <c r="G40" s="139"/>
      <c r="I40" s="110"/>
      <c r="J40" s="112"/>
    </row>
    <row r="41" spans="1:10" x14ac:dyDescent="0.2">
      <c r="A41" s="118"/>
      <c r="B41" s="67"/>
      <c r="C41" s="62"/>
      <c r="D41" s="67"/>
      <c r="E41" s="68"/>
      <c r="F41" s="69"/>
      <c r="I41" s="110"/>
      <c r="J41" s="112"/>
    </row>
    <row r="42" spans="1:10" ht="15" thickBot="1" x14ac:dyDescent="0.25">
      <c r="A42" s="60"/>
      <c r="B42" s="67"/>
      <c r="C42" s="70" t="s">
        <v>70</v>
      </c>
      <c r="D42" s="63">
        <f>D39+D40</f>
        <v>0</v>
      </c>
      <c r="E42" s="92">
        <v>0.3</v>
      </c>
      <c r="F42" s="71">
        <f>SUM(D42/100*30)</f>
        <v>0</v>
      </c>
    </row>
    <row r="43" spans="1:10" ht="28.8" thickTop="1" thickBot="1" x14ac:dyDescent="0.25">
      <c r="A43" s="94" t="s">
        <v>98</v>
      </c>
      <c r="B43" s="56"/>
      <c r="C43" s="57" t="s">
        <v>64</v>
      </c>
      <c r="D43" s="58" t="s">
        <v>99</v>
      </c>
      <c r="E43" s="59" t="s">
        <v>65</v>
      </c>
      <c r="F43" s="58" t="s">
        <v>33</v>
      </c>
      <c r="G43" s="141"/>
    </row>
    <row r="44" spans="1:10" ht="15" thickTop="1" x14ac:dyDescent="0.2">
      <c r="A44" s="60" t="s">
        <v>100</v>
      </c>
      <c r="B44" s="66"/>
      <c r="C44" s="62">
        <v>250</v>
      </c>
      <c r="D44" s="63">
        <f>B44*C44*8</f>
        <v>0</v>
      </c>
      <c r="E44" s="64"/>
      <c r="F44" s="65"/>
    </row>
    <row r="45" spans="1:10" x14ac:dyDescent="0.2">
      <c r="A45" s="136" t="s">
        <v>101</v>
      </c>
      <c r="B45" s="130"/>
      <c r="C45" s="137">
        <v>20000</v>
      </c>
      <c r="D45" s="125">
        <f>B45*C45*7</f>
        <v>0</v>
      </c>
      <c r="E45" s="133"/>
      <c r="F45" s="134"/>
      <c r="G45" s="41"/>
      <c r="H45" s="41"/>
      <c r="I45" s="110"/>
      <c r="J45" s="112"/>
    </row>
    <row r="46" spans="1:10" x14ac:dyDescent="0.2">
      <c r="A46" s="136" t="s">
        <v>102</v>
      </c>
      <c r="B46" s="130"/>
      <c r="C46" s="137">
        <v>2000000</v>
      </c>
      <c r="D46" s="125">
        <f>SUM(C46*B46*2)</f>
        <v>0</v>
      </c>
      <c r="E46" s="133"/>
      <c r="F46" s="134"/>
      <c r="G46" s="41"/>
      <c r="H46" s="41"/>
      <c r="I46" s="110"/>
      <c r="J46" s="112"/>
    </row>
    <row r="47" spans="1:10" x14ac:dyDescent="0.2">
      <c r="A47" s="60"/>
      <c r="B47" s="67"/>
      <c r="C47" s="62"/>
      <c r="D47" s="67"/>
      <c r="E47" s="68"/>
      <c r="F47" s="69"/>
      <c r="G47" s="41"/>
      <c r="H47" s="41"/>
      <c r="I47" s="110"/>
      <c r="J47" s="112"/>
    </row>
    <row r="48" spans="1:10" ht="15" thickBot="1" x14ac:dyDescent="0.25">
      <c r="A48" s="60"/>
      <c r="B48" s="67"/>
      <c r="C48" s="70" t="s">
        <v>70</v>
      </c>
      <c r="D48" s="63">
        <f>SUM(D44+D45+D46)</f>
        <v>0</v>
      </c>
      <c r="E48" s="92">
        <v>0.1</v>
      </c>
      <c r="F48" s="71">
        <f>SUM(D48/100*10)</f>
        <v>0</v>
      </c>
    </row>
    <row r="49" spans="1:10" x14ac:dyDescent="0.2">
      <c r="A49" s="176" t="s">
        <v>103</v>
      </c>
      <c r="B49" s="177"/>
      <c r="C49" s="177"/>
      <c r="D49" s="177"/>
      <c r="E49" s="178"/>
      <c r="F49" s="72">
        <f>SUM(F48+F42+F37+F29+F14)</f>
        <v>0</v>
      </c>
      <c r="J49" s="112"/>
    </row>
    <row r="50" spans="1:10" ht="15" thickTop="1" x14ac:dyDescent="0.2"/>
    <row r="53" spans="1:10" x14ac:dyDescent="0.2">
      <c r="F53" s="73"/>
      <c r="H53" s="41"/>
    </row>
    <row r="54" spans="1:10" x14ac:dyDescent="0.2">
      <c r="F54" s="73"/>
    </row>
    <row r="55" spans="1:10" x14ac:dyDescent="0.2">
      <c r="E55" s="73"/>
      <c r="F55" s="73"/>
    </row>
    <row r="56" spans="1:10" x14ac:dyDescent="0.2">
      <c r="F56" s="73"/>
    </row>
    <row r="57" spans="1:10" x14ac:dyDescent="0.2">
      <c r="F57" s="73"/>
    </row>
    <row r="58" spans="1:10" x14ac:dyDescent="0.2">
      <c r="F58" s="73"/>
    </row>
  </sheetData>
  <mergeCells count="3">
    <mergeCell ref="A1:C1"/>
    <mergeCell ref="B3:D3"/>
    <mergeCell ref="A49:E49"/>
  </mergeCells>
  <printOptions gridLines="1"/>
  <pageMargins left="0" right="0" top="0.35433070866141736" bottom="0.35433070866141736" header="0.19685039370078741" footer="0.19685039370078741"/>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C9AD-7A76-446C-8F23-4E54C50D54BF}">
  <dimension ref="A1:I21"/>
  <sheetViews>
    <sheetView workbookViewId="0">
      <selection activeCell="F8" sqref="F8"/>
    </sheetView>
  </sheetViews>
  <sheetFormatPr defaultRowHeight="14.4" x14ac:dyDescent="0.3"/>
  <cols>
    <col min="1" max="1" width="19" style="42" customWidth="1"/>
    <col min="2" max="2" width="14.88671875" style="42" bestFit="1" customWidth="1"/>
    <col min="3" max="3" width="13.44140625" style="42" bestFit="1" customWidth="1"/>
    <col min="4" max="4" width="15.88671875" style="42" customWidth="1"/>
    <col min="5" max="5" width="8.88671875" style="42"/>
    <col min="6" max="6" width="11.33203125" style="42" bestFit="1" customWidth="1"/>
    <col min="7" max="7" width="8.88671875" style="42"/>
    <col min="9" max="9" width="20" style="86" customWidth="1"/>
  </cols>
  <sheetData>
    <row r="1" spans="1:6" x14ac:dyDescent="0.3">
      <c r="A1" s="143" t="s">
        <v>0</v>
      </c>
      <c r="B1" s="143"/>
      <c r="C1" s="143"/>
      <c r="D1" s="7"/>
      <c r="E1" s="7"/>
      <c r="F1" s="7"/>
    </row>
    <row r="2" spans="1:6" x14ac:dyDescent="0.3">
      <c r="A2" s="6" t="s">
        <v>104</v>
      </c>
      <c r="B2" s="7"/>
      <c r="C2" s="7"/>
      <c r="D2" s="7"/>
      <c r="E2" s="7"/>
      <c r="F2" s="7"/>
    </row>
    <row r="3" spans="1:6" x14ac:dyDescent="0.3">
      <c r="A3" s="6" t="s">
        <v>2</v>
      </c>
      <c r="B3" s="13"/>
      <c r="C3" s="14"/>
      <c r="D3" s="15"/>
      <c r="E3" s="7"/>
      <c r="F3" s="7"/>
    </row>
    <row r="4" spans="1:6" x14ac:dyDescent="0.3">
      <c r="A4" s="7"/>
      <c r="B4" s="7"/>
      <c r="C4" s="7"/>
      <c r="D4" s="7"/>
      <c r="E4" s="7"/>
      <c r="F4" s="7"/>
    </row>
    <row r="5" spans="1:6" x14ac:dyDescent="0.3">
      <c r="A5" s="172" t="s">
        <v>27</v>
      </c>
      <c r="B5" s="172"/>
      <c r="C5" s="172"/>
      <c r="D5" s="172"/>
      <c r="E5" s="7"/>
      <c r="F5" s="7"/>
    </row>
    <row r="7" spans="1:6" ht="15" thickBot="1" x14ac:dyDescent="0.35"/>
    <row r="8" spans="1:6" ht="15" thickBot="1" x14ac:dyDescent="0.35">
      <c r="A8" s="80" t="s">
        <v>105</v>
      </c>
      <c r="B8" s="81" t="s">
        <v>106</v>
      </c>
      <c r="C8" s="82" t="s">
        <v>107</v>
      </c>
      <c r="D8" s="83" t="s">
        <v>26</v>
      </c>
    </row>
    <row r="9" spans="1:6" ht="15" thickBot="1" x14ac:dyDescent="0.35">
      <c r="A9" s="182" t="s">
        <v>108</v>
      </c>
      <c r="B9" s="183"/>
      <c r="C9" s="183"/>
      <c r="D9" s="184"/>
    </row>
    <row r="10" spans="1:6" x14ac:dyDescent="0.3">
      <c r="A10" s="43" t="s">
        <v>109</v>
      </c>
      <c r="B10" s="44">
        <v>0</v>
      </c>
      <c r="C10" s="45">
        <v>542300</v>
      </c>
      <c r="D10" s="87">
        <f>B10*C10</f>
        <v>0</v>
      </c>
    </row>
    <row r="11" spans="1:6" x14ac:dyDescent="0.3">
      <c r="A11" s="43" t="s">
        <v>110</v>
      </c>
      <c r="B11" s="44">
        <v>0</v>
      </c>
      <c r="C11" s="45">
        <v>63800</v>
      </c>
      <c r="D11" s="87">
        <f t="shared" ref="D11:D12" si="0">B11*C11</f>
        <v>0</v>
      </c>
      <c r="E11" s="85"/>
    </row>
    <row r="12" spans="1:6" x14ac:dyDescent="0.3">
      <c r="A12" s="43" t="s">
        <v>111</v>
      </c>
      <c r="B12" s="44">
        <v>0</v>
      </c>
      <c r="C12" s="45">
        <v>31900</v>
      </c>
      <c r="D12" s="87">
        <f t="shared" si="0"/>
        <v>0</v>
      </c>
    </row>
    <row r="13" spans="1:6" ht="15" thickBot="1" x14ac:dyDescent="0.35">
      <c r="A13" s="46" t="s">
        <v>112</v>
      </c>
      <c r="B13" s="47"/>
      <c r="C13" s="48"/>
      <c r="D13" s="88">
        <f>SUM(D10:D12)</f>
        <v>0</v>
      </c>
      <c r="F13" s="142"/>
    </row>
    <row r="14" spans="1:6" x14ac:dyDescent="0.3">
      <c r="A14" s="182" t="s">
        <v>117</v>
      </c>
      <c r="B14" s="183"/>
      <c r="C14" s="183"/>
      <c r="D14" s="184"/>
      <c r="E14" s="138"/>
    </row>
    <row r="15" spans="1:6" x14ac:dyDescent="0.3">
      <c r="A15" s="43" t="s">
        <v>109</v>
      </c>
      <c r="B15" s="44">
        <v>0</v>
      </c>
      <c r="C15" s="45">
        <v>443700</v>
      </c>
      <c r="D15" s="87">
        <f>B15*C15</f>
        <v>0</v>
      </c>
      <c r="E15" s="96"/>
      <c r="F15" s="85"/>
    </row>
    <row r="16" spans="1:6" x14ac:dyDescent="0.3">
      <c r="A16" s="43" t="s">
        <v>110</v>
      </c>
      <c r="B16" s="44">
        <v>0</v>
      </c>
      <c r="C16" s="45">
        <v>52200</v>
      </c>
      <c r="D16" s="87">
        <f t="shared" ref="D16:D17" si="1">B16*C16</f>
        <v>0</v>
      </c>
      <c r="E16" s="85"/>
      <c r="F16" s="85"/>
    </row>
    <row r="17" spans="1:6" x14ac:dyDescent="0.3">
      <c r="A17" s="43" t="s">
        <v>111</v>
      </c>
      <c r="B17" s="44">
        <v>0</v>
      </c>
      <c r="C17" s="45">
        <v>26100</v>
      </c>
      <c r="D17" s="87">
        <f t="shared" si="1"/>
        <v>0</v>
      </c>
      <c r="F17" s="85"/>
    </row>
    <row r="18" spans="1:6" ht="15" thickBot="1" x14ac:dyDescent="0.35">
      <c r="A18" s="50" t="s">
        <v>112</v>
      </c>
      <c r="B18" s="49"/>
      <c r="C18" s="45"/>
      <c r="D18" s="88">
        <f>SUM(D15:D17)</f>
        <v>0</v>
      </c>
      <c r="F18" s="85"/>
    </row>
    <row r="19" spans="1:6" ht="15" thickBot="1" x14ac:dyDescent="0.35">
      <c r="A19" s="179" t="s">
        <v>113</v>
      </c>
      <c r="B19" s="180"/>
      <c r="C19" s="181"/>
      <c r="D19" s="51">
        <f>D13+D18</f>
        <v>0</v>
      </c>
      <c r="F19" s="85"/>
    </row>
    <row r="20" spans="1:6" x14ac:dyDescent="0.3">
      <c r="F20" s="85"/>
    </row>
    <row r="21" spans="1:6" x14ac:dyDescent="0.3">
      <c r="C21" s="85"/>
      <c r="E21" s="85"/>
    </row>
  </sheetData>
  <mergeCells count="5">
    <mergeCell ref="A1:C1"/>
    <mergeCell ref="A5:D5"/>
    <mergeCell ref="A19:C19"/>
    <mergeCell ref="A9:D9"/>
    <mergeCell ref="A14:D14"/>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C468AFCAAC334680472DA5BC2C6CDF" ma:contentTypeVersion="9" ma:contentTypeDescription="Create a new document." ma:contentTypeScope="" ma:versionID="59a2f23b107d69999a916cf55be9438c">
  <xsd:schema xmlns:xsd="http://www.w3.org/2001/XMLSchema" xmlns:xs="http://www.w3.org/2001/XMLSchema" xmlns:p="http://schemas.microsoft.com/office/2006/metadata/properties" xmlns:ns2="bdb5234b-94da-456e-b1bd-b7737c5faf60" targetNamespace="http://schemas.microsoft.com/office/2006/metadata/properties" ma:root="true" ma:fieldsID="5ffdd8e8e0fc89e512e1fa725dff9af5" ns2:_="">
    <xsd:import namespace="bdb5234b-94da-456e-b1bd-b7737c5faf6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5234b-94da-456e-b1bd-b7737c5fa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d8425a6-0f44-41c8-9dc1-79d28c49f0e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b5234b-94da-456e-b1bd-b7737c5faf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8AE197-A893-429C-A4A3-E42600E36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5234b-94da-456e-b1bd-b7737c5fa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8B930-294D-4BA2-B726-E08CFA4897B2}">
  <ds:schemaRefs>
    <ds:schemaRef ds:uri="http://schemas.microsoft.com/office/2006/metadata/properties"/>
    <ds:schemaRef ds:uri="http://schemas.microsoft.com/office/infopath/2007/PartnerControls"/>
    <ds:schemaRef ds:uri="bdb5234b-94da-456e-b1bd-b7737c5faf60"/>
  </ds:schemaRefs>
</ds:datastoreItem>
</file>

<file path=customXml/itemProps3.xml><?xml version="1.0" encoding="utf-8"?>
<ds:datastoreItem xmlns:ds="http://schemas.openxmlformats.org/officeDocument/2006/customXml" ds:itemID="{52BFEC9B-E485-4447-87D5-6066F22CC4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Ten geleide</vt:lpstr>
      <vt:lpstr>Voorwaarden</vt:lpstr>
      <vt:lpstr>Totaal</vt:lpstr>
      <vt:lpstr>I. Implementatie fase 1</vt:lpstr>
      <vt:lpstr>II. Implementie fase 2</vt:lpstr>
      <vt:lpstr>III. Diensten</vt:lpstr>
      <vt:lpstr>Optioneel in scope Porti</vt:lpstr>
      <vt:lpstr>'III. Diensten'!Afdrukbereik</vt:lpstr>
      <vt:lpstr>'III. Diensten'!Afdruktitels</vt:lpstr>
    </vt:vector>
  </TitlesOfParts>
  <Manager/>
  <Company>ConoScenza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ConoScenza B.V</dc:creator>
  <cp:keywords/>
  <dc:description/>
  <cp:lastModifiedBy>Pim Jonker</cp:lastModifiedBy>
  <cp:revision/>
  <dcterms:created xsi:type="dcterms:W3CDTF">2009-04-08T12:41:56Z</dcterms:created>
  <dcterms:modified xsi:type="dcterms:W3CDTF">2023-08-25T11:12:30Z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0x0101004CC468AFCAAC334680472DA5BC2C6CDF</vt:lpwstr>
  </property>
  <property fmtid="{D5CDD505-2E9C-101B-9397-08002B2CF9AE}" pid="3" name="MediaServiceImageTags">
    <vt:lpwstr/>
  </property>
</Properties>
</file>