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VRZHZ\Bedrijfsvoering\Inkoop\INKOOPBEGELEIDING - PROJECTEN\2022\Warme drankautomaten\1. Beschrijvend Document\"/>
    </mc:Choice>
  </mc:AlternateContent>
  <xr:revisionPtr revIDLastSave="0" documentId="13_ncr:1_{ADB9CE7A-1E7F-4FFC-A2D2-BEC9454A66E1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Samenvatting" sheetId="1" r:id="rId1"/>
    <sheet name="Automaatkosten" sheetId="3" r:id="rId2"/>
    <sheet name="Ingrediënten" sheetId="7" r:id="rId3"/>
    <sheet name="Locaties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C5" i="1"/>
  <c r="C7" i="1" s="1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6" i="3"/>
  <c r="D43" i="3"/>
  <c r="G6" i="3"/>
  <c r="H6" i="3" s="1"/>
  <c r="G11" i="7"/>
  <c r="G5" i="7"/>
  <c r="G6" i="7"/>
  <c r="G7" i="7"/>
  <c r="G8" i="7"/>
  <c r="G9" i="7"/>
  <c r="G10" i="7"/>
  <c r="G12" i="7"/>
  <c r="G13" i="7"/>
  <c r="G14" i="7"/>
  <c r="G15" i="7"/>
  <c r="G16" i="7"/>
  <c r="G17" i="7"/>
  <c r="G75" i="3"/>
  <c r="H75" i="3" s="1"/>
  <c r="C75" i="3"/>
  <c r="G74" i="3"/>
  <c r="H74" i="3" s="1"/>
  <c r="G73" i="3"/>
  <c r="H73" i="3" s="1"/>
  <c r="C73" i="3"/>
  <c r="G72" i="3"/>
  <c r="H72" i="3" s="1"/>
  <c r="G71" i="3"/>
  <c r="H71" i="3" s="1"/>
  <c r="C71" i="3"/>
  <c r="G70" i="3"/>
  <c r="H70" i="3" s="1"/>
  <c r="C70" i="3"/>
  <c r="G69" i="3"/>
  <c r="H69" i="3" s="1"/>
  <c r="C69" i="3"/>
  <c r="G68" i="3"/>
  <c r="H68" i="3" s="1"/>
  <c r="C68" i="3"/>
  <c r="G67" i="3"/>
  <c r="H67" i="3" s="1"/>
  <c r="C67" i="3"/>
  <c r="G66" i="3"/>
  <c r="H66" i="3" s="1"/>
  <c r="C66" i="3"/>
  <c r="G65" i="3"/>
  <c r="H65" i="3" s="1"/>
  <c r="C65" i="3"/>
  <c r="G64" i="3"/>
  <c r="H64" i="3" s="1"/>
  <c r="C64" i="3"/>
  <c r="G63" i="3"/>
  <c r="H63" i="3" s="1"/>
  <c r="C63" i="3"/>
  <c r="G62" i="3"/>
  <c r="H62" i="3" s="1"/>
  <c r="C62" i="3"/>
  <c r="G61" i="3"/>
  <c r="H61" i="3" s="1"/>
  <c r="C61" i="3"/>
  <c r="G60" i="3"/>
  <c r="H60" i="3" s="1"/>
  <c r="C60" i="3"/>
  <c r="G59" i="3"/>
  <c r="H59" i="3" s="1"/>
  <c r="C59" i="3"/>
  <c r="G58" i="3"/>
  <c r="H58" i="3" s="1"/>
  <c r="C58" i="3"/>
  <c r="G57" i="3"/>
  <c r="H57" i="3" s="1"/>
  <c r="C57" i="3"/>
  <c r="G56" i="3"/>
  <c r="H56" i="3" s="1"/>
  <c r="C56" i="3"/>
  <c r="G55" i="3"/>
  <c r="H55" i="3" s="1"/>
  <c r="C55" i="3"/>
  <c r="G54" i="3"/>
  <c r="H54" i="3" s="1"/>
  <c r="C54" i="3"/>
  <c r="G53" i="3"/>
  <c r="H53" i="3" s="1"/>
  <c r="C53" i="3"/>
  <c r="G52" i="3"/>
  <c r="H52" i="3" s="1"/>
  <c r="C52" i="3"/>
  <c r="G51" i="3"/>
  <c r="H51" i="3" s="1"/>
  <c r="C51" i="3"/>
  <c r="G50" i="3"/>
  <c r="H50" i="3" s="1"/>
  <c r="C50" i="3"/>
  <c r="G49" i="3"/>
  <c r="H49" i="3" s="1"/>
  <c r="C49" i="3"/>
  <c r="G48" i="3"/>
  <c r="H48" i="3" s="1"/>
  <c r="C48" i="3"/>
  <c r="G47" i="3"/>
  <c r="H47" i="3" s="1"/>
  <c r="C47" i="3"/>
  <c r="G46" i="3"/>
  <c r="H46" i="3" s="1"/>
  <c r="C46" i="3"/>
  <c r="G45" i="3"/>
  <c r="H45" i="3" s="1"/>
  <c r="C45" i="3"/>
  <c r="G44" i="3"/>
  <c r="H44" i="3" s="1"/>
  <c r="C44" i="3"/>
  <c r="G43" i="3"/>
  <c r="H43" i="3" s="1"/>
  <c r="C43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6" i="3"/>
  <c r="G38" i="3"/>
  <c r="H38" i="3" s="1"/>
  <c r="G37" i="3"/>
  <c r="H37" i="3" s="1"/>
  <c r="G36" i="3"/>
  <c r="H36" i="3" s="1"/>
  <c r="G35" i="3"/>
  <c r="H35" i="3" s="1"/>
  <c r="G34" i="3"/>
  <c r="H34" i="3" s="1"/>
  <c r="G33" i="3"/>
  <c r="H33" i="3" s="1"/>
  <c r="G32" i="3"/>
  <c r="H32" i="3" s="1"/>
  <c r="G31" i="3"/>
  <c r="H31" i="3" s="1"/>
  <c r="G30" i="3"/>
  <c r="H30" i="3" s="1"/>
  <c r="G29" i="3"/>
  <c r="H29" i="3" s="1"/>
  <c r="G28" i="3"/>
  <c r="H28" i="3" s="1"/>
  <c r="G27" i="3"/>
  <c r="H27" i="3" s="1"/>
  <c r="G26" i="3"/>
  <c r="H26" i="3" s="1"/>
  <c r="G25" i="3"/>
  <c r="H25" i="3" s="1"/>
  <c r="G24" i="3"/>
  <c r="H24" i="3" s="1"/>
  <c r="G23" i="3"/>
  <c r="H23" i="3" s="1"/>
  <c r="G22" i="3"/>
  <c r="H22" i="3" s="1"/>
  <c r="G21" i="3"/>
  <c r="H21" i="3" s="1"/>
  <c r="G20" i="3"/>
  <c r="H20" i="3" s="1"/>
  <c r="G19" i="3"/>
  <c r="H19" i="3" s="1"/>
  <c r="G18" i="3"/>
  <c r="H18" i="3" s="1"/>
  <c r="G17" i="3"/>
  <c r="H17" i="3" s="1"/>
  <c r="G16" i="3"/>
  <c r="H16" i="3" s="1"/>
  <c r="G15" i="3"/>
  <c r="H15" i="3" s="1"/>
  <c r="G14" i="3"/>
  <c r="H14" i="3" s="1"/>
  <c r="G13" i="3"/>
  <c r="H13" i="3" s="1"/>
  <c r="G12" i="3"/>
  <c r="H12" i="3" s="1"/>
  <c r="G11" i="3"/>
  <c r="H11" i="3" s="1"/>
  <c r="G10" i="3"/>
  <c r="H10" i="3" s="1"/>
  <c r="G9" i="3"/>
  <c r="H9" i="3" s="1"/>
  <c r="G8" i="3"/>
  <c r="H8" i="3" s="1"/>
  <c r="G7" i="3"/>
  <c r="H7" i="3" s="1"/>
  <c r="H76" i="3" l="1"/>
  <c r="H39" i="3"/>
  <c r="G18" i="7"/>
</calcChain>
</file>

<file path=xl/sharedStrings.xml><?xml version="1.0" encoding="utf-8"?>
<sst xmlns="http://schemas.openxmlformats.org/spreadsheetml/2006/main" count="157" uniqueCount="80">
  <si>
    <t>Bijlage 10 Prijzenblad EA Warme Dranken VRZHZ</t>
  </si>
  <si>
    <t>Alleen de groene cellen invullen</t>
  </si>
  <si>
    <t>Tarievenblad -Samenvatting</t>
  </si>
  <si>
    <t>Omschrijving</t>
  </si>
  <si>
    <t>Kosten</t>
  </si>
  <si>
    <t>Automaatkosten</t>
  </si>
  <si>
    <t>Ingredientkosten</t>
  </si>
  <si>
    <t>Inschrijfprijs inclusief BTW</t>
  </si>
  <si>
    <t>Naam Inschrijver:</t>
  </si>
  <si>
    <t xml:space="preserve">Naam ondertekenaar: </t>
  </si>
  <si>
    <t>Handtekening:</t>
  </si>
  <si>
    <t xml:space="preserve">Datum: </t>
  </si>
  <si>
    <t xml:space="preserve">Automaatkosten </t>
  </si>
  <si>
    <t>Locatie</t>
  </si>
  <si>
    <t>Aantal
automaten</t>
  </si>
  <si>
    <t>Type automaat</t>
  </si>
  <si>
    <r>
      <t>Prijs per Automaat 
per maand (</t>
    </r>
    <r>
      <rPr>
        <b/>
        <sz val="11"/>
        <color theme="1"/>
        <rFont val="Calibri"/>
        <family val="2"/>
        <scheme val="minor"/>
      </rPr>
      <t>incl. BTW</t>
    </r>
    <r>
      <rPr>
        <sz val="11"/>
        <color theme="1"/>
        <rFont val="Calibri"/>
        <family val="2"/>
        <scheme val="minor"/>
      </rPr>
      <t>)</t>
    </r>
  </si>
  <si>
    <t>Totaal
 (per maand)</t>
  </si>
  <si>
    <t>Totaal
 (per jaar)</t>
  </si>
  <si>
    <t>B</t>
  </si>
  <si>
    <r>
      <t xml:space="preserve">Huurprijs inclusief onderhoud en onderdelen per jaar  </t>
    </r>
    <r>
      <rPr>
        <b/>
        <u/>
        <sz val="11"/>
        <color theme="1"/>
        <rFont val="Calibri"/>
        <family val="2"/>
        <scheme val="minor"/>
      </rPr>
      <t>incl. BTW</t>
    </r>
  </si>
  <si>
    <t>C</t>
  </si>
  <si>
    <r>
      <t xml:space="preserve">Totale Automaatkosten per jaar  </t>
    </r>
    <r>
      <rPr>
        <b/>
        <u/>
        <sz val="16"/>
        <color theme="1"/>
        <rFont val="Calibri"/>
        <family val="2"/>
        <scheme val="minor"/>
      </rPr>
      <t>incl. BTW</t>
    </r>
  </si>
  <si>
    <t>Ingrediënten</t>
  </si>
  <si>
    <t>Aantal fictieve eenheden
 per jaar</t>
  </si>
  <si>
    <t>Merknaam</t>
  </si>
  <si>
    <t>Prijs per eenheid</t>
  </si>
  <si>
    <t>Koffie via instantautomaten Melange A (per kilo)</t>
  </si>
  <si>
    <t>Koffie via instantautomaten Melange B (per kilo)</t>
  </si>
  <si>
    <t>Koffie via instantautomaten Melange C (per kilo)</t>
  </si>
  <si>
    <t>Snelfiltermaling koffie Melange A (per kilo)</t>
  </si>
  <si>
    <t>Snelfiltermaling koffie Melange B (per kilo)</t>
  </si>
  <si>
    <t>Snelfiltermaling koffie Melange C (per kilo)</t>
  </si>
  <si>
    <t>Topping</t>
  </si>
  <si>
    <t>Theezakjes Earl grey (doos van 100 st.)</t>
  </si>
  <si>
    <t>Theezakjes smaak (doos 80 st.)</t>
  </si>
  <si>
    <t>Cacao (per kilo)</t>
  </si>
  <si>
    <t>Melkstaafjes(2,5 gram per stuk)  (per doos 1000 st.)</t>
  </si>
  <si>
    <t>Suikerstaafjes (4 gram per stuk) (per doos 1000 st.)</t>
  </si>
  <si>
    <t>Zoetjes  (per doos van 500 st.)</t>
  </si>
  <si>
    <r>
      <t xml:space="preserve">Totale kosten Ingrediënten per jaar </t>
    </r>
    <r>
      <rPr>
        <b/>
        <u/>
        <sz val="11"/>
        <color theme="1"/>
        <rFont val="Calibri"/>
        <family val="2"/>
        <scheme val="minor"/>
      </rPr>
      <t>incl. BTW</t>
    </r>
  </si>
  <si>
    <t>TYPE B (INSTANT)</t>
  </si>
  <si>
    <t xml:space="preserve">TYPE C (ZET)
</t>
  </si>
  <si>
    <t>Postnummer:</t>
  </si>
  <si>
    <t>Aantal</t>
  </si>
  <si>
    <t>Goudswaard</t>
  </si>
  <si>
    <t>Geen reactie</t>
  </si>
  <si>
    <t>Nieuw-Beijerland</t>
  </si>
  <si>
    <t>Zuid-Beijerland</t>
  </si>
  <si>
    <t>Oud-Beijerland</t>
  </si>
  <si>
    <t>Numansdorp</t>
  </si>
  <si>
    <t>Klaaswaal</t>
  </si>
  <si>
    <t>Heinenoord</t>
  </si>
  <si>
    <t>Mijnsheerenland</t>
  </si>
  <si>
    <t>Strijen</t>
  </si>
  <si>
    <t>Maasdam</t>
  </si>
  <si>
    <t>s Gravendeel</t>
  </si>
  <si>
    <t>Heerjansdam</t>
  </si>
  <si>
    <t>Zwijndrecht</t>
  </si>
  <si>
    <t>Hendrik Ido Ambacht</t>
  </si>
  <si>
    <t>Dordrecht NDK</t>
  </si>
  <si>
    <t>Dordrecht Leerpark</t>
  </si>
  <si>
    <t>Alblasserdam</t>
  </si>
  <si>
    <t>Nieuw-Lekkerland</t>
  </si>
  <si>
    <t>Papendrecht</t>
  </si>
  <si>
    <t>Sliedrecht</t>
  </si>
  <si>
    <t>Bleskensgraaf</t>
  </si>
  <si>
    <t>Brandwijk</t>
  </si>
  <si>
    <t>Groot-Ammers</t>
  </si>
  <si>
    <t>Langerak</t>
  </si>
  <si>
    <t>Goudriaan</t>
  </si>
  <si>
    <t>Neder-Hardinxveld</t>
  </si>
  <si>
    <t>Boven-Hardinxveld</t>
  </si>
  <si>
    <t>Giessenburg</t>
  </si>
  <si>
    <t>Hoornaar</t>
  </si>
  <si>
    <t>Hoeksewaard?????</t>
  </si>
  <si>
    <t>Gorinchem</t>
  </si>
  <si>
    <t>Arkel</t>
  </si>
  <si>
    <t>M&amp;L?</t>
  </si>
  <si>
    <t>Huurprijs (inclusief preventieve en correctieve onderhoud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</si>
</sst>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2]\ * #,##0.00_ ;_ [$€-2]\ * \-#,##0.00_ ;_ [$€-2]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4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left" vertical="top"/>
    </xf>
    <xf numFmtId="0" fontId="5" fillId="2" borderId="0" xfId="0" applyFont="1" applyFill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4" borderId="1" xfId="0" applyFill="1" applyBorder="1"/>
    <xf numFmtId="44" fontId="0" fillId="2" borderId="1" xfId="1" applyFont="1" applyFill="1" applyBorder="1"/>
    <xf numFmtId="0" fontId="0" fillId="4" borderId="1" xfId="0" applyFill="1" applyBorder="1" applyAlignment="1">
      <alignment vertical="top"/>
    </xf>
    <xf numFmtId="0" fontId="0" fillId="4" borderId="1" xfId="0" applyFill="1" applyBorder="1" applyAlignment="1">
      <alignment vertical="top" wrapText="1"/>
    </xf>
    <xf numFmtId="0" fontId="0" fillId="4" borderId="1" xfId="0" applyFill="1" applyBorder="1" applyAlignment="1">
      <alignment horizontal="center" vertical="top" wrapText="1"/>
    </xf>
    <xf numFmtId="44" fontId="0" fillId="5" borderId="1" xfId="1" applyFont="1" applyFill="1" applyBorder="1"/>
    <xf numFmtId="0" fontId="6" fillId="4" borderId="1" xfId="0" applyFont="1" applyFill="1" applyBorder="1"/>
    <xf numFmtId="0" fontId="6" fillId="0" borderId="0" xfId="0" applyFont="1"/>
    <xf numFmtId="0" fontId="6" fillId="2" borderId="1" xfId="0" applyFont="1" applyFill="1" applyBorder="1"/>
    <xf numFmtId="0" fontId="7" fillId="2" borderId="1" xfId="0" applyFont="1" applyFill="1" applyBorder="1"/>
    <xf numFmtId="0" fontId="6" fillId="0" borderId="1" xfId="0" quotePrefix="1" applyFont="1" applyBorder="1"/>
    <xf numFmtId="0" fontId="6" fillId="0" borderId="1" xfId="0" applyFont="1" applyBorder="1"/>
    <xf numFmtId="44" fontId="0" fillId="6" borderId="1" xfId="1" applyFont="1" applyFill="1" applyBorder="1"/>
    <xf numFmtId="0" fontId="8" fillId="0" borderId="0" xfId="0" applyFont="1"/>
    <xf numFmtId="44" fontId="9" fillId="2" borderId="5" xfId="1" applyFont="1" applyFill="1" applyBorder="1"/>
    <xf numFmtId="44" fontId="0" fillId="2" borderId="0" xfId="1" applyFont="1" applyFill="1" applyBorder="1"/>
    <xf numFmtId="44" fontId="9" fillId="6" borderId="1" xfId="1" applyFont="1" applyFill="1" applyBorder="1"/>
    <xf numFmtId="0" fontId="0" fillId="5" borderId="1" xfId="0" applyFill="1" applyBorder="1"/>
    <xf numFmtId="0" fontId="10" fillId="2" borderId="1" xfId="0" applyFont="1" applyFill="1" applyBorder="1"/>
    <xf numFmtId="0" fontId="0" fillId="0" borderId="1" xfId="0" applyBorder="1"/>
    <xf numFmtId="0" fontId="6" fillId="0" borderId="1" xfId="0" applyFont="1" applyFill="1" applyBorder="1"/>
    <xf numFmtId="0" fontId="0" fillId="3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164" fontId="0" fillId="6" borderId="2" xfId="1" applyNumberFormat="1" applyFont="1" applyFill="1" applyBorder="1" applyAlignment="1">
      <alignment horizontal="center"/>
    </xf>
    <xf numFmtId="164" fontId="0" fillId="6" borderId="3" xfId="1" applyNumberFormat="1" applyFont="1" applyFill="1" applyBorder="1" applyAlignment="1">
      <alignment horizontal="center"/>
    </xf>
    <xf numFmtId="164" fontId="0" fillId="6" borderId="4" xfId="1" applyNumberFormat="1" applyFont="1" applyFill="1" applyBorder="1" applyAlignment="1">
      <alignment horizontal="center"/>
    </xf>
    <xf numFmtId="164" fontId="9" fillId="6" borderId="2" xfId="1" applyNumberFormat="1" applyFont="1" applyFill="1" applyBorder="1" applyAlignment="1">
      <alignment horizontal="center"/>
    </xf>
    <xf numFmtId="164" fontId="9" fillId="6" borderId="3" xfId="1" applyNumberFormat="1" applyFont="1" applyFill="1" applyBorder="1" applyAlignment="1">
      <alignment horizontal="center"/>
    </xf>
    <xf numFmtId="164" fontId="9" fillId="6" borderId="4" xfId="1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44" fontId="9" fillId="6" borderId="5" xfId="1" applyFont="1" applyFill="1" applyBorder="1" applyAlignment="1">
      <alignment horizontal="center"/>
    </xf>
    <xf numFmtId="0" fontId="9" fillId="6" borderId="5" xfId="0" applyFont="1" applyFill="1" applyBorder="1" applyAlignment="1">
      <alignment horizontal="center"/>
    </xf>
  </cellXfs>
  <cellStyles count="3">
    <cellStyle name="Komma 2" xfId="2" xr:uid="{3C7021D1-9EF8-4481-9F09-4670B3947A0C}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7"/>
  <sheetViews>
    <sheetView zoomScale="80" zoomScaleNormal="80" workbookViewId="0">
      <selection activeCell="C7" sqref="C7:F7"/>
    </sheetView>
  </sheetViews>
  <sheetFormatPr defaultColWidth="9.33203125" defaultRowHeight="14.4" x14ac:dyDescent="0.3"/>
  <cols>
    <col min="1" max="1" width="2.88671875" style="1" customWidth="1"/>
    <col min="2" max="2" width="88.88671875" style="1" customWidth="1"/>
    <col min="3" max="3" width="14.33203125" style="1" bestFit="1" customWidth="1"/>
    <col min="4" max="4" width="13.6640625" style="1" bestFit="1" customWidth="1"/>
    <col min="5" max="6" width="38.6640625" style="1" customWidth="1"/>
    <col min="7" max="7" width="17" style="1" customWidth="1"/>
    <col min="8" max="16384" width="9.33203125" style="1"/>
  </cols>
  <sheetData>
    <row r="1" spans="1:41" ht="25.8" x14ac:dyDescent="0.3">
      <c r="B1" s="3" t="s">
        <v>0</v>
      </c>
      <c r="C1" s="3" t="s">
        <v>1</v>
      </c>
      <c r="D1" s="2"/>
      <c r="E1" s="2"/>
      <c r="F1" s="2"/>
    </row>
    <row r="2" spans="1:41" customFormat="1" ht="23.4" x14ac:dyDescent="0.45">
      <c r="A2" s="1"/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customForma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 customFormat="1" x14ac:dyDescent="0.3">
      <c r="A4" s="1"/>
      <c r="B4" s="7" t="s">
        <v>3</v>
      </c>
      <c r="C4" s="31" t="s">
        <v>4</v>
      </c>
      <c r="D4" s="32"/>
      <c r="E4" s="32"/>
      <c r="F4" s="3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 customFormat="1" x14ac:dyDescent="0.3">
      <c r="A5" s="1"/>
      <c r="B5" s="5" t="s">
        <v>5</v>
      </c>
      <c r="C5" s="34">
        <f>Automaatkosten!G80</f>
        <v>0</v>
      </c>
      <c r="D5" s="35"/>
      <c r="E5" s="35"/>
      <c r="F5" s="3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</row>
    <row r="6" spans="1:41" customFormat="1" x14ac:dyDescent="0.3">
      <c r="A6" s="1"/>
      <c r="B6" s="5" t="s">
        <v>6</v>
      </c>
      <c r="C6" s="34">
        <f>Ingrediënten!G18</f>
        <v>0</v>
      </c>
      <c r="D6" s="35"/>
      <c r="E6" s="35"/>
      <c r="F6" s="3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1:41" customFormat="1" ht="25.95" customHeight="1" x14ac:dyDescent="0.3">
      <c r="A7" s="1"/>
      <c r="B7" s="25" t="s">
        <v>7</v>
      </c>
      <c r="C7" s="37">
        <f>SUM(C5:F6)</f>
        <v>0</v>
      </c>
      <c r="D7" s="38"/>
      <c r="E7" s="38"/>
      <c r="F7" s="3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</row>
    <row r="8" spans="1:41" customForma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</row>
    <row r="10" spans="1:41" x14ac:dyDescent="0.3">
      <c r="B10" s="30" t="s">
        <v>8</v>
      </c>
      <c r="C10" s="28"/>
      <c r="D10" s="28"/>
      <c r="E10" s="28"/>
      <c r="F10" s="28"/>
    </row>
    <row r="11" spans="1:41" x14ac:dyDescent="0.3">
      <c r="B11" s="30"/>
      <c r="C11" s="28"/>
      <c r="D11" s="28"/>
      <c r="E11" s="28"/>
      <c r="F11" s="28"/>
    </row>
    <row r="12" spans="1:41" x14ac:dyDescent="0.3">
      <c r="B12" s="29" t="s">
        <v>9</v>
      </c>
      <c r="C12" s="28"/>
      <c r="D12" s="28"/>
      <c r="E12" s="28"/>
      <c r="F12" s="28"/>
    </row>
    <row r="13" spans="1:41" x14ac:dyDescent="0.3">
      <c r="B13" s="29"/>
      <c r="C13" s="28"/>
      <c r="D13" s="28"/>
      <c r="E13" s="28"/>
      <c r="F13" s="28"/>
    </row>
    <row r="14" spans="1:41" x14ac:dyDescent="0.3">
      <c r="B14" s="29" t="s">
        <v>10</v>
      </c>
      <c r="C14" s="28"/>
      <c r="D14" s="28"/>
      <c r="E14" s="28"/>
      <c r="F14" s="28"/>
    </row>
    <row r="15" spans="1:41" ht="45" customHeight="1" x14ac:dyDescent="0.3">
      <c r="B15" s="29"/>
      <c r="C15" s="28"/>
      <c r="D15" s="28"/>
      <c r="E15" s="28"/>
      <c r="F15" s="28"/>
    </row>
    <row r="16" spans="1:41" x14ac:dyDescent="0.3">
      <c r="B16" s="29" t="s">
        <v>11</v>
      </c>
      <c r="C16" s="28"/>
      <c r="D16" s="28"/>
      <c r="E16" s="28"/>
      <c r="F16" s="28"/>
    </row>
    <row r="17" spans="2:6" x14ac:dyDescent="0.3">
      <c r="B17" s="29"/>
      <c r="C17" s="28"/>
      <c r="D17" s="28"/>
      <c r="E17" s="28"/>
      <c r="F17" s="28"/>
    </row>
  </sheetData>
  <mergeCells count="12">
    <mergeCell ref="C4:F4"/>
    <mergeCell ref="C5:F5"/>
    <mergeCell ref="C6:F6"/>
    <mergeCell ref="C7:F7"/>
    <mergeCell ref="C12:F13"/>
    <mergeCell ref="C14:F15"/>
    <mergeCell ref="C16:F17"/>
    <mergeCell ref="B16:B17"/>
    <mergeCell ref="C10:F11"/>
    <mergeCell ref="B10:B11"/>
    <mergeCell ref="B12:B13"/>
    <mergeCell ref="B14:B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2AE94-08E9-4B89-9E52-850D1F87BADC}">
  <dimension ref="A1:AH80"/>
  <sheetViews>
    <sheetView tabSelected="1" topLeftCell="A28" zoomScale="80" zoomScaleNormal="80" workbookViewId="0">
      <selection activeCell="M37" sqref="M37"/>
    </sheetView>
  </sheetViews>
  <sheetFormatPr defaultColWidth="9.33203125" defaultRowHeight="14.4" x14ac:dyDescent="0.3"/>
  <cols>
    <col min="1" max="1" width="9.33203125" style="1"/>
    <col min="2" max="2" width="4.33203125" style="1" bestFit="1" customWidth="1"/>
    <col min="3" max="3" width="88.88671875" style="1" customWidth="1"/>
    <col min="4" max="4" width="13.44140625" style="1" customWidth="1"/>
    <col min="5" max="5" width="15.44140625" style="1" bestFit="1" customWidth="1"/>
    <col min="6" max="6" width="28.33203125" style="1" bestFit="1" customWidth="1"/>
    <col min="7" max="8" width="15.33203125" style="1" customWidth="1"/>
    <col min="9" max="16384" width="9.33203125" style="1"/>
  </cols>
  <sheetData>
    <row r="1" spans="1:34" ht="25.8" x14ac:dyDescent="0.3">
      <c r="B1" s="3"/>
      <c r="C1" s="3" t="s">
        <v>1</v>
      </c>
      <c r="D1" s="3"/>
    </row>
    <row r="2" spans="1:34" customFormat="1" ht="23.4" x14ac:dyDescent="0.45">
      <c r="A2" s="1"/>
      <c r="B2" s="4"/>
      <c r="C2" s="4" t="s">
        <v>12</v>
      </c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customFormat="1" x14ac:dyDescent="0.3">
      <c r="A3" s="1"/>
      <c r="B3" s="1"/>
      <c r="C3" s="1" t="s">
        <v>79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5" spans="1:34" ht="28.8" x14ac:dyDescent="0.3">
      <c r="B5" s="9"/>
      <c r="C5" s="7" t="s">
        <v>13</v>
      </c>
      <c r="D5" s="10" t="s">
        <v>14</v>
      </c>
      <c r="E5" s="9" t="s">
        <v>15</v>
      </c>
      <c r="F5" s="10" t="s">
        <v>16</v>
      </c>
      <c r="G5" s="11" t="s">
        <v>17</v>
      </c>
      <c r="H5" s="11" t="s">
        <v>18</v>
      </c>
    </row>
    <row r="6" spans="1:34" x14ac:dyDescent="0.3">
      <c r="B6" s="5">
        <v>51</v>
      </c>
      <c r="C6" s="5" t="str">
        <f>VLOOKUP(B6,Locaties!$B$3:$C$36,2,FALSE)</f>
        <v>Goudswaard</v>
      </c>
      <c r="D6" s="5">
        <f>VLOOKUP(B6,Locaties!$B$3:$E$36,3)</f>
        <v>3</v>
      </c>
      <c r="E6" s="6" t="s">
        <v>19</v>
      </c>
      <c r="F6" s="12"/>
      <c r="G6" s="8">
        <f t="shared" ref="G6:G38" si="0">F6</f>
        <v>0</v>
      </c>
      <c r="H6" s="8">
        <f>G6*12</f>
        <v>0</v>
      </c>
    </row>
    <row r="7" spans="1:34" x14ac:dyDescent="0.3">
      <c r="B7" s="5">
        <v>52</v>
      </c>
      <c r="C7" s="5" t="str">
        <f>VLOOKUP(B7,Locaties!$B$3:$C$36,2,FALSE)</f>
        <v>Nieuw-Beijerland</v>
      </c>
      <c r="D7" s="5">
        <f>VLOOKUP(B7,Locaties!$B$3:$E$36,3)</f>
        <v>0</v>
      </c>
      <c r="E7" s="6" t="s">
        <v>19</v>
      </c>
      <c r="F7" s="12"/>
      <c r="G7" s="8">
        <f t="shared" si="0"/>
        <v>0</v>
      </c>
      <c r="H7" s="8">
        <f t="shared" ref="H7:H38" si="1">G7*12</f>
        <v>0</v>
      </c>
    </row>
    <row r="8" spans="1:34" x14ac:dyDescent="0.3">
      <c r="B8" s="5">
        <v>53</v>
      </c>
      <c r="C8" s="5" t="str">
        <f>VLOOKUP(B8,Locaties!$B$3:$C$36,2,FALSE)</f>
        <v>Zuid-Beijerland</v>
      </c>
      <c r="D8" s="5">
        <f>VLOOKUP(B8,Locaties!$B$3:$E$36,3)</f>
        <v>0</v>
      </c>
      <c r="E8" s="6" t="s">
        <v>19</v>
      </c>
      <c r="F8" s="12"/>
      <c r="G8" s="8">
        <f t="shared" si="0"/>
        <v>0</v>
      </c>
      <c r="H8" s="8">
        <f t="shared" si="1"/>
        <v>0</v>
      </c>
    </row>
    <row r="9" spans="1:34" x14ac:dyDescent="0.3">
      <c r="B9" s="5">
        <v>54</v>
      </c>
      <c r="C9" s="5" t="str">
        <f>VLOOKUP(B9,Locaties!$B$3:$C$36,2,FALSE)</f>
        <v>Oud-Beijerland</v>
      </c>
      <c r="D9" s="5">
        <f>VLOOKUP(B9,Locaties!$B$3:$E$36,3)</f>
        <v>1</v>
      </c>
      <c r="E9" s="6" t="s">
        <v>19</v>
      </c>
      <c r="F9" s="12"/>
      <c r="G9" s="8">
        <f t="shared" si="0"/>
        <v>0</v>
      </c>
      <c r="H9" s="8">
        <f t="shared" si="1"/>
        <v>0</v>
      </c>
    </row>
    <row r="10" spans="1:34" x14ac:dyDescent="0.3">
      <c r="B10" s="5">
        <v>55</v>
      </c>
      <c r="C10" s="5" t="str">
        <f>VLOOKUP(B10,Locaties!$B$3:$C$36,2,FALSE)</f>
        <v>Numansdorp</v>
      </c>
      <c r="D10" s="5">
        <f>VLOOKUP(B10,Locaties!$B$3:$E$36,3)</f>
        <v>1</v>
      </c>
      <c r="E10" s="6" t="s">
        <v>19</v>
      </c>
      <c r="F10" s="12"/>
      <c r="G10" s="8">
        <f t="shared" si="0"/>
        <v>0</v>
      </c>
      <c r="H10" s="8">
        <f t="shared" si="1"/>
        <v>0</v>
      </c>
    </row>
    <row r="11" spans="1:34" x14ac:dyDescent="0.3">
      <c r="B11" s="5">
        <v>56</v>
      </c>
      <c r="C11" s="5" t="str">
        <f>VLOOKUP(B11,Locaties!$B$3:$C$36,2,FALSE)</f>
        <v>Klaaswaal</v>
      </c>
      <c r="D11" s="5">
        <f>VLOOKUP(B11,Locaties!$B$3:$E$36,3)</f>
        <v>1</v>
      </c>
      <c r="E11" s="6" t="s">
        <v>19</v>
      </c>
      <c r="F11" s="12"/>
      <c r="G11" s="8">
        <f t="shared" si="0"/>
        <v>0</v>
      </c>
      <c r="H11" s="8">
        <f t="shared" si="1"/>
        <v>0</v>
      </c>
    </row>
    <row r="12" spans="1:34" x14ac:dyDescent="0.3">
      <c r="B12" s="5">
        <v>57</v>
      </c>
      <c r="C12" s="5" t="str">
        <f>VLOOKUP(B12,Locaties!$B$3:$C$36,2,FALSE)</f>
        <v>Heinenoord</v>
      </c>
      <c r="D12" s="5">
        <f>VLOOKUP(B12,Locaties!$B$3:$E$36,3)</f>
        <v>1</v>
      </c>
      <c r="E12" s="6" t="s">
        <v>19</v>
      </c>
      <c r="F12" s="12"/>
      <c r="G12" s="8">
        <f t="shared" si="0"/>
        <v>0</v>
      </c>
      <c r="H12" s="8">
        <f t="shared" si="1"/>
        <v>0</v>
      </c>
    </row>
    <row r="13" spans="1:34" x14ac:dyDescent="0.3">
      <c r="B13" s="5">
        <v>58</v>
      </c>
      <c r="C13" s="5" t="str">
        <f>VLOOKUP(B13,Locaties!$B$3:$C$36,2,FALSE)</f>
        <v>Mijnsheerenland</v>
      </c>
      <c r="D13" s="5">
        <f>VLOOKUP(B13,Locaties!$B$3:$E$36,3)</f>
        <v>0</v>
      </c>
      <c r="E13" s="6" t="s">
        <v>19</v>
      </c>
      <c r="F13" s="12"/>
      <c r="G13" s="8">
        <f t="shared" si="0"/>
        <v>0</v>
      </c>
      <c r="H13" s="8">
        <f t="shared" si="1"/>
        <v>0</v>
      </c>
    </row>
    <row r="14" spans="1:34" x14ac:dyDescent="0.3">
      <c r="B14" s="5">
        <v>59</v>
      </c>
      <c r="C14" s="5" t="str">
        <f>VLOOKUP(B14,Locaties!$B$3:$C$36,2,FALSE)</f>
        <v>Strijen</v>
      </c>
      <c r="D14" s="5">
        <f>VLOOKUP(B14,Locaties!$B$3:$E$36,3)</f>
        <v>1</v>
      </c>
      <c r="E14" s="6" t="s">
        <v>19</v>
      </c>
      <c r="F14" s="12"/>
      <c r="G14" s="8">
        <f t="shared" si="0"/>
        <v>0</v>
      </c>
      <c r="H14" s="8">
        <f t="shared" si="1"/>
        <v>0</v>
      </c>
    </row>
    <row r="15" spans="1:34" x14ac:dyDescent="0.3">
      <c r="B15" s="5">
        <v>60</v>
      </c>
      <c r="C15" s="5" t="str">
        <f>VLOOKUP(B15,Locaties!$B$3:$C$36,2,FALSE)</f>
        <v>Maasdam</v>
      </c>
      <c r="D15" s="5">
        <f>VLOOKUP(B15,Locaties!$B$3:$E$36,3)</f>
        <v>1</v>
      </c>
      <c r="E15" s="6" t="s">
        <v>19</v>
      </c>
      <c r="F15" s="12"/>
      <c r="G15" s="8">
        <f t="shared" si="0"/>
        <v>0</v>
      </c>
      <c r="H15" s="8">
        <f t="shared" si="1"/>
        <v>0</v>
      </c>
    </row>
    <row r="16" spans="1:34" x14ac:dyDescent="0.3">
      <c r="B16" s="5">
        <v>61</v>
      </c>
      <c r="C16" s="5" t="str">
        <f>VLOOKUP(B16,Locaties!$B$3:$C$36,2,FALSE)</f>
        <v>s Gravendeel</v>
      </c>
      <c r="D16" s="5">
        <f>VLOOKUP(B16,Locaties!$B$3:$E$36,3)</f>
        <v>1</v>
      </c>
      <c r="E16" s="6" t="s">
        <v>19</v>
      </c>
      <c r="F16" s="12"/>
      <c r="G16" s="8">
        <f t="shared" si="0"/>
        <v>0</v>
      </c>
      <c r="H16" s="8">
        <f t="shared" si="1"/>
        <v>0</v>
      </c>
    </row>
    <row r="17" spans="2:8" x14ac:dyDescent="0.3">
      <c r="B17" s="5">
        <v>62</v>
      </c>
      <c r="C17" s="5" t="str">
        <f>VLOOKUP(B17,Locaties!$B$3:$C$36,2,FALSE)</f>
        <v>Heerjansdam</v>
      </c>
      <c r="D17" s="5">
        <f>VLOOKUP(B17,Locaties!$B$3:$E$36,3)</f>
        <v>0</v>
      </c>
      <c r="E17" s="6" t="s">
        <v>19</v>
      </c>
      <c r="F17" s="12"/>
      <c r="G17" s="8">
        <f t="shared" si="0"/>
        <v>0</v>
      </c>
      <c r="H17" s="8">
        <f t="shared" si="1"/>
        <v>0</v>
      </c>
    </row>
    <row r="18" spans="2:8" x14ac:dyDescent="0.3">
      <c r="B18" s="5">
        <v>63</v>
      </c>
      <c r="C18" s="5" t="str">
        <f>VLOOKUP(B18,Locaties!$B$3:$C$36,2,FALSE)</f>
        <v>Zwijndrecht</v>
      </c>
      <c r="D18" s="5">
        <f>VLOOKUP(B18,Locaties!$B$3:$E$36,3)</f>
        <v>1</v>
      </c>
      <c r="E18" s="6" t="s">
        <v>19</v>
      </c>
      <c r="F18" s="12"/>
      <c r="G18" s="8">
        <f t="shared" si="0"/>
        <v>0</v>
      </c>
      <c r="H18" s="8">
        <f t="shared" si="1"/>
        <v>0</v>
      </c>
    </row>
    <row r="19" spans="2:8" x14ac:dyDescent="0.3">
      <c r="B19" s="5">
        <v>64</v>
      </c>
      <c r="C19" s="5" t="str">
        <f>VLOOKUP(B19,Locaties!$B$3:$C$36,2,FALSE)</f>
        <v>Hendrik Ido Ambacht</v>
      </c>
      <c r="D19" s="5">
        <f>VLOOKUP(B19,Locaties!$B$3:$E$36,3)</f>
        <v>1</v>
      </c>
      <c r="E19" s="6" t="s">
        <v>19</v>
      </c>
      <c r="F19" s="12"/>
      <c r="G19" s="8">
        <f t="shared" si="0"/>
        <v>0</v>
      </c>
      <c r="H19" s="8">
        <f t="shared" si="1"/>
        <v>0</v>
      </c>
    </row>
    <row r="20" spans="2:8" x14ac:dyDescent="0.3">
      <c r="B20" s="5">
        <v>65</v>
      </c>
      <c r="C20" s="5" t="str">
        <f>VLOOKUP(B20,Locaties!$B$3:$C$36,2,FALSE)</f>
        <v>Dordrecht NDK</v>
      </c>
      <c r="D20" s="5">
        <f>VLOOKUP(B20,Locaties!$B$3:$E$36,3)</f>
        <v>0</v>
      </c>
      <c r="E20" s="6" t="s">
        <v>19</v>
      </c>
      <c r="F20" s="12"/>
      <c r="G20" s="8">
        <f t="shared" si="0"/>
        <v>0</v>
      </c>
      <c r="H20" s="8">
        <f t="shared" si="1"/>
        <v>0</v>
      </c>
    </row>
    <row r="21" spans="2:8" x14ac:dyDescent="0.3">
      <c r="B21" s="5">
        <v>66</v>
      </c>
      <c r="C21" s="5" t="str">
        <f>VLOOKUP(B21,Locaties!$B$3:$C$36,2,FALSE)</f>
        <v>Dordrecht Leerpark</v>
      </c>
      <c r="D21" s="5">
        <f>VLOOKUP(B21,Locaties!$B$3:$E$36,3)</f>
        <v>0</v>
      </c>
      <c r="E21" s="6" t="s">
        <v>19</v>
      </c>
      <c r="F21" s="12"/>
      <c r="G21" s="8">
        <f t="shared" si="0"/>
        <v>0</v>
      </c>
      <c r="H21" s="8">
        <f t="shared" si="1"/>
        <v>0</v>
      </c>
    </row>
    <row r="22" spans="2:8" x14ac:dyDescent="0.3">
      <c r="B22" s="5">
        <v>67</v>
      </c>
      <c r="C22" s="5" t="str">
        <f>VLOOKUP(B22,Locaties!$B$3:$C$36,2,FALSE)</f>
        <v>Alblasserdam</v>
      </c>
      <c r="D22" s="5">
        <f>VLOOKUP(B22,Locaties!$B$3:$E$36,3)</f>
        <v>2</v>
      </c>
      <c r="E22" s="6" t="s">
        <v>19</v>
      </c>
      <c r="F22" s="12"/>
      <c r="G22" s="8">
        <f t="shared" si="0"/>
        <v>0</v>
      </c>
      <c r="H22" s="8">
        <f t="shared" si="1"/>
        <v>0</v>
      </c>
    </row>
    <row r="23" spans="2:8" x14ac:dyDescent="0.3">
      <c r="B23" s="5">
        <v>68</v>
      </c>
      <c r="C23" s="5" t="str">
        <f>VLOOKUP(B23,Locaties!$B$3:$C$36,2,FALSE)</f>
        <v>Nieuw-Lekkerland</v>
      </c>
      <c r="D23" s="5">
        <f>VLOOKUP(B23,Locaties!$B$3:$E$36,3)</f>
        <v>1</v>
      </c>
      <c r="E23" s="6" t="s">
        <v>19</v>
      </c>
      <c r="F23" s="12"/>
      <c r="G23" s="8">
        <f t="shared" si="0"/>
        <v>0</v>
      </c>
      <c r="H23" s="8">
        <f t="shared" si="1"/>
        <v>0</v>
      </c>
    </row>
    <row r="24" spans="2:8" x14ac:dyDescent="0.3">
      <c r="B24" s="5">
        <v>69</v>
      </c>
      <c r="C24" s="5" t="str">
        <f>VLOOKUP(B24,Locaties!$B$3:$C$36,2,FALSE)</f>
        <v>Papendrecht</v>
      </c>
      <c r="D24" s="5">
        <f>VLOOKUP(B24,Locaties!$B$3:$E$36,3)</f>
        <v>2</v>
      </c>
      <c r="E24" s="6" t="s">
        <v>19</v>
      </c>
      <c r="F24" s="12"/>
      <c r="G24" s="8">
        <f t="shared" si="0"/>
        <v>0</v>
      </c>
      <c r="H24" s="8">
        <f t="shared" si="1"/>
        <v>0</v>
      </c>
    </row>
    <row r="25" spans="2:8" x14ac:dyDescent="0.3">
      <c r="B25" s="5">
        <v>70</v>
      </c>
      <c r="C25" s="5" t="str">
        <f>VLOOKUP(B25,Locaties!$B$3:$C$36,2,FALSE)</f>
        <v>Sliedrecht</v>
      </c>
      <c r="D25" s="5">
        <f>VLOOKUP(B25,Locaties!$B$3:$E$36,3)</f>
        <v>2</v>
      </c>
      <c r="E25" s="6" t="s">
        <v>19</v>
      </c>
      <c r="F25" s="12"/>
      <c r="G25" s="8">
        <f t="shared" si="0"/>
        <v>0</v>
      </c>
      <c r="H25" s="8">
        <f t="shared" si="1"/>
        <v>0</v>
      </c>
    </row>
    <row r="26" spans="2:8" x14ac:dyDescent="0.3">
      <c r="B26" s="5">
        <v>71</v>
      </c>
      <c r="C26" s="5" t="str">
        <f>VLOOKUP(B26,Locaties!$B$3:$C$36,2,FALSE)</f>
        <v>Bleskensgraaf</v>
      </c>
      <c r="D26" s="5">
        <f>VLOOKUP(B26,Locaties!$B$3:$E$36,3)</f>
        <v>1</v>
      </c>
      <c r="E26" s="6" t="s">
        <v>19</v>
      </c>
      <c r="F26" s="12"/>
      <c r="G26" s="8">
        <f t="shared" si="0"/>
        <v>0</v>
      </c>
      <c r="H26" s="8">
        <f t="shared" si="1"/>
        <v>0</v>
      </c>
    </row>
    <row r="27" spans="2:8" x14ac:dyDescent="0.3">
      <c r="B27" s="5">
        <v>72</v>
      </c>
      <c r="C27" s="5" t="str">
        <f>VLOOKUP(B27,Locaties!$B$3:$C$36,2,FALSE)</f>
        <v>Brandwijk</v>
      </c>
      <c r="D27" s="5">
        <f>VLOOKUP(B27,Locaties!$B$3:$E$36,3)</f>
        <v>0</v>
      </c>
      <c r="E27" s="6" t="s">
        <v>19</v>
      </c>
      <c r="F27" s="12"/>
      <c r="G27" s="8">
        <f t="shared" si="0"/>
        <v>0</v>
      </c>
      <c r="H27" s="8">
        <f t="shared" si="1"/>
        <v>0</v>
      </c>
    </row>
    <row r="28" spans="2:8" x14ac:dyDescent="0.3">
      <c r="B28" s="5">
        <v>73</v>
      </c>
      <c r="C28" s="5" t="str">
        <f>VLOOKUP(B28,Locaties!$B$3:$C$36,2,FALSE)</f>
        <v>Groot-Ammers</v>
      </c>
      <c r="D28" s="5">
        <f>VLOOKUP(B28,Locaties!$B$3:$E$36,3)</f>
        <v>0</v>
      </c>
      <c r="E28" s="6" t="s">
        <v>19</v>
      </c>
      <c r="F28" s="12"/>
      <c r="G28" s="8">
        <f t="shared" si="0"/>
        <v>0</v>
      </c>
      <c r="H28" s="8">
        <f t="shared" si="1"/>
        <v>0</v>
      </c>
    </row>
    <row r="29" spans="2:8" x14ac:dyDescent="0.3">
      <c r="B29" s="5">
        <v>74</v>
      </c>
      <c r="C29" s="5" t="str">
        <f>VLOOKUP(B29,Locaties!$B$3:$C$36,2,FALSE)</f>
        <v>Langerak</v>
      </c>
      <c r="D29" s="5">
        <f>VLOOKUP(B29,Locaties!$B$3:$E$36,3)</f>
        <v>0</v>
      </c>
      <c r="E29" s="6" t="s">
        <v>19</v>
      </c>
      <c r="F29" s="12"/>
      <c r="G29" s="8">
        <f t="shared" si="0"/>
        <v>0</v>
      </c>
      <c r="H29" s="8">
        <f t="shared" si="1"/>
        <v>0</v>
      </c>
    </row>
    <row r="30" spans="2:8" x14ac:dyDescent="0.3">
      <c r="B30" s="5">
        <v>75</v>
      </c>
      <c r="C30" s="5" t="str">
        <f>VLOOKUP(B30,Locaties!$B$3:$C$36,2,FALSE)</f>
        <v>Goudriaan</v>
      </c>
      <c r="D30" s="5">
        <f>VLOOKUP(B30,Locaties!$B$3:$E$36,3)</f>
        <v>0</v>
      </c>
      <c r="E30" s="6" t="s">
        <v>19</v>
      </c>
      <c r="F30" s="12"/>
      <c r="G30" s="8">
        <f t="shared" si="0"/>
        <v>0</v>
      </c>
      <c r="H30" s="8">
        <f t="shared" si="1"/>
        <v>0</v>
      </c>
    </row>
    <row r="31" spans="2:8" x14ac:dyDescent="0.3">
      <c r="B31" s="5">
        <v>76</v>
      </c>
      <c r="C31" s="5" t="str">
        <f>VLOOKUP(B31,Locaties!$B$3:$C$36,2,FALSE)</f>
        <v>Neder-Hardinxveld</v>
      </c>
      <c r="D31" s="5">
        <f>VLOOKUP(B31,Locaties!$B$3:$E$36,3)</f>
        <v>1</v>
      </c>
      <c r="E31" s="6" t="s">
        <v>19</v>
      </c>
      <c r="F31" s="12"/>
      <c r="G31" s="8">
        <f t="shared" si="0"/>
        <v>0</v>
      </c>
      <c r="H31" s="8">
        <f t="shared" si="1"/>
        <v>0</v>
      </c>
    </row>
    <row r="32" spans="2:8" x14ac:dyDescent="0.3">
      <c r="B32" s="5">
        <v>77</v>
      </c>
      <c r="C32" s="5" t="str">
        <f>VLOOKUP(B32,Locaties!$B$3:$C$36,2,FALSE)</f>
        <v>Boven-Hardinxveld</v>
      </c>
      <c r="D32" s="5">
        <f>VLOOKUP(B32,Locaties!$B$3:$E$36,3)</f>
        <v>0</v>
      </c>
      <c r="E32" s="6" t="s">
        <v>19</v>
      </c>
      <c r="F32" s="12"/>
      <c r="G32" s="8">
        <f t="shared" si="0"/>
        <v>0</v>
      </c>
      <c r="H32" s="8">
        <f t="shared" si="1"/>
        <v>0</v>
      </c>
    </row>
    <row r="33" spans="2:8" x14ac:dyDescent="0.3">
      <c r="B33" s="5">
        <v>78</v>
      </c>
      <c r="C33" s="5" t="str">
        <f>VLOOKUP(B33,Locaties!$B$3:$C$36,2,FALSE)</f>
        <v>Giessenburg</v>
      </c>
      <c r="D33" s="5">
        <f>VLOOKUP(B33,Locaties!$B$3:$E$36,3)</f>
        <v>0</v>
      </c>
      <c r="E33" s="6" t="s">
        <v>19</v>
      </c>
      <c r="F33" s="12"/>
      <c r="G33" s="8">
        <f t="shared" si="0"/>
        <v>0</v>
      </c>
      <c r="H33" s="8">
        <f t="shared" si="1"/>
        <v>0</v>
      </c>
    </row>
    <row r="34" spans="2:8" x14ac:dyDescent="0.3">
      <c r="B34" s="5">
        <v>79</v>
      </c>
      <c r="C34" s="5" t="str">
        <f>VLOOKUP(B34,Locaties!$B$3:$C$36,2,FALSE)</f>
        <v>Hoornaar</v>
      </c>
      <c r="D34" s="5">
        <f>VLOOKUP(B34,Locaties!$B$3:$E$36,3)</f>
        <v>0</v>
      </c>
      <c r="E34" s="6" t="s">
        <v>19</v>
      </c>
      <c r="F34" s="12"/>
      <c r="G34" s="8">
        <f t="shared" si="0"/>
        <v>0</v>
      </c>
      <c r="H34" s="8">
        <f t="shared" si="1"/>
        <v>0</v>
      </c>
    </row>
    <row r="35" spans="2:8" x14ac:dyDescent="0.3">
      <c r="B35" s="5">
        <v>80</v>
      </c>
      <c r="C35" s="5" t="e">
        <f>VLOOKUP(B35,Locaties!$B$3:$C$36,2,FALSE)</f>
        <v>#N/A</v>
      </c>
      <c r="D35" s="5">
        <f>VLOOKUP(B35,Locaties!$B$3:$E$36,3)</f>
        <v>0</v>
      </c>
      <c r="E35" s="6" t="s">
        <v>19</v>
      </c>
      <c r="F35" s="12"/>
      <c r="G35" s="8">
        <f t="shared" si="0"/>
        <v>0</v>
      </c>
      <c r="H35" s="8">
        <f t="shared" si="1"/>
        <v>0</v>
      </c>
    </row>
    <row r="36" spans="2:8" x14ac:dyDescent="0.3">
      <c r="B36" s="5">
        <v>81</v>
      </c>
      <c r="C36" s="5" t="str">
        <f>VLOOKUP(B36,Locaties!$B$3:$C$36,2,FALSE)</f>
        <v>Gorinchem</v>
      </c>
      <c r="D36" s="5">
        <f>VLOOKUP(B36,Locaties!$B$3:$E$36,3)</f>
        <v>2</v>
      </c>
      <c r="E36" s="6" t="s">
        <v>19</v>
      </c>
      <c r="F36" s="12"/>
      <c r="G36" s="8">
        <f t="shared" si="0"/>
        <v>0</v>
      </c>
      <c r="H36" s="8">
        <f t="shared" si="1"/>
        <v>0</v>
      </c>
    </row>
    <row r="37" spans="2:8" x14ac:dyDescent="0.3">
      <c r="B37" s="5">
        <v>82</v>
      </c>
      <c r="C37" s="5" t="e">
        <f>VLOOKUP(B37,Locaties!$B$3:$C$36,2,FALSE)</f>
        <v>#N/A</v>
      </c>
      <c r="D37" s="5">
        <f>VLOOKUP(B37,Locaties!$B$3:$E$36,3)</f>
        <v>2</v>
      </c>
      <c r="E37" s="6" t="s">
        <v>19</v>
      </c>
      <c r="F37" s="12"/>
      <c r="G37" s="8">
        <f t="shared" si="0"/>
        <v>0</v>
      </c>
      <c r="H37" s="8">
        <f t="shared" si="1"/>
        <v>0</v>
      </c>
    </row>
    <row r="38" spans="2:8" x14ac:dyDescent="0.3">
      <c r="B38" s="5">
        <v>83</v>
      </c>
      <c r="C38" s="5" t="str">
        <f>VLOOKUP(B38,Locaties!$B$3:$C$36,2,FALSE)</f>
        <v>Arkel</v>
      </c>
      <c r="D38" s="5">
        <f>VLOOKUP(B38,Locaties!$B$3:$E$36,3)</f>
        <v>0</v>
      </c>
      <c r="E38" s="6" t="s">
        <v>19</v>
      </c>
      <c r="F38" s="12"/>
      <c r="G38" s="8">
        <f t="shared" si="0"/>
        <v>0</v>
      </c>
      <c r="H38" s="8">
        <f t="shared" si="1"/>
        <v>0</v>
      </c>
    </row>
    <row r="39" spans="2:8" x14ac:dyDescent="0.3">
      <c r="E39" s="40" t="s">
        <v>20</v>
      </c>
      <c r="F39" s="40"/>
      <c r="G39" s="40"/>
      <c r="H39" s="21">
        <f>SUM(H6:H38)</f>
        <v>0</v>
      </c>
    </row>
    <row r="40" spans="2:8" x14ac:dyDescent="0.3">
      <c r="E40" s="2"/>
      <c r="G40" s="22"/>
      <c r="H40" s="22"/>
    </row>
    <row r="42" spans="2:8" ht="28.8" x14ac:dyDescent="0.3">
      <c r="B42" s="9"/>
      <c r="C42" s="7" t="s">
        <v>13</v>
      </c>
      <c r="D42" s="10" t="s">
        <v>14</v>
      </c>
      <c r="E42" s="9" t="s">
        <v>15</v>
      </c>
      <c r="F42" s="10" t="s">
        <v>16</v>
      </c>
      <c r="G42" s="11" t="s">
        <v>17</v>
      </c>
      <c r="H42" s="11" t="s">
        <v>18</v>
      </c>
    </row>
    <row r="43" spans="2:8" x14ac:dyDescent="0.3">
      <c r="B43" s="5">
        <v>51</v>
      </c>
      <c r="C43" s="5" t="str">
        <f>VLOOKUP(B43,Locaties!$B$3:$C$36,2,FALSE)</f>
        <v>Goudswaard</v>
      </c>
      <c r="D43" s="5" t="str">
        <f>VLOOKUP(B43,Locaties!$B$3:$E$36,4)</f>
        <v>Geen reactie</v>
      </c>
      <c r="E43" s="6" t="s">
        <v>21</v>
      </c>
      <c r="F43" s="12"/>
      <c r="G43" s="8">
        <f t="shared" ref="G43:G75" si="2">F43</f>
        <v>0</v>
      </c>
      <c r="H43" s="8">
        <f>G43*12</f>
        <v>0</v>
      </c>
    </row>
    <row r="44" spans="2:8" x14ac:dyDescent="0.3">
      <c r="B44" s="5">
        <v>52</v>
      </c>
      <c r="C44" s="5" t="str">
        <f>VLOOKUP(B44,Locaties!$B$3:$C$36,2,FALSE)</f>
        <v>Nieuw-Beijerland</v>
      </c>
      <c r="D44" s="5">
        <f>VLOOKUP(B44,Locaties!$B$3:$E$36,4)</f>
        <v>1</v>
      </c>
      <c r="E44" s="6" t="s">
        <v>21</v>
      </c>
      <c r="F44" s="12"/>
      <c r="G44" s="8">
        <f t="shared" si="2"/>
        <v>0</v>
      </c>
      <c r="H44" s="8">
        <f t="shared" ref="H44:H75" si="3">G44*12</f>
        <v>0</v>
      </c>
    </row>
    <row r="45" spans="2:8" x14ac:dyDescent="0.3">
      <c r="B45" s="5">
        <v>53</v>
      </c>
      <c r="C45" s="5" t="str">
        <f>VLOOKUP(B45,Locaties!$B$3:$C$36,2,FALSE)</f>
        <v>Zuid-Beijerland</v>
      </c>
      <c r="D45" s="5">
        <f>VLOOKUP(B45,Locaties!$B$3:$E$36,4)</f>
        <v>1</v>
      </c>
      <c r="E45" s="6" t="s">
        <v>21</v>
      </c>
      <c r="F45" s="12"/>
      <c r="G45" s="8">
        <f t="shared" si="2"/>
        <v>0</v>
      </c>
      <c r="H45" s="8">
        <f t="shared" si="3"/>
        <v>0</v>
      </c>
    </row>
    <row r="46" spans="2:8" x14ac:dyDescent="0.3">
      <c r="B46" s="5">
        <v>54</v>
      </c>
      <c r="C46" s="5" t="str">
        <f>VLOOKUP(B46,Locaties!$B$3:$C$36,2,FALSE)</f>
        <v>Oud-Beijerland</v>
      </c>
      <c r="D46" s="5">
        <f>VLOOKUP(B46,Locaties!$B$3:$E$36,4)</f>
        <v>1</v>
      </c>
      <c r="E46" s="6" t="s">
        <v>21</v>
      </c>
      <c r="F46" s="12"/>
      <c r="G46" s="8">
        <f t="shared" si="2"/>
        <v>0</v>
      </c>
      <c r="H46" s="8">
        <f t="shared" si="3"/>
        <v>0</v>
      </c>
    </row>
    <row r="47" spans="2:8" x14ac:dyDescent="0.3">
      <c r="B47" s="5">
        <v>55</v>
      </c>
      <c r="C47" s="5" t="str">
        <f>VLOOKUP(B47,Locaties!$B$3:$C$36,2,FALSE)</f>
        <v>Numansdorp</v>
      </c>
      <c r="D47" s="5">
        <f>VLOOKUP(B47,Locaties!$B$3:$E$36,4)</f>
        <v>1</v>
      </c>
      <c r="E47" s="6" t="s">
        <v>21</v>
      </c>
      <c r="F47" s="12"/>
      <c r="G47" s="8">
        <f t="shared" si="2"/>
        <v>0</v>
      </c>
      <c r="H47" s="8">
        <f t="shared" si="3"/>
        <v>0</v>
      </c>
    </row>
    <row r="48" spans="2:8" x14ac:dyDescent="0.3">
      <c r="B48" s="5">
        <v>56</v>
      </c>
      <c r="C48" s="5" t="str">
        <f>VLOOKUP(B48,Locaties!$B$3:$C$36,2,FALSE)</f>
        <v>Klaaswaal</v>
      </c>
      <c r="D48" s="5">
        <f>VLOOKUP(B48,Locaties!$B$3:$E$36,4)</f>
        <v>0</v>
      </c>
      <c r="E48" s="6" t="s">
        <v>21</v>
      </c>
      <c r="F48" s="12"/>
      <c r="G48" s="8">
        <f t="shared" si="2"/>
        <v>0</v>
      </c>
      <c r="H48" s="8">
        <f t="shared" si="3"/>
        <v>0</v>
      </c>
    </row>
    <row r="49" spans="2:8" x14ac:dyDescent="0.3">
      <c r="B49" s="5">
        <v>57</v>
      </c>
      <c r="C49" s="5" t="str">
        <f>VLOOKUP(B49,Locaties!$B$3:$C$36,2,FALSE)</f>
        <v>Heinenoord</v>
      </c>
      <c r="D49" s="5">
        <f>VLOOKUP(B49,Locaties!$B$3:$E$36,4)</f>
        <v>0</v>
      </c>
      <c r="E49" s="6" t="s">
        <v>21</v>
      </c>
      <c r="F49" s="12"/>
      <c r="G49" s="8">
        <f t="shared" si="2"/>
        <v>0</v>
      </c>
      <c r="H49" s="8">
        <f t="shared" si="3"/>
        <v>0</v>
      </c>
    </row>
    <row r="50" spans="2:8" x14ac:dyDescent="0.3">
      <c r="B50" s="5">
        <v>58</v>
      </c>
      <c r="C50" s="5" t="str">
        <f>VLOOKUP(B50,Locaties!$B$3:$C$36,2,FALSE)</f>
        <v>Mijnsheerenland</v>
      </c>
      <c r="D50" s="5">
        <f>VLOOKUP(B50,Locaties!$B$3:$E$36,4)</f>
        <v>1</v>
      </c>
      <c r="E50" s="6" t="s">
        <v>21</v>
      </c>
      <c r="F50" s="12"/>
      <c r="G50" s="8">
        <f t="shared" si="2"/>
        <v>0</v>
      </c>
      <c r="H50" s="8">
        <f t="shared" si="3"/>
        <v>0</v>
      </c>
    </row>
    <row r="51" spans="2:8" x14ac:dyDescent="0.3">
      <c r="B51" s="5">
        <v>59</v>
      </c>
      <c r="C51" s="5" t="str">
        <f>VLOOKUP(B51,Locaties!$B$3:$C$36,2,FALSE)</f>
        <v>Strijen</v>
      </c>
      <c r="D51" s="5">
        <f>VLOOKUP(B51,Locaties!$B$3:$E$36,4)</f>
        <v>1</v>
      </c>
      <c r="E51" s="6" t="s">
        <v>21</v>
      </c>
      <c r="F51" s="12"/>
      <c r="G51" s="8">
        <f t="shared" si="2"/>
        <v>0</v>
      </c>
      <c r="H51" s="8">
        <f t="shared" si="3"/>
        <v>0</v>
      </c>
    </row>
    <row r="52" spans="2:8" x14ac:dyDescent="0.3">
      <c r="B52" s="5">
        <v>60</v>
      </c>
      <c r="C52" s="5" t="str">
        <f>VLOOKUP(B52,Locaties!$B$3:$C$36,2,FALSE)</f>
        <v>Maasdam</v>
      </c>
      <c r="D52" s="5">
        <f>VLOOKUP(B52,Locaties!$B$3:$E$36,4)</f>
        <v>1</v>
      </c>
      <c r="E52" s="6" t="s">
        <v>21</v>
      </c>
      <c r="F52" s="12"/>
      <c r="G52" s="8">
        <f t="shared" si="2"/>
        <v>0</v>
      </c>
      <c r="H52" s="8">
        <f t="shared" si="3"/>
        <v>0</v>
      </c>
    </row>
    <row r="53" spans="2:8" x14ac:dyDescent="0.3">
      <c r="B53" s="5">
        <v>61</v>
      </c>
      <c r="C53" s="5" t="str">
        <f>VLOOKUP(B53,Locaties!$B$3:$C$36,2,FALSE)</f>
        <v>s Gravendeel</v>
      </c>
      <c r="D53" s="5">
        <f>VLOOKUP(B53,Locaties!$B$3:$E$36,4)</f>
        <v>1</v>
      </c>
      <c r="E53" s="6" t="s">
        <v>21</v>
      </c>
      <c r="F53" s="12"/>
      <c r="G53" s="8">
        <f t="shared" si="2"/>
        <v>0</v>
      </c>
      <c r="H53" s="8">
        <f t="shared" si="3"/>
        <v>0</v>
      </c>
    </row>
    <row r="54" spans="2:8" x14ac:dyDescent="0.3">
      <c r="B54" s="5">
        <v>62</v>
      </c>
      <c r="C54" s="5" t="str">
        <f>VLOOKUP(B54,Locaties!$B$3:$C$36,2,FALSE)</f>
        <v>Heerjansdam</v>
      </c>
      <c r="D54" s="5">
        <f>VLOOKUP(B54,Locaties!$B$3:$E$36,4)</f>
        <v>1</v>
      </c>
      <c r="E54" s="6" t="s">
        <v>21</v>
      </c>
      <c r="F54" s="12"/>
      <c r="G54" s="8">
        <f t="shared" si="2"/>
        <v>0</v>
      </c>
      <c r="H54" s="8">
        <f t="shared" si="3"/>
        <v>0</v>
      </c>
    </row>
    <row r="55" spans="2:8" x14ac:dyDescent="0.3">
      <c r="B55" s="5">
        <v>63</v>
      </c>
      <c r="C55" s="5" t="str">
        <f>VLOOKUP(B55,Locaties!$B$3:$C$36,2,FALSE)</f>
        <v>Zwijndrecht</v>
      </c>
      <c r="D55" s="5">
        <f>VLOOKUP(B55,Locaties!$B$3:$E$36,4)</f>
        <v>1</v>
      </c>
      <c r="E55" s="6" t="s">
        <v>21</v>
      </c>
      <c r="F55" s="12"/>
      <c r="G55" s="8">
        <f t="shared" si="2"/>
        <v>0</v>
      </c>
      <c r="H55" s="8">
        <f t="shared" si="3"/>
        <v>0</v>
      </c>
    </row>
    <row r="56" spans="2:8" x14ac:dyDescent="0.3">
      <c r="B56" s="5">
        <v>64</v>
      </c>
      <c r="C56" s="5" t="str">
        <f>VLOOKUP(B56,Locaties!$B$3:$C$36,2,FALSE)</f>
        <v>Hendrik Ido Ambacht</v>
      </c>
      <c r="D56" s="5">
        <f>VLOOKUP(B56,Locaties!$B$3:$E$36,4)</f>
        <v>1</v>
      </c>
      <c r="E56" s="6" t="s">
        <v>21</v>
      </c>
      <c r="F56" s="12"/>
      <c r="G56" s="8">
        <f t="shared" si="2"/>
        <v>0</v>
      </c>
      <c r="H56" s="8">
        <f t="shared" si="3"/>
        <v>0</v>
      </c>
    </row>
    <row r="57" spans="2:8" x14ac:dyDescent="0.3">
      <c r="B57" s="5">
        <v>65</v>
      </c>
      <c r="C57" s="5" t="str">
        <f>VLOOKUP(B57,Locaties!$B$3:$C$36,2,FALSE)</f>
        <v>Dordrecht NDK</v>
      </c>
      <c r="D57" s="5">
        <f>VLOOKUP(B57,Locaties!$B$3:$E$36,4)</f>
        <v>0</v>
      </c>
      <c r="E57" s="6" t="s">
        <v>21</v>
      </c>
      <c r="F57" s="12"/>
      <c r="G57" s="8">
        <f t="shared" si="2"/>
        <v>0</v>
      </c>
      <c r="H57" s="8">
        <f t="shared" si="3"/>
        <v>0</v>
      </c>
    </row>
    <row r="58" spans="2:8" x14ac:dyDescent="0.3">
      <c r="B58" s="5">
        <v>66</v>
      </c>
      <c r="C58" s="5" t="str">
        <f>VLOOKUP(B58,Locaties!$B$3:$C$36,2,FALSE)</f>
        <v>Dordrecht Leerpark</v>
      </c>
      <c r="D58" s="5">
        <f>VLOOKUP(B58,Locaties!$B$3:$E$36,4)</f>
        <v>0</v>
      </c>
      <c r="E58" s="6" t="s">
        <v>21</v>
      </c>
      <c r="F58" s="12"/>
      <c r="G58" s="8">
        <f t="shared" si="2"/>
        <v>0</v>
      </c>
      <c r="H58" s="8">
        <f t="shared" si="3"/>
        <v>0</v>
      </c>
    </row>
    <row r="59" spans="2:8" x14ac:dyDescent="0.3">
      <c r="B59" s="5">
        <v>67</v>
      </c>
      <c r="C59" s="5" t="str">
        <f>VLOOKUP(B59,Locaties!$B$3:$C$36,2,FALSE)</f>
        <v>Alblasserdam</v>
      </c>
      <c r="D59" s="5">
        <f>VLOOKUP(B59,Locaties!$B$3:$E$36,4)</f>
        <v>1</v>
      </c>
      <c r="E59" s="6" t="s">
        <v>21</v>
      </c>
      <c r="F59" s="12"/>
      <c r="G59" s="8">
        <f t="shared" si="2"/>
        <v>0</v>
      </c>
      <c r="H59" s="8">
        <f t="shared" si="3"/>
        <v>0</v>
      </c>
    </row>
    <row r="60" spans="2:8" x14ac:dyDescent="0.3">
      <c r="B60" s="5">
        <v>68</v>
      </c>
      <c r="C60" s="5" t="str">
        <f>VLOOKUP(B60,Locaties!$B$3:$C$36,2,FALSE)</f>
        <v>Nieuw-Lekkerland</v>
      </c>
      <c r="D60" s="5">
        <f>VLOOKUP(B60,Locaties!$B$3:$E$36,4)</f>
        <v>0</v>
      </c>
      <c r="E60" s="6" t="s">
        <v>21</v>
      </c>
      <c r="F60" s="12"/>
      <c r="G60" s="8">
        <f t="shared" si="2"/>
        <v>0</v>
      </c>
      <c r="H60" s="8">
        <f t="shared" si="3"/>
        <v>0</v>
      </c>
    </row>
    <row r="61" spans="2:8" x14ac:dyDescent="0.3">
      <c r="B61" s="5">
        <v>69</v>
      </c>
      <c r="C61" s="5" t="str">
        <f>VLOOKUP(B61,Locaties!$B$3:$C$36,2,FALSE)</f>
        <v>Papendrecht</v>
      </c>
      <c r="D61" s="5">
        <f>VLOOKUP(B61,Locaties!$B$3:$E$36,4)</f>
        <v>0</v>
      </c>
      <c r="E61" s="6" t="s">
        <v>21</v>
      </c>
      <c r="F61" s="12"/>
      <c r="G61" s="8">
        <f t="shared" si="2"/>
        <v>0</v>
      </c>
      <c r="H61" s="8">
        <f t="shared" si="3"/>
        <v>0</v>
      </c>
    </row>
    <row r="62" spans="2:8" x14ac:dyDescent="0.3">
      <c r="B62" s="5">
        <v>70</v>
      </c>
      <c r="C62" s="5" t="str">
        <f>VLOOKUP(B62,Locaties!$B$3:$C$36,2,FALSE)</f>
        <v>Sliedrecht</v>
      </c>
      <c r="D62" s="5">
        <f>VLOOKUP(B62,Locaties!$B$3:$E$36,4)</f>
        <v>1</v>
      </c>
      <c r="E62" s="6" t="s">
        <v>21</v>
      </c>
      <c r="F62" s="12"/>
      <c r="G62" s="8">
        <f t="shared" si="2"/>
        <v>0</v>
      </c>
      <c r="H62" s="8">
        <f t="shared" si="3"/>
        <v>0</v>
      </c>
    </row>
    <row r="63" spans="2:8" x14ac:dyDescent="0.3">
      <c r="B63" s="5">
        <v>71</v>
      </c>
      <c r="C63" s="5" t="str">
        <f>VLOOKUP(B63,Locaties!$B$3:$C$36,2,FALSE)</f>
        <v>Bleskensgraaf</v>
      </c>
      <c r="D63" s="5">
        <f>VLOOKUP(B63,Locaties!$B$3:$E$36,4)</f>
        <v>0</v>
      </c>
      <c r="E63" s="6" t="s">
        <v>21</v>
      </c>
      <c r="F63" s="12"/>
      <c r="G63" s="8">
        <f t="shared" si="2"/>
        <v>0</v>
      </c>
      <c r="H63" s="8">
        <f t="shared" si="3"/>
        <v>0</v>
      </c>
    </row>
    <row r="64" spans="2:8" x14ac:dyDescent="0.3">
      <c r="B64" s="5">
        <v>72</v>
      </c>
      <c r="C64" s="5" t="str">
        <f>VLOOKUP(B64,Locaties!$B$3:$C$36,2,FALSE)</f>
        <v>Brandwijk</v>
      </c>
      <c r="D64" s="5">
        <f>VLOOKUP(B64,Locaties!$B$3:$E$36,4)</f>
        <v>0</v>
      </c>
      <c r="E64" s="6" t="s">
        <v>21</v>
      </c>
      <c r="F64" s="12"/>
      <c r="G64" s="8">
        <f t="shared" si="2"/>
        <v>0</v>
      </c>
      <c r="H64" s="8">
        <f t="shared" si="3"/>
        <v>0</v>
      </c>
    </row>
    <row r="65" spans="2:8" x14ac:dyDescent="0.3">
      <c r="B65" s="5">
        <v>73</v>
      </c>
      <c r="C65" s="5" t="str">
        <f>VLOOKUP(B65,Locaties!$B$3:$C$36,2,FALSE)</f>
        <v>Groot-Ammers</v>
      </c>
      <c r="D65" s="5">
        <f>VLOOKUP(B65,Locaties!$B$3:$E$36,4)</f>
        <v>1</v>
      </c>
      <c r="E65" s="6" t="s">
        <v>21</v>
      </c>
      <c r="F65" s="12"/>
      <c r="G65" s="8">
        <f t="shared" si="2"/>
        <v>0</v>
      </c>
      <c r="H65" s="8">
        <f t="shared" si="3"/>
        <v>0</v>
      </c>
    </row>
    <row r="66" spans="2:8" x14ac:dyDescent="0.3">
      <c r="B66" s="5">
        <v>74</v>
      </c>
      <c r="C66" s="5" t="str">
        <f>VLOOKUP(B66,Locaties!$B$3:$C$36,2,FALSE)</f>
        <v>Langerak</v>
      </c>
      <c r="D66" s="5">
        <f>VLOOKUP(B66,Locaties!$B$3:$E$36,4)</f>
        <v>1</v>
      </c>
      <c r="E66" s="6" t="s">
        <v>21</v>
      </c>
      <c r="F66" s="12"/>
      <c r="G66" s="8">
        <f t="shared" si="2"/>
        <v>0</v>
      </c>
      <c r="H66" s="8">
        <f t="shared" si="3"/>
        <v>0</v>
      </c>
    </row>
    <row r="67" spans="2:8" x14ac:dyDescent="0.3">
      <c r="B67" s="5">
        <v>75</v>
      </c>
      <c r="C67" s="5" t="str">
        <f>VLOOKUP(B67,Locaties!$B$3:$C$36,2,FALSE)</f>
        <v>Goudriaan</v>
      </c>
      <c r="D67" s="5">
        <f>VLOOKUP(B67,Locaties!$B$3:$E$36,4)</f>
        <v>1</v>
      </c>
      <c r="E67" s="6" t="s">
        <v>21</v>
      </c>
      <c r="F67" s="12"/>
      <c r="G67" s="8">
        <f t="shared" si="2"/>
        <v>0</v>
      </c>
      <c r="H67" s="8">
        <f t="shared" si="3"/>
        <v>0</v>
      </c>
    </row>
    <row r="68" spans="2:8" x14ac:dyDescent="0.3">
      <c r="B68" s="5">
        <v>76</v>
      </c>
      <c r="C68" s="5" t="str">
        <f>VLOOKUP(B68,Locaties!$B$3:$C$36,2,FALSE)</f>
        <v>Neder-Hardinxveld</v>
      </c>
      <c r="D68" s="5">
        <f>VLOOKUP(B68,Locaties!$B$3:$E$36,4)</f>
        <v>0</v>
      </c>
      <c r="E68" s="6" t="s">
        <v>21</v>
      </c>
      <c r="F68" s="12"/>
      <c r="G68" s="8">
        <f t="shared" si="2"/>
        <v>0</v>
      </c>
      <c r="H68" s="8">
        <f t="shared" si="3"/>
        <v>0</v>
      </c>
    </row>
    <row r="69" spans="2:8" x14ac:dyDescent="0.3">
      <c r="B69" s="5">
        <v>77</v>
      </c>
      <c r="C69" s="5" t="str">
        <f>VLOOKUP(B69,Locaties!$B$3:$C$36,2,FALSE)</f>
        <v>Boven-Hardinxveld</v>
      </c>
      <c r="D69" s="5">
        <f>VLOOKUP(B69,Locaties!$B$3:$E$36,4)</f>
        <v>0</v>
      </c>
      <c r="E69" s="6" t="s">
        <v>21</v>
      </c>
      <c r="F69" s="12"/>
      <c r="G69" s="8">
        <f t="shared" si="2"/>
        <v>0</v>
      </c>
      <c r="H69" s="8">
        <f t="shared" si="3"/>
        <v>0</v>
      </c>
    </row>
    <row r="70" spans="2:8" x14ac:dyDescent="0.3">
      <c r="B70" s="5">
        <v>78</v>
      </c>
      <c r="C70" s="5" t="str">
        <f>VLOOKUP(B70,Locaties!$B$3:$C$36,2,FALSE)</f>
        <v>Giessenburg</v>
      </c>
      <c r="D70" s="5">
        <f>VLOOKUP(B70,Locaties!$B$3:$E$36,4)</f>
        <v>1</v>
      </c>
      <c r="E70" s="6" t="s">
        <v>21</v>
      </c>
      <c r="F70" s="12"/>
      <c r="G70" s="8">
        <f t="shared" si="2"/>
        <v>0</v>
      </c>
      <c r="H70" s="8">
        <f t="shared" si="3"/>
        <v>0</v>
      </c>
    </row>
    <row r="71" spans="2:8" x14ac:dyDescent="0.3">
      <c r="B71" s="5">
        <v>79</v>
      </c>
      <c r="C71" s="5" t="str">
        <f>VLOOKUP(B71,Locaties!$B$3:$C$36,2,FALSE)</f>
        <v>Hoornaar</v>
      </c>
      <c r="D71" s="5">
        <f>VLOOKUP(B71,Locaties!$B$3:$E$36,4)</f>
        <v>1</v>
      </c>
      <c r="E71" s="6" t="s">
        <v>21</v>
      </c>
      <c r="F71" s="12"/>
      <c r="G71" s="8">
        <f t="shared" si="2"/>
        <v>0</v>
      </c>
      <c r="H71" s="8">
        <f t="shared" si="3"/>
        <v>0</v>
      </c>
    </row>
    <row r="72" spans="2:8" x14ac:dyDescent="0.3">
      <c r="B72" s="5">
        <v>80</v>
      </c>
      <c r="C72" s="5"/>
      <c r="D72" s="5">
        <f>VLOOKUP(B72,Locaties!$B$3:$E$36,4)</f>
        <v>1</v>
      </c>
      <c r="E72" s="6" t="s">
        <v>21</v>
      </c>
      <c r="F72" s="12"/>
      <c r="G72" s="8">
        <f t="shared" si="2"/>
        <v>0</v>
      </c>
      <c r="H72" s="8">
        <f t="shared" si="3"/>
        <v>0</v>
      </c>
    </row>
    <row r="73" spans="2:8" x14ac:dyDescent="0.3">
      <c r="B73" s="5">
        <v>81</v>
      </c>
      <c r="C73" s="5" t="str">
        <f>VLOOKUP(B73,Locaties!$B$3:$C$36,2,FALSE)</f>
        <v>Gorinchem</v>
      </c>
      <c r="D73" s="5">
        <f>VLOOKUP(B73,Locaties!$B$3:$E$36,4)</f>
        <v>1</v>
      </c>
      <c r="E73" s="6" t="s">
        <v>21</v>
      </c>
      <c r="F73" s="12"/>
      <c r="G73" s="8">
        <f t="shared" si="2"/>
        <v>0</v>
      </c>
      <c r="H73" s="8">
        <f t="shared" si="3"/>
        <v>0</v>
      </c>
    </row>
    <row r="74" spans="2:8" x14ac:dyDescent="0.3">
      <c r="B74" s="5">
        <v>82</v>
      </c>
      <c r="C74" s="5"/>
      <c r="D74" s="5">
        <f>VLOOKUP(B74,Locaties!$B$3:$E$36,4)</f>
        <v>1</v>
      </c>
      <c r="E74" s="6" t="s">
        <v>21</v>
      </c>
      <c r="F74" s="12"/>
      <c r="G74" s="8">
        <f t="shared" si="2"/>
        <v>0</v>
      </c>
      <c r="H74" s="8">
        <f t="shared" si="3"/>
        <v>0</v>
      </c>
    </row>
    <row r="75" spans="2:8" x14ac:dyDescent="0.3">
      <c r="B75" s="5">
        <v>83</v>
      </c>
      <c r="C75" s="5" t="str">
        <f>VLOOKUP(B75,Locaties!$B$3:$C$36,2,FALSE)</f>
        <v>Arkel</v>
      </c>
      <c r="D75" s="5">
        <f>VLOOKUP(B75,Locaties!$B$3:$E$36,4)</f>
        <v>1</v>
      </c>
      <c r="E75" s="6" t="s">
        <v>21</v>
      </c>
      <c r="F75" s="12"/>
      <c r="G75" s="8">
        <f t="shared" si="2"/>
        <v>0</v>
      </c>
      <c r="H75" s="8">
        <f t="shared" si="3"/>
        <v>0</v>
      </c>
    </row>
    <row r="76" spans="2:8" x14ac:dyDescent="0.3">
      <c r="E76" s="40" t="s">
        <v>20</v>
      </c>
      <c r="F76" s="40"/>
      <c r="G76" s="40"/>
      <c r="H76" s="21">
        <f>SUM(H43:H75)</f>
        <v>0</v>
      </c>
    </row>
    <row r="80" spans="2:8" ht="21" x14ac:dyDescent="0.4">
      <c r="C80" s="41" t="s">
        <v>22</v>
      </c>
      <c r="D80" s="41"/>
      <c r="E80" s="41"/>
      <c r="F80" s="41"/>
      <c r="G80" s="42"/>
      <c r="H80" s="42"/>
    </row>
  </sheetData>
  <mergeCells count="4">
    <mergeCell ref="E39:G39"/>
    <mergeCell ref="E76:G76"/>
    <mergeCell ref="C80:F80"/>
    <mergeCell ref="G80:H8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9E6AD-E042-47B4-AEF6-901868B7A027}">
  <dimension ref="A1:AG18"/>
  <sheetViews>
    <sheetView zoomScale="85" zoomScaleNormal="85" workbookViewId="0">
      <selection activeCell="C11" sqref="C11"/>
    </sheetView>
  </sheetViews>
  <sheetFormatPr defaultColWidth="9.33203125" defaultRowHeight="14.4" x14ac:dyDescent="0.3"/>
  <cols>
    <col min="1" max="1" width="9.33203125" style="1"/>
    <col min="2" max="2" width="3.33203125" style="1" bestFit="1" customWidth="1"/>
    <col min="3" max="3" width="88.88671875" style="1" customWidth="1"/>
    <col min="4" max="4" width="29.33203125" style="1" customWidth="1"/>
    <col min="5" max="5" width="110.33203125" style="1" customWidth="1"/>
    <col min="6" max="6" width="28.33203125" style="1" bestFit="1" customWidth="1"/>
    <col min="7" max="7" width="15.33203125" style="1" customWidth="1"/>
    <col min="8" max="8" width="23.33203125" style="1" bestFit="1" customWidth="1"/>
    <col min="9" max="16384" width="9.33203125" style="1"/>
  </cols>
  <sheetData>
    <row r="1" spans="1:33" ht="25.8" x14ac:dyDescent="0.3">
      <c r="B1" s="3"/>
      <c r="C1" s="3" t="s">
        <v>1</v>
      </c>
      <c r="D1" s="3"/>
      <c r="E1" s="3"/>
    </row>
    <row r="2" spans="1:33" customFormat="1" ht="23.4" x14ac:dyDescent="0.45">
      <c r="A2" s="1"/>
      <c r="B2" s="4"/>
      <c r="C2" s="4" t="s">
        <v>23</v>
      </c>
      <c r="D2" s="4"/>
      <c r="E2" s="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customForma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customFormat="1" ht="78" customHeight="1" x14ac:dyDescent="0.3">
      <c r="A4" s="1"/>
      <c r="B4" s="9"/>
      <c r="C4" s="7" t="s">
        <v>13</v>
      </c>
      <c r="D4" s="10" t="s">
        <v>24</v>
      </c>
      <c r="E4" s="10" t="s">
        <v>25</v>
      </c>
      <c r="F4" s="10" t="s">
        <v>26</v>
      </c>
      <c r="G4" s="11" t="s">
        <v>18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customFormat="1" x14ac:dyDescent="0.3">
      <c r="A5" s="1"/>
      <c r="B5" s="5"/>
      <c r="C5" s="5" t="s">
        <v>27</v>
      </c>
      <c r="D5" s="5">
        <v>300</v>
      </c>
      <c r="E5" s="24"/>
      <c r="F5" s="12">
        <v>0</v>
      </c>
      <c r="G5" s="19">
        <f t="shared" ref="G5:G17" si="0">D5*F5</f>
        <v>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customFormat="1" x14ac:dyDescent="0.3">
      <c r="A6" s="1"/>
      <c r="B6" s="5"/>
      <c r="C6" s="5" t="s">
        <v>28</v>
      </c>
      <c r="D6" s="5">
        <v>300</v>
      </c>
      <c r="E6" s="24"/>
      <c r="F6" s="12">
        <v>0</v>
      </c>
      <c r="G6" s="19">
        <f t="shared" si="0"/>
        <v>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customFormat="1" x14ac:dyDescent="0.3">
      <c r="A7" s="1"/>
      <c r="B7" s="5"/>
      <c r="C7" s="5" t="s">
        <v>29</v>
      </c>
      <c r="D7" s="5">
        <v>300</v>
      </c>
      <c r="E7" s="24"/>
      <c r="F7" s="12">
        <v>0</v>
      </c>
      <c r="G7" s="19">
        <f t="shared" si="0"/>
        <v>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customFormat="1" x14ac:dyDescent="0.3">
      <c r="A8" s="1"/>
      <c r="B8" s="5"/>
      <c r="C8" s="5" t="s">
        <v>30</v>
      </c>
      <c r="D8" s="5">
        <v>300</v>
      </c>
      <c r="E8" s="24"/>
      <c r="F8" s="12">
        <v>0</v>
      </c>
      <c r="G8" s="19">
        <f t="shared" si="0"/>
        <v>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customFormat="1" x14ac:dyDescent="0.3">
      <c r="A9" s="1"/>
      <c r="B9" s="5"/>
      <c r="C9" s="5" t="s">
        <v>31</v>
      </c>
      <c r="D9" s="5">
        <v>300</v>
      </c>
      <c r="E9" s="24"/>
      <c r="F9" s="12">
        <v>0</v>
      </c>
      <c r="G9" s="19">
        <f t="shared" si="0"/>
        <v>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customFormat="1" x14ac:dyDescent="0.3">
      <c r="A10" s="1"/>
      <c r="B10" s="5"/>
      <c r="C10" s="5" t="s">
        <v>32</v>
      </c>
      <c r="D10" s="5">
        <v>300</v>
      </c>
      <c r="E10" s="24"/>
      <c r="F10" s="12">
        <v>0</v>
      </c>
      <c r="G10" s="19">
        <f t="shared" si="0"/>
        <v>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customFormat="1" x14ac:dyDescent="0.3">
      <c r="A11" s="1"/>
      <c r="B11" s="5"/>
      <c r="C11" s="26" t="s">
        <v>33</v>
      </c>
      <c r="D11" s="5">
        <v>250</v>
      </c>
      <c r="E11" s="24"/>
      <c r="F11" s="12">
        <v>0</v>
      </c>
      <c r="G11" s="19">
        <f t="shared" si="0"/>
        <v>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 x14ac:dyDescent="0.3">
      <c r="B12" s="5"/>
      <c r="C12" s="5" t="s">
        <v>34</v>
      </c>
      <c r="D12" s="5">
        <v>100</v>
      </c>
      <c r="E12" s="24"/>
      <c r="F12" s="12">
        <v>0</v>
      </c>
      <c r="G12" s="19">
        <f t="shared" si="0"/>
        <v>0</v>
      </c>
    </row>
    <row r="13" spans="1:33" x14ac:dyDescent="0.3">
      <c r="B13" s="5"/>
      <c r="C13" s="5" t="s">
        <v>35</v>
      </c>
      <c r="D13" s="5">
        <v>600</v>
      </c>
      <c r="E13" s="24"/>
      <c r="F13" s="12">
        <v>0</v>
      </c>
      <c r="G13" s="19">
        <f t="shared" si="0"/>
        <v>0</v>
      </c>
    </row>
    <row r="14" spans="1:33" x14ac:dyDescent="0.3">
      <c r="B14" s="5"/>
      <c r="C14" s="5" t="s">
        <v>36</v>
      </c>
      <c r="D14" s="5">
        <v>150</v>
      </c>
      <c r="E14" s="24"/>
      <c r="F14" s="12">
        <v>0</v>
      </c>
      <c r="G14" s="19">
        <f t="shared" si="0"/>
        <v>0</v>
      </c>
    </row>
    <row r="15" spans="1:33" x14ac:dyDescent="0.3">
      <c r="B15" s="5"/>
      <c r="C15" s="5" t="s">
        <v>37</v>
      </c>
      <c r="D15" s="5">
        <v>70</v>
      </c>
      <c r="E15" s="24"/>
      <c r="F15" s="12">
        <v>0</v>
      </c>
      <c r="G15" s="19">
        <f t="shared" si="0"/>
        <v>0</v>
      </c>
    </row>
    <row r="16" spans="1:33" x14ac:dyDescent="0.3">
      <c r="B16" s="5"/>
      <c r="C16" s="5" t="s">
        <v>38</v>
      </c>
      <c r="D16" s="5">
        <v>70</v>
      </c>
      <c r="E16" s="24"/>
      <c r="F16" s="12">
        <v>0</v>
      </c>
      <c r="G16" s="19">
        <f t="shared" si="0"/>
        <v>0</v>
      </c>
    </row>
    <row r="17" spans="2:7" x14ac:dyDescent="0.3">
      <c r="B17" s="5"/>
      <c r="C17" s="5" t="s">
        <v>39</v>
      </c>
      <c r="D17" s="5">
        <v>70</v>
      </c>
      <c r="E17" s="24"/>
      <c r="F17" s="12">
        <v>0</v>
      </c>
      <c r="G17" s="19">
        <f t="shared" si="0"/>
        <v>0</v>
      </c>
    </row>
    <row r="18" spans="2:7" x14ac:dyDescent="0.3">
      <c r="C18" s="43" t="s">
        <v>40</v>
      </c>
      <c r="D18" s="43"/>
      <c r="E18" s="43"/>
      <c r="F18" s="43"/>
      <c r="G18" s="23">
        <f>SUM(G5:G17)</f>
        <v>0</v>
      </c>
    </row>
  </sheetData>
  <mergeCells count="1">
    <mergeCell ref="C18:F1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0506B-5C36-479E-B5DE-56D17CEB354B}">
  <dimension ref="B2:E36"/>
  <sheetViews>
    <sheetView topLeftCell="A7" workbookViewId="0">
      <selection activeCell="G42" sqref="G42"/>
    </sheetView>
  </sheetViews>
  <sheetFormatPr defaultColWidth="8.88671875" defaultRowHeight="13.8" x14ac:dyDescent="0.3"/>
  <cols>
    <col min="1" max="1" width="6.109375" style="14" customWidth="1"/>
    <col min="2" max="2" width="12.6640625" style="14" bestFit="1" customWidth="1"/>
    <col min="3" max="3" width="19.33203125" style="14" bestFit="1" customWidth="1"/>
    <col min="4" max="5" width="17.6640625" style="14" customWidth="1"/>
    <col min="6" max="16384" width="8.88671875" style="14"/>
  </cols>
  <sheetData>
    <row r="2" spans="2:5" x14ac:dyDescent="0.3">
      <c r="D2" s="20" t="s">
        <v>41</v>
      </c>
      <c r="E2" s="20" t="s">
        <v>42</v>
      </c>
    </row>
    <row r="3" spans="2:5" x14ac:dyDescent="0.3">
      <c r="B3" s="13" t="s">
        <v>43</v>
      </c>
      <c r="C3" s="13" t="s">
        <v>13</v>
      </c>
      <c r="D3" s="13" t="s">
        <v>44</v>
      </c>
      <c r="E3" s="13" t="s">
        <v>44</v>
      </c>
    </row>
    <row r="4" spans="2:5" x14ac:dyDescent="0.3">
      <c r="B4" s="15">
        <v>51</v>
      </c>
      <c r="C4" s="15" t="s">
        <v>45</v>
      </c>
      <c r="D4" s="15">
        <v>3</v>
      </c>
      <c r="E4" s="15" t="s">
        <v>46</v>
      </c>
    </row>
    <row r="5" spans="2:5" x14ac:dyDescent="0.3">
      <c r="B5" s="15">
        <v>52</v>
      </c>
      <c r="C5" s="15" t="s">
        <v>47</v>
      </c>
      <c r="D5" s="15"/>
      <c r="E5" s="15">
        <v>1</v>
      </c>
    </row>
    <row r="6" spans="2:5" x14ac:dyDescent="0.3">
      <c r="B6" s="15">
        <v>53</v>
      </c>
      <c r="C6" s="15" t="s">
        <v>48</v>
      </c>
      <c r="D6" s="15"/>
      <c r="E6" s="15">
        <v>1</v>
      </c>
    </row>
    <row r="7" spans="2:5" x14ac:dyDescent="0.3">
      <c r="B7" s="15">
        <v>54</v>
      </c>
      <c r="C7" s="15" t="s">
        <v>49</v>
      </c>
      <c r="D7" s="15">
        <v>1</v>
      </c>
      <c r="E7" s="15">
        <v>1</v>
      </c>
    </row>
    <row r="8" spans="2:5" x14ac:dyDescent="0.3">
      <c r="B8" s="15">
        <v>55</v>
      </c>
      <c r="C8" s="15" t="s">
        <v>50</v>
      </c>
      <c r="D8" s="15">
        <v>1</v>
      </c>
      <c r="E8" s="15">
        <v>1</v>
      </c>
    </row>
    <row r="9" spans="2:5" x14ac:dyDescent="0.3">
      <c r="B9" s="15">
        <v>56</v>
      </c>
      <c r="C9" s="15" t="s">
        <v>51</v>
      </c>
      <c r="D9" s="15">
        <v>1</v>
      </c>
      <c r="E9" s="15"/>
    </row>
    <row r="10" spans="2:5" x14ac:dyDescent="0.3">
      <c r="B10" s="15">
        <v>57</v>
      </c>
      <c r="C10" s="15" t="s">
        <v>52</v>
      </c>
      <c r="D10" s="15">
        <v>1</v>
      </c>
      <c r="E10" s="15"/>
    </row>
    <row r="11" spans="2:5" x14ac:dyDescent="0.3">
      <c r="B11" s="15">
        <v>58</v>
      </c>
      <c r="C11" s="16" t="s">
        <v>53</v>
      </c>
      <c r="D11" s="15"/>
      <c r="E11" s="15">
        <v>1</v>
      </c>
    </row>
    <row r="12" spans="2:5" x14ac:dyDescent="0.3">
      <c r="B12" s="15">
        <v>59</v>
      </c>
      <c r="C12" s="15" t="s">
        <v>54</v>
      </c>
      <c r="D12" s="15">
        <v>1</v>
      </c>
      <c r="E12" s="15">
        <v>1</v>
      </c>
    </row>
    <row r="13" spans="2:5" x14ac:dyDescent="0.3">
      <c r="B13" s="15">
        <v>60</v>
      </c>
      <c r="C13" s="15" t="s">
        <v>55</v>
      </c>
      <c r="D13" s="15">
        <v>1</v>
      </c>
      <c r="E13" s="15">
        <v>1</v>
      </c>
    </row>
    <row r="14" spans="2:5" x14ac:dyDescent="0.3">
      <c r="B14" s="15">
        <v>61</v>
      </c>
      <c r="C14" s="17" t="s">
        <v>56</v>
      </c>
      <c r="D14" s="15">
        <v>1</v>
      </c>
      <c r="E14" s="15">
        <v>1</v>
      </c>
    </row>
    <row r="15" spans="2:5" x14ac:dyDescent="0.3">
      <c r="B15" s="15">
        <v>62</v>
      </c>
      <c r="C15" s="18" t="s">
        <v>57</v>
      </c>
      <c r="D15" s="15"/>
      <c r="E15" s="15">
        <v>1</v>
      </c>
    </row>
    <row r="16" spans="2:5" x14ac:dyDescent="0.3">
      <c r="B16" s="15">
        <v>63</v>
      </c>
      <c r="C16" s="18" t="s">
        <v>58</v>
      </c>
      <c r="D16" s="15">
        <v>1</v>
      </c>
      <c r="E16" s="15">
        <v>1</v>
      </c>
    </row>
    <row r="17" spans="2:5" x14ac:dyDescent="0.3">
      <c r="B17" s="15">
        <v>64</v>
      </c>
      <c r="C17" s="18" t="s">
        <v>59</v>
      </c>
      <c r="D17" s="15">
        <v>1</v>
      </c>
      <c r="E17" s="15">
        <v>1</v>
      </c>
    </row>
    <row r="18" spans="2:5" x14ac:dyDescent="0.3">
      <c r="B18" s="15">
        <v>65</v>
      </c>
      <c r="C18" s="18" t="s">
        <v>60</v>
      </c>
      <c r="D18" s="15"/>
      <c r="E18" s="15"/>
    </row>
    <row r="19" spans="2:5" x14ac:dyDescent="0.3">
      <c r="B19" s="15">
        <v>66</v>
      </c>
      <c r="C19" s="18" t="s">
        <v>61</v>
      </c>
      <c r="D19" s="15"/>
      <c r="E19" s="15"/>
    </row>
    <row r="20" spans="2:5" x14ac:dyDescent="0.3">
      <c r="B20" s="15">
        <v>67</v>
      </c>
      <c r="C20" s="18" t="s">
        <v>62</v>
      </c>
      <c r="D20" s="15">
        <v>2</v>
      </c>
      <c r="E20" s="15">
        <v>1</v>
      </c>
    </row>
    <row r="21" spans="2:5" x14ac:dyDescent="0.3">
      <c r="B21" s="15">
        <v>68</v>
      </c>
      <c r="C21" s="18" t="s">
        <v>63</v>
      </c>
      <c r="D21" s="15">
        <v>1</v>
      </c>
      <c r="E21" s="15"/>
    </row>
    <row r="22" spans="2:5" x14ac:dyDescent="0.3">
      <c r="B22" s="15">
        <v>69</v>
      </c>
      <c r="C22" s="18" t="s">
        <v>64</v>
      </c>
      <c r="D22" s="15">
        <v>2</v>
      </c>
      <c r="E22" s="15"/>
    </row>
    <row r="23" spans="2:5" x14ac:dyDescent="0.3">
      <c r="B23" s="15">
        <v>70</v>
      </c>
      <c r="C23" s="18" t="s">
        <v>65</v>
      </c>
      <c r="D23" s="15">
        <v>2</v>
      </c>
      <c r="E23" s="15">
        <v>1</v>
      </c>
    </row>
    <row r="24" spans="2:5" x14ac:dyDescent="0.3">
      <c r="B24" s="15">
        <v>71</v>
      </c>
      <c r="C24" s="18" t="s">
        <v>66</v>
      </c>
      <c r="D24" s="15">
        <v>1</v>
      </c>
      <c r="E24" s="15"/>
    </row>
    <row r="25" spans="2:5" x14ac:dyDescent="0.3">
      <c r="B25" s="15">
        <v>72</v>
      </c>
      <c r="C25" s="18" t="s">
        <v>67</v>
      </c>
      <c r="D25" s="15">
        <v>0</v>
      </c>
      <c r="E25" s="15">
        <v>0</v>
      </c>
    </row>
    <row r="26" spans="2:5" x14ac:dyDescent="0.3">
      <c r="B26" s="15">
        <v>73</v>
      </c>
      <c r="C26" s="18" t="s">
        <v>68</v>
      </c>
      <c r="D26" s="15"/>
      <c r="E26" s="15">
        <v>1</v>
      </c>
    </row>
    <row r="27" spans="2:5" x14ac:dyDescent="0.3">
      <c r="B27" s="15">
        <v>74</v>
      </c>
      <c r="C27" s="18" t="s">
        <v>69</v>
      </c>
      <c r="D27" s="15"/>
      <c r="E27" s="15">
        <v>1</v>
      </c>
    </row>
    <row r="28" spans="2:5" x14ac:dyDescent="0.3">
      <c r="B28" s="15">
        <v>75</v>
      </c>
      <c r="C28" s="18" t="s">
        <v>70</v>
      </c>
      <c r="D28" s="15"/>
      <c r="E28" s="15">
        <v>1</v>
      </c>
    </row>
    <row r="29" spans="2:5" x14ac:dyDescent="0.3">
      <c r="B29" s="15">
        <v>76</v>
      </c>
      <c r="C29" s="18" t="s">
        <v>71</v>
      </c>
      <c r="D29" s="15">
        <v>1</v>
      </c>
      <c r="E29" s="15"/>
    </row>
    <row r="30" spans="2:5" x14ac:dyDescent="0.3">
      <c r="B30" s="15">
        <v>77</v>
      </c>
      <c r="C30" s="18" t="s">
        <v>72</v>
      </c>
      <c r="D30" s="15"/>
      <c r="E30" s="15"/>
    </row>
    <row r="31" spans="2:5" x14ac:dyDescent="0.3">
      <c r="B31" s="15">
        <v>78</v>
      </c>
      <c r="C31" s="18" t="s">
        <v>73</v>
      </c>
      <c r="D31" s="15"/>
      <c r="E31" s="15">
        <v>1</v>
      </c>
    </row>
    <row r="32" spans="2:5" x14ac:dyDescent="0.3">
      <c r="B32" s="15">
        <v>79</v>
      </c>
      <c r="C32" s="18" t="s">
        <v>74</v>
      </c>
      <c r="D32" s="15"/>
      <c r="E32" s="15">
        <v>1</v>
      </c>
    </row>
    <row r="33" spans="2:5" x14ac:dyDescent="0.3">
      <c r="B33" s="15">
        <v>100</v>
      </c>
      <c r="C33" s="18" t="s">
        <v>75</v>
      </c>
      <c r="D33" s="15"/>
      <c r="E33" s="15"/>
    </row>
    <row r="34" spans="2:5" x14ac:dyDescent="0.3">
      <c r="B34" s="15">
        <v>81</v>
      </c>
      <c r="C34" s="18" t="s">
        <v>76</v>
      </c>
      <c r="D34" s="27">
        <v>2</v>
      </c>
      <c r="E34" s="27">
        <v>1</v>
      </c>
    </row>
    <row r="35" spans="2:5" x14ac:dyDescent="0.3">
      <c r="B35" s="15">
        <v>83</v>
      </c>
      <c r="C35" s="18" t="s">
        <v>77</v>
      </c>
      <c r="D35" s="15"/>
      <c r="E35" s="15">
        <v>1</v>
      </c>
    </row>
    <row r="36" spans="2:5" x14ac:dyDescent="0.3">
      <c r="B36" s="15"/>
      <c r="C36" s="18" t="s">
        <v>78</v>
      </c>
      <c r="D36" s="15">
        <v>1</v>
      </c>
      <c r="E36" s="1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A7925D5F64D94F90CB4ABF621E0A87" ma:contentTypeVersion="11" ma:contentTypeDescription="Create a new document." ma:contentTypeScope="" ma:versionID="277d2c2b24ba8ac00fb531661d07a1a2">
  <xsd:schema xmlns:xsd="http://www.w3.org/2001/XMLSchema" xmlns:xs="http://www.w3.org/2001/XMLSchema" xmlns:p="http://schemas.microsoft.com/office/2006/metadata/properties" xmlns:ns2="610e9351-e273-4656-bece-28dbc2b10c2e" xmlns:ns3="b67d14fc-1544-41db-b84e-bcf2c45be47d" targetNamespace="http://schemas.microsoft.com/office/2006/metadata/properties" ma:root="true" ma:fieldsID="3b8eb45c48798546cfd6ff5d3662f7cd" ns2:_="" ns3:_="">
    <xsd:import namespace="610e9351-e273-4656-bece-28dbc2b10c2e"/>
    <xsd:import namespace="b67d14fc-1544-41db-b84e-bcf2c45be4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0e9351-e273-4656-bece-28dbc2b10c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a7f9710d-b0ea-4af6-a346-380705d0c7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d14fc-1544-41db-b84e-bcf2c45be47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8ad71f4-7c2c-4efb-8011-fa6503b163fe}" ma:internalName="TaxCatchAll" ma:showField="CatchAllData" ma:web="b67d14fc-1544-41db-b84e-bcf2c45be4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0e9351-e273-4656-bece-28dbc2b10c2e">
      <Terms xmlns="http://schemas.microsoft.com/office/infopath/2007/PartnerControls"/>
    </lcf76f155ced4ddcb4097134ff3c332f>
    <TaxCatchAll xmlns="b67d14fc-1544-41db-b84e-bcf2c45be47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7FE446-C12A-416C-9888-763C9CC29B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0e9351-e273-4656-bece-28dbc2b10c2e"/>
    <ds:schemaRef ds:uri="b67d14fc-1544-41db-b84e-bcf2c45be4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1E7B5D-0FB1-4F65-96CA-6D29E91E1D47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610e9351-e273-4656-bece-28dbc2b10c2e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b67d14fc-1544-41db-b84e-bcf2c45be47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FFAD179-8FB9-4CA8-911C-DBCE86476F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Samenvatting</vt:lpstr>
      <vt:lpstr>Automaatkosten</vt:lpstr>
      <vt:lpstr>Ingrediënten</vt:lpstr>
      <vt:lpstr>Locaties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Lucassen, Joost</dc:creator>
  <cp:keywords/>
  <dc:description/>
  <cp:lastModifiedBy>Berends, Jan</cp:lastModifiedBy>
  <cp:revision/>
  <dcterms:created xsi:type="dcterms:W3CDTF">2019-11-15T07:54:18Z</dcterms:created>
  <dcterms:modified xsi:type="dcterms:W3CDTF">2022-12-06T11:15:09Z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0x010100FCA7925D5F64D94F90CB4ABF621E0A87</vt:lpwstr>
  </property>
  <property fmtid="{D5CDD505-2E9C-101B-9397-08002B2CF9AE}" pid="3" name="MediaServiceImageTags">
    <vt:lpwstr/>
  </property>
</Properties>
</file>