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24226"/>
  <mc:AlternateContent xmlns:mc="http://schemas.openxmlformats.org/markup-compatibility/2006">
    <mc:Choice Requires="x15">
      <x15ac:absPath xmlns:x15ac="http://schemas.microsoft.com/office/spreadsheetml/2010/11/ac" url="https://ggdghornederland.sharepoint.com/sites/ContractmanagementIV/Shared Documents/General/5. Inkoop/Inkooptrajecten/EA/2023/EA-Inkooporganisatie/05. Publicatie voorbereiden/Definitieve set 2023-07-07/"/>
    </mc:Choice>
  </mc:AlternateContent>
  <xr:revisionPtr revIDLastSave="853" documentId="13_ncr:1_{B9D071D4-2AD0-4734-91ED-EB2F6034FA44}" xr6:coauthVersionLast="47" xr6:coauthVersionMax="47" xr10:uidLastSave="{6281FFD2-714F-4F43-BB3E-F6AB88C30F94}"/>
  <bookViews>
    <workbookView xWindow="15" yWindow="0" windowWidth="23310" windowHeight="15660" tabRatio="795" activeTab="1" xr2:uid="{00000000-000D-0000-FFFF-FFFF00000000}"/>
  </bookViews>
  <sheets>
    <sheet name="Functionele eisen en wensen" sheetId="3" r:id="rId1"/>
    <sheet name="Non-Functionele eisen en wensen" sheetId="5" r:id="rId2"/>
    <sheet name="Open-vragen" sheetId="6" r:id="rId3"/>
    <sheet name="Behaalde score op wensen" sheetId="11" r:id="rId4"/>
    <sheet name="Parameters" sheetId="2" state="hidden" r:id="rId5"/>
  </sheets>
  <externalReferences>
    <externalReference r:id="rId6"/>
  </externalReferences>
  <definedNames>
    <definedName name="_xlnm._FilterDatabase" localSheetId="0" hidden="1">'Functionele eisen en wensen'!#REF!</definedName>
    <definedName name="_xlnm._FilterDatabase" localSheetId="1" hidden="1">'Non-Functionele eisen en wensen'!#REF!</definedName>
    <definedName name="Betrouwbaarheid">[1]Parameters!$C$21</definedName>
    <definedName name="Beveiligbaarheid">[1]Parameters!$C$26</definedName>
    <definedName name="Bruikbaarheid">[1]Parameters!$C$14</definedName>
    <definedName name="Functioneel">[1]Parameters!$C$3</definedName>
    <definedName name="Ja_Nee">Parameters!$A$4:$A$6</definedName>
    <definedName name="Onderhoudbaarheid">[1]Parameters!$C$32</definedName>
    <definedName name="Overdraagbaarheid">[1]Parameters!$C$38</definedName>
    <definedName name="Prestatie">[1]Parameters!$C$7</definedName>
    <definedName name="Uitwisselbaarheid">[1]Parameters!$C$11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0" i="5" l="1"/>
  <c r="F40" i="5"/>
  <c r="I39" i="5"/>
  <c r="F39" i="5"/>
  <c r="I38" i="5"/>
  <c r="F38" i="5"/>
  <c r="F2" i="6"/>
  <c r="A13" i="11"/>
  <c r="I19" i="3"/>
  <c r="F19" i="3"/>
  <c r="F65" i="5"/>
  <c r="I65" i="5"/>
  <c r="F66" i="5"/>
  <c r="I66" i="5"/>
  <c r="F67" i="5"/>
  <c r="I67" i="5"/>
  <c r="I64" i="5"/>
  <c r="F64" i="5"/>
  <c r="I63" i="5"/>
  <c r="F63" i="5"/>
  <c r="F15" i="5"/>
  <c r="I15" i="5"/>
  <c r="I27" i="5"/>
  <c r="F27" i="5"/>
  <c r="F26" i="5"/>
  <c r="I26" i="5"/>
  <c r="I25" i="5"/>
  <c r="F25" i="5"/>
  <c r="F24" i="5"/>
  <c r="I24" i="5"/>
  <c r="F29" i="3"/>
  <c r="I59" i="5"/>
  <c r="F59" i="5"/>
  <c r="I61" i="5" l="1"/>
  <c r="B13" i="11" s="1"/>
  <c r="I14" i="3"/>
  <c r="F14" i="3"/>
  <c r="A12" i="11" l="1"/>
  <c r="A11" i="11"/>
  <c r="A10" i="11"/>
  <c r="A9" i="11"/>
  <c r="A8" i="11"/>
  <c r="A7" i="11"/>
  <c r="A6" i="11"/>
  <c r="A3" i="11"/>
  <c r="A2" i="11"/>
  <c r="I58" i="5" l="1"/>
  <c r="I52" i="5"/>
  <c r="I53" i="5"/>
  <c r="I54" i="5"/>
  <c r="I51" i="5"/>
  <c r="I46" i="5"/>
  <c r="I47" i="5"/>
  <c r="I45" i="5"/>
  <c r="I41" i="5"/>
  <c r="I32" i="5"/>
  <c r="I33" i="5"/>
  <c r="I34" i="5"/>
  <c r="I31" i="5"/>
  <c r="I20" i="5"/>
  <c r="I21" i="5"/>
  <c r="I22" i="5"/>
  <c r="I23" i="5"/>
  <c r="I19" i="5"/>
  <c r="I13" i="5"/>
  <c r="I14" i="5"/>
  <c r="I12" i="5"/>
  <c r="I8" i="5"/>
  <c r="I7" i="5"/>
  <c r="I6" i="5"/>
  <c r="I28" i="3"/>
  <c r="I24" i="3"/>
  <c r="I13" i="3"/>
  <c r="I15" i="3"/>
  <c r="I16" i="3"/>
  <c r="I17" i="3"/>
  <c r="I18" i="3"/>
  <c r="I20" i="3"/>
  <c r="I12" i="3"/>
  <c r="F26" i="3" l="1"/>
  <c r="F13" i="3" l="1"/>
  <c r="F15" i="3"/>
  <c r="I49" i="5" l="1"/>
  <c r="B11" i="11" s="1"/>
  <c r="I56" i="5"/>
  <c r="B12" i="11" s="1"/>
  <c r="I43" i="5"/>
  <c r="B10" i="11" s="1"/>
  <c r="I29" i="5"/>
  <c r="B8" i="11" s="1"/>
  <c r="I17" i="5"/>
  <c r="B7" i="11" s="1"/>
  <c r="I10" i="5"/>
  <c r="B6" i="11" s="1"/>
  <c r="I36" i="5"/>
  <c r="B9" i="11" s="1"/>
  <c r="C14" i="11" l="1"/>
  <c r="I8" i="3"/>
  <c r="I7" i="3"/>
  <c r="I6" i="3"/>
  <c r="F12" i="5"/>
  <c r="F14" i="5"/>
  <c r="F13" i="5"/>
  <c r="I29" i="3" l="1"/>
  <c r="I27" i="3"/>
  <c r="I25" i="3"/>
  <c r="I26" i="3"/>
  <c r="F25" i="3"/>
  <c r="F27" i="3"/>
  <c r="F28" i="3"/>
  <c r="F24" i="3"/>
  <c r="F20" i="3"/>
  <c r="F16" i="3"/>
  <c r="F17" i="3"/>
  <c r="F18" i="3"/>
  <c r="F12" i="3"/>
  <c r="I10" i="3" l="1"/>
  <c r="B2" i="11" s="1"/>
  <c r="I22" i="3"/>
  <c r="B3" i="11" s="1"/>
  <c r="F58" i="5"/>
  <c r="F51" i="5"/>
  <c r="F53" i="5"/>
  <c r="F52" i="5"/>
  <c r="F54" i="5"/>
  <c r="F47" i="5"/>
  <c r="F46" i="5"/>
  <c r="F45" i="5"/>
  <c r="F41" i="5"/>
  <c r="F34" i="5"/>
  <c r="F31" i="5"/>
  <c r="F33" i="5"/>
  <c r="F32" i="5"/>
  <c r="F23" i="5"/>
  <c r="F20" i="5"/>
  <c r="F21" i="5"/>
  <c r="F22" i="5"/>
  <c r="F19" i="5"/>
  <c r="C4" i="11" l="1"/>
  <c r="C16" i="11" s="1"/>
</calcChain>
</file>

<file path=xl/sharedStrings.xml><?xml version="1.0" encoding="utf-8"?>
<sst xmlns="http://schemas.openxmlformats.org/spreadsheetml/2006/main" count="302" uniqueCount="212">
  <si>
    <t>Functionele eisen en wensen</t>
  </si>
  <si>
    <t>Punten per eis:</t>
  </si>
  <si>
    <t>Legenda Prioritering (kolom Prio):</t>
  </si>
  <si>
    <t>Weging</t>
  </si>
  <si>
    <t>Score</t>
  </si>
  <si>
    <t xml:space="preserve"> - zeer belangrijk: deze functionaliteiten moeten in het eindresultaat terugkomen, zonder deze is het product niet bruikbaar (dit zijn de knock-outs)</t>
  </si>
  <si>
    <t>K.O.</t>
  </si>
  <si>
    <t>oké</t>
  </si>
  <si>
    <t xml:space="preserve"> - belangrijk: deze functionaliteiten zijn zeer gewenst, zonder is het product maar deels bruikbaar</t>
  </si>
  <si>
    <t xml:space="preserve"> - redelijk belangrijk: deze functionaliteiten zullen in latere releases aan bod komen of in incidentele gevallen </t>
  </si>
  <si>
    <t xml:space="preserve"> - enigszins belangrijk (ook wel "won't have this time" genoemd): deze functionaliteiten zullen niet in de 1e versie aan bod komen, wel later</t>
  </si>
  <si>
    <t>Totaalscore:</t>
  </si>
  <si>
    <t>Nr.</t>
  </si>
  <si>
    <t>Titel</t>
  </si>
  <si>
    <t>Omschrijving</t>
  </si>
  <si>
    <t>Prio</t>
  </si>
  <si>
    <t>Nieuwe of 
bestaande 
functionaliteit</t>
  </si>
  <si>
    <t>Indien akkoord invullen met x</t>
  </si>
  <si>
    <t>Openbare Europese aanbesteding</t>
  </si>
  <si>
    <t>Procesleiding en penvoering voor de inkoopaspecten van een Openbare Europese aanbesteding</t>
  </si>
  <si>
    <t>Niet-openbare Europese aanbesteding</t>
  </si>
  <si>
    <t>Procesleiding en penvoering voor de inkoopaspecten van een Niet-openbare Europese aanbesteding</t>
  </si>
  <si>
    <t>Europese aanbesteding via concurrentie gerichte dialoog</t>
  </si>
  <si>
    <t>Procesleiding en penvoering voor de inkoopaspecten van een concurrentie gerichte dialoog</t>
  </si>
  <si>
    <t>Uitvoeren van behoefteanalyse</t>
  </si>
  <si>
    <t>Procesleiding en penvoering voor het uitvoeren van een behoefteanalyse</t>
  </si>
  <si>
    <t>Enkelvoudig Onderhands aanbesteden (EVO)</t>
  </si>
  <si>
    <t>Procesleiding en penvoering voor de inkoopaspecten van een aanbesteding via de EVO procedure</t>
  </si>
  <si>
    <t>Meervoudig Onderhands aanbesteden (MVO)</t>
  </si>
  <si>
    <t>Procesleiding en penvoering voor de inkoopaspecten van een aanbesteding via de MVO procedure</t>
  </si>
  <si>
    <t>Functioneel specificeren</t>
  </si>
  <si>
    <t>Advisering bij het functioneel specificeren</t>
  </si>
  <si>
    <t>Marktverkenning</t>
  </si>
  <si>
    <t>Verdeling scores Open vragen</t>
  </si>
  <si>
    <t>Nr</t>
  </si>
  <si>
    <t>Open vraag</t>
  </si>
  <si>
    <t>Toelichting</t>
  </si>
  <si>
    <t>Maximale score</t>
  </si>
  <si>
    <t>Non-Functionele eisen en wensen</t>
  </si>
  <si>
    <t>VENUS</t>
  </si>
  <si>
    <t>Standaards Opdrachtgever</t>
  </si>
  <si>
    <t>Gebruik van de standaards van de Opdrachtgever voor alle soorten inkoop</t>
  </si>
  <si>
    <t>Onderhoud standaards</t>
  </si>
  <si>
    <t>Proactief onderhouden van de standaards van de Opdrachtgever door indienen van verbetervoorstellen</t>
  </si>
  <si>
    <t>Werkwijze Opdrachtgever</t>
  </si>
  <si>
    <t>Werkomgeving</t>
  </si>
  <si>
    <t>Wettelijke wijzigingen</t>
  </si>
  <si>
    <t>Proactief en tijdig doorvoeren van wettelijke wijzigingen in standaards en werkwijze</t>
  </si>
  <si>
    <t>Afstemming Opdrachtgever</t>
  </si>
  <si>
    <t>Proactief en tijdig afstemmen van wijzigingen in standaards en werkwijze</t>
  </si>
  <si>
    <t>Behaalde score</t>
  </si>
  <si>
    <t>Subtotaal</t>
  </si>
  <si>
    <t>Totaal Non-Functionale eisen</t>
  </si>
  <si>
    <t>Ja/Nee</t>
  </si>
  <si>
    <t>Ja</t>
  </si>
  <si>
    <t>Deels</t>
  </si>
  <si>
    <t>Nee</t>
  </si>
  <si>
    <t>Primaire Diensten</t>
  </si>
  <si>
    <t>Secundaire diensten</t>
  </si>
  <si>
    <t>PD01</t>
  </si>
  <si>
    <t>PD02</t>
  </si>
  <si>
    <t>PD03</t>
  </si>
  <si>
    <t>PD04</t>
  </si>
  <si>
    <t>PD05</t>
  </si>
  <si>
    <t>PD06</t>
  </si>
  <si>
    <t>SD-01</t>
  </si>
  <si>
    <t>Review op aanbestedingsdocumenten</t>
  </si>
  <si>
    <t>Aanbestedingsdocumenten, welke opgezet zijn door interne inkoop adviseurs van GGD GHOR, dienen op verzoek gereviewed te worden</t>
  </si>
  <si>
    <t>SD-02</t>
  </si>
  <si>
    <t>SD-03</t>
  </si>
  <si>
    <t>Ondersteunen van de Opdrachtgever bij een marktverkenning</t>
  </si>
  <si>
    <t>SD-04</t>
  </si>
  <si>
    <t>Advisering bij aanbestedingsstrategie</t>
  </si>
  <si>
    <t>Advisering van de Opdrachtgever bij het opstellen van een aanbestedingsstrategie en het formuleren van alternatieven bij de aanbesteding</t>
  </si>
  <si>
    <t>Standaards inkoop</t>
  </si>
  <si>
    <t>SI-01</t>
  </si>
  <si>
    <t>SI-02</t>
  </si>
  <si>
    <t>Werkwijze Inkoop</t>
  </si>
  <si>
    <t>WI-01</t>
  </si>
  <si>
    <t>WI-02</t>
  </si>
  <si>
    <t>WI-03</t>
  </si>
  <si>
    <t>Aansluiting contractmanagement</t>
  </si>
  <si>
    <t>Contractmanagement van de Opdrachtgever wordt proactief betrokken gedurende het gehele inkooptraject</t>
  </si>
  <si>
    <t>WI-04</t>
  </si>
  <si>
    <t xml:space="preserve">Beoordelingsteam </t>
  </si>
  <si>
    <t>Het beoordelingsteam wordt samengesteld uit materiedeskundigen en contractmanagement van de Opdrachtgever</t>
  </si>
  <si>
    <t>Innovatie inkoop</t>
  </si>
  <si>
    <t>II-01</t>
  </si>
  <si>
    <t>II-02</t>
  </si>
  <si>
    <t>II-03</t>
  </si>
  <si>
    <t>Innovatie sessie op inkoopgebied</t>
  </si>
  <si>
    <t>Relevante inkoop ontwikkelingen worden een keer per halfjaar gepresenteerd aan de inkoopafdeling van de Opdrachtgever</t>
  </si>
  <si>
    <t>II-04</t>
  </si>
  <si>
    <t>Periodieke berichtgeving</t>
  </si>
  <si>
    <t>Opdrachtnemer stuurt minimaal eenmaal per twee maanden een nieuwsbulletin op het gebied van inkoop naar de Opdrachtgever</t>
  </si>
  <si>
    <t>Uitsluitend werken in de MS-Teams omgeving van de Opdrachtgever</t>
  </si>
  <si>
    <t>RI-01</t>
  </si>
  <si>
    <t>RI-04</t>
  </si>
  <si>
    <t>RI-02</t>
  </si>
  <si>
    <t>Maandelijkse rapportage</t>
  </si>
  <si>
    <t>Opdrachtnemer rapporteert maandelijks over de geleverde diensten met daarin vermelding van minimaal:
a. Uitgevoerde werkzaamheden
b. Bestede uren per activiteit
c. Risico's &amp; maatregelen
d. Verbetervoorstellen</t>
  </si>
  <si>
    <t>Exit Inkoop</t>
  </si>
  <si>
    <t>EI-01</t>
  </si>
  <si>
    <t>EI-02</t>
  </si>
  <si>
    <t>Exit plan</t>
  </si>
  <si>
    <t>Onderhoud exit plan</t>
  </si>
  <si>
    <t>Opdrachtnemer levert iedere 12 maanden een update op het exitplan</t>
  </si>
  <si>
    <t>EI-03</t>
  </si>
  <si>
    <t>Vernietigen van gegevens</t>
  </si>
  <si>
    <t>Bij de exit zal de Opdrachtnemer, op het overeengekomen tijdstip in het exitplan, de gegevens vernietigen en dit schriftelijk bevestigen aan de Opdrachtgever</t>
  </si>
  <si>
    <t>Reactietermijnen Inkoop</t>
  </si>
  <si>
    <t>De Opdrachtnemer bevestigd binnen 1 werkdag de ontvangst van de aanvraag voor inkoopondersteuning.</t>
  </si>
  <si>
    <t>Ontvangstbevestiging</t>
  </si>
  <si>
    <t>Planning</t>
  </si>
  <si>
    <t>De Opdrachtnemer levert binnen 3 werkdagen een planning met daarin vermeld de functionarissen (rollen en namen), welke de inkoopdienstverlening gaan leveren</t>
  </si>
  <si>
    <t>RI-03</t>
  </si>
  <si>
    <t>Spoedaanvragen</t>
  </si>
  <si>
    <t>Spoedaanvragen worden telefonisch door de manager Inkoop GGD GHOR ingediend en worden binnen 4 werkuren beantwoord</t>
  </si>
  <si>
    <t>Spoed trajecten</t>
  </si>
  <si>
    <t>Inkooptrajecten met spoed worden binnen 24 uur van een planning voorzien en binnen 48 uur afgestemd met de Opdrachtgever</t>
  </si>
  <si>
    <t>Vervanging Inkoop</t>
  </si>
  <si>
    <t>VI-01</t>
  </si>
  <si>
    <t>Uitval van personeel Opdrachtnemer</t>
  </si>
  <si>
    <t>VI-02</t>
  </si>
  <si>
    <t>Uitval van personeel Opdrachtgever</t>
  </si>
  <si>
    <t>Bij uitval van personeel van Opdrachtnemer zorgt de Opdrachtnemer voor adequate vervanging binnen de opgegeven planning. De kosten voor vervanging van het personeel van de Opdrachtnemer is voor rekening van Opdrachtnemen. De Opdrachtgever kan geen kosten in rekening brengen bij de Opdrachtnemer. De Opdrachtgever wordt direct geinformeerd zodra een vervanging nodig is.</t>
  </si>
  <si>
    <t>Bij uitval van personeel van Opdrachtgever zorgt de Opdrachtgever voor adequate vervanging binnen de opgegeven planning. De kosten voor vervanging van het personeel van de Opdrachtgever is voor rekening van Opdrachtgever. De Opdrachtnemer kan geen kosten in rekening brengen bij de Opdrachtgever. De Opdrachtnemer wordt direct geinformeerd zodra een vervanging nodig is.</t>
  </si>
  <si>
    <t>PD07</t>
  </si>
  <si>
    <t>Minicompetitie</t>
  </si>
  <si>
    <t>Procesleiding en penvoering voor de inkoopaspecten van een minicompetitie binnen een Raamovereenkomst</t>
  </si>
  <si>
    <t>SD-05</t>
  </si>
  <si>
    <t>Ondersteuning contractmanagement</t>
  </si>
  <si>
    <t>Ondersteunen van de contractmanagers van de Opdrachtgever bij contractuele issues en contractmutaties, waaronder verlengingen</t>
  </si>
  <si>
    <t>SI-03</t>
  </si>
  <si>
    <t>Aanvullen standaards</t>
  </si>
  <si>
    <t>Proactief aanvullen van de standaards van de Opdrachtgever door indienen van nieuwe concept standaards</t>
  </si>
  <si>
    <t>SD-06</t>
  </si>
  <si>
    <t>Brainstormsessies</t>
  </si>
  <si>
    <t>Actieve deelname aan brainstorm sessies van de Opdrachtgever in de rol van inkoopadviseur</t>
  </si>
  <si>
    <t>WI-05</t>
  </si>
  <si>
    <t>Werklocatie</t>
  </si>
  <si>
    <t>In afstemming met de Opdrachtgever werken via MS Teams of fysieke locatie bij Opdrachtgever in Utrecht</t>
  </si>
  <si>
    <t>WI-06</t>
  </si>
  <si>
    <t>Juridische toetsing</t>
  </si>
  <si>
    <t>Juridische toetsing van het inkoopdossier wordt uitgevoerd door de door Opdrachtgever gecontracteerde partij</t>
  </si>
  <si>
    <t>WI-07</t>
  </si>
  <si>
    <t>Opdracht tot juridische toetsing</t>
  </si>
  <si>
    <t>Opdrachtverstrekking tot de juridische toetsing verloopt via de Opdrachtgever</t>
  </si>
  <si>
    <t>WI-08</t>
  </si>
  <si>
    <t>Beschrijving van werkwijze Opdrachtnemer</t>
  </si>
  <si>
    <t>Onderhoud en akkoord van werkwijze Opdrachtnemer</t>
  </si>
  <si>
    <t>Opdrachtnemer verwerkt de contractuele afspraken tot een werkwijze (waarin minimaal opgenomen de afstempunten, betrokken partijen en reactietermijnen) en deelt deze met de Opdrachtgever.</t>
  </si>
  <si>
    <t>Opdrachtnemer laat de actuele versie accorderen door de Opdrachtgever en draagt zorg voor het actueel houden van de werkwijze. Iedere nieuwe versie van de werkwijze dient te worden gedeeld met en accoord te worden bevonden door de Opdrachtgever.</t>
  </si>
  <si>
    <t>SI-04</t>
  </si>
  <si>
    <t>Programma's van eisen</t>
  </si>
  <si>
    <t>Opdrachtnemer stel, binnen 3 maanden na contractingangsdatum, een exitplan op t.b.v. beeindiging of overdracht van de werkzaamheden bij afloop van het contract</t>
  </si>
  <si>
    <t>Totaal Functionele eisen</t>
  </si>
  <si>
    <t>Totaal</t>
  </si>
  <si>
    <t>Kennis en kunde Inkoop</t>
  </si>
  <si>
    <t>KK-01</t>
  </si>
  <si>
    <t xml:space="preserve">Inkoopadviseur heeft brede ICT kennis en kunde op medior niveau bij inkoopopdrachten voor ICT </t>
  </si>
  <si>
    <t>Kennis en kunde bij inkoop ICT generiek</t>
  </si>
  <si>
    <t>KK-02</t>
  </si>
  <si>
    <t>KK-03</t>
  </si>
  <si>
    <t>KK-04</t>
  </si>
  <si>
    <t>KK-05</t>
  </si>
  <si>
    <t>Kennis en kunde bij inkoop ICT specifieke onderwerpen</t>
  </si>
  <si>
    <t>Op aangeven van de Opdrachtgever wordt er een Inkoopadviseur ingezet die specifieke ICT kennis en kunde op medior of senior niveau heeft voor een inkoopopdrachten voor ICT specifieke zaken</t>
  </si>
  <si>
    <t>Kennis en kunde bij inkoop niet ICT generiek</t>
  </si>
  <si>
    <t xml:space="preserve">Inkoopadviseur heeft brede kennis en kunde op medior niveau bij inkoopopdrachten voor niet-ICT </t>
  </si>
  <si>
    <t>Kennis en kunde bij inkoop niet-ICT specifieke onderwerpen</t>
  </si>
  <si>
    <t>Op aangeven van de Opdrachtgever wordt er een Inkoopadviseur ingezet die specifieke niet-ICT kennis en kunde op medior of senior niveau heeft voor een inkoopopdrachten voorniet-ICT specifieke zaken</t>
  </si>
  <si>
    <t>PD08</t>
  </si>
  <si>
    <t>Inhuur buiten scope</t>
  </si>
  <si>
    <t>Juridische dienstverlenging t.a.v. inkoop</t>
  </si>
  <si>
    <t xml:space="preserve">De juridische dienstverlening t.a.v. inkoop is door de Opdrachtgever belegd in een ander contract. De Opdrachtnemer is verplicht gebruik te maken van deze Opdrachtnemer voor de juridische toetsing bij elke aanbesteding. </t>
  </si>
  <si>
    <t>Opdrachtgever maakt gebruik van een Managed Sevice Provider voor de directe inhuur van tijdelijk personeel. Daarmee valt inhuur buiten de scope van dit contract.</t>
  </si>
  <si>
    <t>Open vragen</t>
  </si>
  <si>
    <t>Onderwerp</t>
  </si>
  <si>
    <t>Inkoopbegeleiding</t>
  </si>
  <si>
    <t>Alle inkooptrajecten</t>
  </si>
  <si>
    <t>Opstart</t>
  </si>
  <si>
    <t>Innovatie en evaluatie</t>
  </si>
  <si>
    <t>Uitvoeringswijze</t>
  </si>
  <si>
    <t>Opdrachtgever wil inzicht hebben in uitrol van de standaards en de samenwerking tussen de medewerkers van Opdrachtgever en Opdrachtnemer.</t>
  </si>
  <si>
    <t>Opdrachtgever wil inzicht hebben in het opstartplan, waardoor de kwaliteit van de dienstverlening binnen 2 maanden na ondertekening van het contract op het gewenste kwaliteitsniveau is.</t>
  </si>
  <si>
    <t>Verbeteringen</t>
  </si>
  <si>
    <t>Proactief verbeteren</t>
  </si>
  <si>
    <t>Opdrachtgever wil in partnerschap optrekken met Opdrachtnemer om de samenwerking continue te verbeteren.</t>
  </si>
  <si>
    <t>Flexibiliteit en continuïteit</t>
  </si>
  <si>
    <t>Opdrachtgever wil inzicht in de continuiteit van de dienstverlening en de daarbij gehanteerde afspraken.</t>
  </si>
  <si>
    <t>Opdrachtnemer maakt bij het opstellen van een Programma van eisen gebruik van de standaard opzet van de Opdrachtgever</t>
  </si>
  <si>
    <t>De Opdrachtnemer hanteert een werkwijze, welke past bij Europese aanbestedingen en stemt deze bij ieder inkooptraject af met de Opdrachtgever bij de inkoop</t>
  </si>
  <si>
    <t>Toetsen deskundigheid.</t>
  </si>
  <si>
    <t>De Opdrachtgever mag de kundigheid van de inkoopadviseur vooraf toetsen op kennis en ervaring met de benodigde  aanbestedingsprocedure en of voldaan wordt aan de (geschiktheids)eisen. Bij onvoldoende deskundigheid, naar mening van de Opdrachtgever, dient er een andere inkoopadviseur voorgesteld te worden door de Opdrachtnemer .</t>
  </si>
  <si>
    <t>Beschrijf hoe de kwaliteit van de dienst geborgd wordt.
Ga onder andere in op de volgende aspecten:
a. wijze waarop de inkoop adviseurs worden ingezet en hoe deze door de Opdrachtnemer begeleid worden;
b. wijze van het vooraf kunnen toetsen van de in te zetten expertise door de Opdrachtgever;
c. De voorgestelde maatregelen om de dienstverlening op niveau te houden en te verhogen gedurende de looptijd van het contract;
d. De wijze waarop de Opdrachtnemer omgaat met een mogelijk te lage kwaliteit en/of gebrek aan expertise;
e. De voorgestelde maarregelen bij de natuurlijke spanning tussen urgentie, doelmatigheid en rechtmatigheid.
Maximaal 6 A4</t>
  </si>
  <si>
    <t>Beschrijf de aanpak die de Opdrachtnemer gaat volgen om de dienstverlening op te starten.
Ga onder andere in op de volgende aspecten:
a. Wijze van uitrol van de werkwijze met de standaards van de Opdrachtgever
b. Opstarten van de samenwerking met de medewerkers van de Opdrachtgever en met name de afdeling Inkoop &amp; Contractmanagement;
c. De voorgestelde maatregelen om de dienstverlening op niveau te brengen in de aanloopfase.
Maximaal 4 A4</t>
  </si>
  <si>
    <t>Beschrijf het aanbod om kosteloos en periodiek (per kwartaal) de laatste ontwikkelingen op het gebied van inkoop, die relevant kunnen zijn voor de Opdrachtgever. Deze kwartaal update omvat ook de evaluatie van de dienstverlening en het definiëren en volgen van de verbetermaatregelen.
Maximaal 2 A4</t>
  </si>
  <si>
    <t>Beschrijf de aanpak die de Opdrachtnemer gaat volgen om de standaards van de Opdrachtgever continue te verbeteren.
Ga onder andere in op de volgende aspecten:
a. Standaards van de Opdrachtgever
b. Efficiency vebeteringen
c. Spoed trajecten
Maximaal 2 A4</t>
  </si>
  <si>
    <t>Beschrijf de aanpak die de Opdrachtnemer gaat volgen in de volgende situaties:
a. De wijze waarop door de Opdrachtnemer de inzet van de inkoop adviseurs en eventuele extra inzet of stille periodes gemanaged worden en welke voorwaarden daarbij gelden, Opdrachtgever heeft bij voorkeur vaste personen vanuit Opdrachtnemer die inkoop advies geven gedurende de looptijd van deze opdracht;
b. De wijze waarop de Opdrachtnemer zorgdraagt voor continuïteit gedurende de looptijd van de overeenkomst en deze proactief managed;
c. De wijze waarop de Opdrachtnemer het kennisbehoud en overdracht regelt binnen het contract bij de inzet van verschillende medewerkers in het geval van opvolging, vervanging en uitbreiding;
d. Opdrachtnemer zorgt voor vervanging van een inkoop adviseur met dezelfde kennis en ervaringsniveau bij ziekte (en of vervanging);
e. Reactietermijnen bewaking t.b.v. een tijdige start van een inkooptraject.
Maximaal 6 A4</t>
  </si>
  <si>
    <t>Aanpak</t>
  </si>
  <si>
    <t>Rapportage en facturatie inkoop</t>
  </si>
  <si>
    <t>RF-01</t>
  </si>
  <si>
    <t>RF-02</t>
  </si>
  <si>
    <t>Facturatie vaste prijs opdrachten</t>
  </si>
  <si>
    <t>RF-03</t>
  </si>
  <si>
    <t>Facturatie regie opdrachten</t>
  </si>
  <si>
    <t>Opdrachtnemer factureert maandelijks de gemaakte uren, inclusief onkosten.</t>
  </si>
  <si>
    <t>RF-04</t>
  </si>
  <si>
    <t>Facturatie kenmerken</t>
  </si>
  <si>
    <t>Iedere factuur dient gespecificeerd te zijn. 
Voor vaste prijs opdrachten: de opdrachtkode en naam van de vaste prijsopdracht.
Voor regie opdrachten: de opdrachtkode en de naam van de medewerker van de Opdrachtnemer en het aantal uren per maand voor die specifieke opdrachtkode.
Opdrachtgever verstrekt de opdrachtkode bij aanvang van de opdracht.</t>
  </si>
  <si>
    <t>Opdrachtnemer factureert na oplevering en acceptatie van het inkoopdossier door het contractmanagement van de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</si>
</sst>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22" x14ac:knownFonts="1">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b/>
      <sz val="10"/>
      <color indexed="8"/>
      <name val="Calibri"/>
      <family val="2"/>
      <scheme val="minor"/>
    </font>
    <font>
      <b/>
      <sz val="10"/>
      <color theme="0"/>
      <name val="Calibri"/>
      <family val="2"/>
      <scheme val="minor"/>
    </font>
    <font>
      <sz val="10"/>
      <color theme="0"/>
      <name val="Calibri"/>
      <family val="2"/>
      <scheme val="minor"/>
    </font>
    <font>
      <sz val="11"/>
      <color theme="1"/>
      <name val="Calibri"/>
      <family val="2"/>
      <scheme val="minor"/>
    </font>
    <font>
      <sz val="8"/>
      <name val="Calibri"/>
      <family val="2"/>
      <scheme val="minor"/>
    </font>
    <font>
      <sz val="12"/>
      <color theme="1"/>
      <name val="Calibri"/>
      <family val="2"/>
      <scheme val="minor"/>
    </font>
    <font>
      <sz val="11"/>
      <color theme="0"/>
      <name val="Calibri"/>
      <family val="2"/>
      <scheme val="minor"/>
    </font>
    <font>
      <b/>
      <i/>
      <sz val="11"/>
      <color theme="1"/>
      <name val="Calibri"/>
      <family val="2"/>
      <scheme val="minor"/>
    </font>
    <font>
      <b/>
      <sz val="16"/>
      <color theme="1"/>
      <name val="Calibri"/>
      <family val="2"/>
      <scheme val="minor"/>
    </font>
    <font>
      <sz val="14"/>
      <color theme="0"/>
      <name val="Calibri"/>
      <family val="2"/>
      <scheme val="minor"/>
    </font>
    <font>
      <b/>
      <sz val="14"/>
      <color theme="0"/>
      <name val="Calibri"/>
      <family val="2"/>
      <scheme val="minor"/>
    </font>
    <font>
      <sz val="11"/>
      <name val="Calibri"/>
      <family val="2"/>
      <scheme val="minor"/>
    </font>
    <font>
      <b/>
      <sz val="11"/>
      <color theme="0"/>
      <name val="Calibri"/>
      <family val="2"/>
      <scheme val="minor"/>
    </font>
    <font>
      <b/>
      <sz val="12"/>
      <color theme="0"/>
      <name val="Calibri"/>
      <family val="2"/>
      <scheme val="minor"/>
    </font>
    <font>
      <b/>
      <sz val="11"/>
      <name val="Calibri"/>
      <family val="2"/>
      <scheme val="minor"/>
    </font>
    <font>
      <b/>
      <sz val="10"/>
      <name val="Calibri"/>
      <family val="2"/>
      <scheme val="minor"/>
    </font>
    <font>
      <b/>
      <sz val="11"/>
      <color theme="1"/>
      <name val="Calibri"/>
      <family val="2"/>
      <scheme val="minor"/>
    </font>
    <font>
      <sz val="9"/>
      <color rgb="FF000000"/>
      <name val="Arial"/>
      <family val="2"/>
    </font>
  </fonts>
  <fills count="14">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rgb="FF0070C0"/>
        <bgColor indexed="64"/>
      </patternFill>
    </fill>
    <fill>
      <patternFill patternType="solid">
        <fgColor theme="9" tint="-0.49998474074526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3" tint="-0.249977111117893"/>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6" tint="0.59999389629810485"/>
        <bgColor indexed="64"/>
      </patternFill>
    </fill>
  </fills>
  <borders count="27">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theme="6" tint="0.39997558519241921"/>
      </bottom>
      <diagonal/>
    </border>
    <border>
      <left style="thin">
        <color auto="1"/>
      </left>
      <right style="thin">
        <color auto="1"/>
      </right>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249977111117893"/>
      </left>
      <right style="thin">
        <color theme="0" tint="-0.499984740745262"/>
      </right>
      <top style="thin">
        <color theme="0" tint="-0.499984740745262"/>
      </top>
      <bottom style="thin">
        <color theme="0" tint="-0.499984740745262"/>
      </bottom>
      <diagonal/>
    </border>
    <border>
      <left/>
      <right style="thin">
        <color theme="0" tint="-0.249977111117893"/>
      </right>
      <top/>
      <bottom style="thin">
        <color theme="0" tint="-0.249977111117893"/>
      </bottom>
      <diagonal/>
    </border>
    <border>
      <left/>
      <right style="thin">
        <color theme="0" tint="-0.249977111117893"/>
      </right>
      <top/>
      <bottom/>
      <diagonal/>
    </border>
    <border>
      <left/>
      <right/>
      <top style="thin">
        <color theme="0" tint="-0.249977111117893"/>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249977111117893"/>
      </right>
      <top style="thin">
        <color theme="0" tint="-0.249977111117893"/>
      </top>
      <bottom style="thin">
        <color theme="0" tint="-0.14999847407452621"/>
      </bottom>
      <diagonal/>
    </border>
    <border>
      <left/>
      <right style="thin">
        <color theme="0" tint="-0.14999847407452621"/>
      </right>
      <top style="thin">
        <color theme="6" tint="0.39997558519241921"/>
      </top>
      <bottom style="thin">
        <color theme="0" tint="-0.14999847407452621"/>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249977111117893"/>
      </top>
      <bottom/>
      <diagonal/>
    </border>
    <border>
      <left/>
      <right/>
      <top style="thin">
        <color theme="0" tint="-0.499984740745262"/>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0" fontId="1" fillId="0" borderId="0"/>
    <xf numFmtId="164" fontId="1" fillId="0" borderId="0" applyFont="0" applyFill="0" applyBorder="0" applyAlignment="0" applyProtection="0"/>
    <xf numFmtId="9" fontId="7" fillId="0" borderId="0" applyFont="0" applyFill="0" applyBorder="0" applyAlignment="0" applyProtection="0"/>
    <xf numFmtId="0" fontId="9" fillId="0" borderId="0"/>
    <xf numFmtId="9" fontId="9" fillId="0" borderId="0" applyFont="0" applyFill="0" applyBorder="0" applyAlignment="0" applyProtection="0"/>
  </cellStyleXfs>
  <cellXfs count="102">
    <xf numFmtId="0" fontId="0" fillId="0" borderId="0" xfId="0"/>
    <xf numFmtId="0" fontId="2" fillId="0" borderId="0" xfId="0" applyFont="1"/>
    <xf numFmtId="0" fontId="2" fillId="0" borderId="0" xfId="0" applyFont="1" applyAlignment="1">
      <alignment horizontal="left" vertical="center"/>
    </xf>
    <xf numFmtId="0" fontId="2" fillId="0" borderId="0" xfId="0" applyFont="1" applyAlignment="1">
      <alignment vertical="center"/>
    </xf>
    <xf numFmtId="0" fontId="2" fillId="0" borderId="2" xfId="0" applyFont="1" applyBorder="1" applyAlignment="1">
      <alignment vertical="top" wrapText="1"/>
    </xf>
    <xf numFmtId="9" fontId="2" fillId="0" borderId="2" xfId="3" applyFont="1" applyBorder="1" applyAlignment="1" applyProtection="1">
      <alignment horizontal="center" vertical="top"/>
    </xf>
    <xf numFmtId="0" fontId="2" fillId="0" borderId="2" xfId="0" applyFont="1" applyBorder="1" applyAlignment="1">
      <alignment horizontal="left" vertical="top" wrapText="1"/>
    </xf>
    <xf numFmtId="9" fontId="2" fillId="3" borderId="2" xfId="3" applyFont="1" applyFill="1" applyBorder="1" applyAlignment="1" applyProtection="1">
      <alignment horizontal="center" vertical="top"/>
    </xf>
    <xf numFmtId="0" fontId="4" fillId="4" borderId="2" xfId="0" applyFont="1" applyFill="1" applyBorder="1" applyAlignment="1">
      <alignment vertical="center" wrapText="1"/>
    </xf>
    <xf numFmtId="0" fontId="3" fillId="4" borderId="2" xfId="0" applyFont="1" applyFill="1" applyBorder="1" applyAlignment="1">
      <alignment vertical="center" wrapText="1"/>
    </xf>
    <xf numFmtId="0" fontId="6" fillId="5" borderId="3" xfId="0" applyFont="1" applyFill="1" applyBorder="1" applyAlignment="1">
      <alignment vertical="center"/>
    </xf>
    <xf numFmtId="0" fontId="6" fillId="6" borderId="3" xfId="0" applyFont="1" applyFill="1" applyBorder="1" applyAlignment="1">
      <alignment vertical="center"/>
    </xf>
    <xf numFmtId="0" fontId="4" fillId="7" borderId="2" xfId="0" applyFont="1" applyFill="1" applyBorder="1" applyAlignment="1">
      <alignment vertical="center" wrapText="1"/>
    </xf>
    <xf numFmtId="0" fontId="3" fillId="7" borderId="2" xfId="0" applyFont="1" applyFill="1" applyBorder="1" applyAlignment="1">
      <alignment vertical="center" wrapText="1"/>
    </xf>
    <xf numFmtId="0" fontId="2" fillId="0" borderId="0" xfId="0" applyFont="1" applyAlignment="1">
      <alignment horizontal="left"/>
    </xf>
    <xf numFmtId="0" fontId="5" fillId="5" borderId="1" xfId="0" applyFont="1" applyFill="1" applyBorder="1" applyAlignment="1">
      <alignment horizontal="left" vertical="center"/>
    </xf>
    <xf numFmtId="0" fontId="4" fillId="4" borderId="2" xfId="0" applyFont="1" applyFill="1" applyBorder="1" applyAlignment="1">
      <alignment horizontal="left" vertical="center" wrapText="1"/>
    </xf>
    <xf numFmtId="0" fontId="2" fillId="0" borderId="2" xfId="0" applyFont="1" applyBorder="1" applyAlignment="1">
      <alignment horizontal="left" vertical="top"/>
    </xf>
    <xf numFmtId="0" fontId="5" fillId="6" borderId="1" xfId="0" applyFont="1" applyFill="1" applyBorder="1" applyAlignment="1">
      <alignment horizontal="left" vertical="center"/>
    </xf>
    <xf numFmtId="0" fontId="4" fillId="7" borderId="2" xfId="0" applyFont="1" applyFill="1" applyBorder="1" applyAlignment="1">
      <alignment horizontal="left" vertical="center" wrapText="1"/>
    </xf>
    <xf numFmtId="0" fontId="0" fillId="0" borderId="0" xfId="0" applyAlignment="1">
      <alignment horizontal="left"/>
    </xf>
    <xf numFmtId="0" fontId="0" fillId="0" borderId="0" xfId="0" applyAlignment="1">
      <alignment vertical="top"/>
    </xf>
    <xf numFmtId="0" fontId="12" fillId="0" borderId="0" xfId="0" applyFont="1" applyAlignment="1">
      <alignment vertical="top"/>
    </xf>
    <xf numFmtId="0" fontId="0" fillId="0" borderId="0" xfId="0" applyAlignment="1">
      <alignment vertical="top" wrapText="1"/>
    </xf>
    <xf numFmtId="0" fontId="11" fillId="0" borderId="0" xfId="0" applyFont="1" applyAlignment="1">
      <alignment vertical="top"/>
    </xf>
    <xf numFmtId="0" fontId="2" fillId="0" borderId="6" xfId="0" applyFont="1" applyBorder="1" applyAlignment="1">
      <alignment horizontal="left"/>
    </xf>
    <xf numFmtId="0" fontId="2" fillId="0" borderId="6" xfId="0" applyFont="1" applyBorder="1"/>
    <xf numFmtId="0" fontId="2" fillId="0" borderId="7" xfId="0" applyFont="1" applyBorder="1" applyAlignment="1">
      <alignment horizontal="left"/>
    </xf>
    <xf numFmtId="0" fontId="2" fillId="0" borderId="7" xfId="0" applyFont="1" applyBorder="1"/>
    <xf numFmtId="0" fontId="13" fillId="9" borderId="9" xfId="0" applyFont="1" applyFill="1" applyBorder="1" applyAlignment="1">
      <alignment horizontal="left"/>
    </xf>
    <xf numFmtId="0" fontId="6" fillId="9" borderId="7" xfId="0" applyFont="1" applyFill="1" applyBorder="1"/>
    <xf numFmtId="0" fontId="6" fillId="9" borderId="8" xfId="0" applyFont="1" applyFill="1" applyBorder="1"/>
    <xf numFmtId="0" fontId="10" fillId="9" borderId="7" xfId="0" applyFont="1" applyFill="1" applyBorder="1"/>
    <xf numFmtId="3" fontId="14" fillId="9" borderId="10" xfId="0" applyNumberFormat="1" applyFont="1" applyFill="1" applyBorder="1"/>
    <xf numFmtId="0" fontId="5" fillId="5" borderId="3" xfId="0" applyFont="1" applyFill="1" applyBorder="1" applyAlignment="1">
      <alignment horizontal="right" vertical="center"/>
    </xf>
    <xf numFmtId="1" fontId="0" fillId="0" borderId="0" xfId="0" applyNumberFormat="1" applyAlignment="1">
      <alignment horizontal="center"/>
    </xf>
    <xf numFmtId="0" fontId="6" fillId="9" borderId="8" xfId="0" applyFont="1" applyFill="1" applyBorder="1" applyAlignment="1">
      <alignment horizontal="center"/>
    </xf>
    <xf numFmtId="1" fontId="2" fillId="0" borderId="0" xfId="0" applyNumberFormat="1" applyFont="1" applyAlignment="1">
      <alignment horizontal="center"/>
    </xf>
    <xf numFmtId="1" fontId="5" fillId="5" borderId="3" xfId="0" applyNumberFormat="1" applyFont="1" applyFill="1" applyBorder="1" applyAlignment="1">
      <alignment horizontal="center" vertical="center"/>
    </xf>
    <xf numFmtId="1" fontId="3" fillId="4" borderId="5" xfId="0" applyNumberFormat="1" applyFont="1" applyFill="1" applyBorder="1" applyAlignment="1">
      <alignment horizontal="center" vertical="center" wrapText="1"/>
    </xf>
    <xf numFmtId="0" fontId="3" fillId="7" borderId="2" xfId="0" applyFont="1" applyFill="1" applyBorder="1" applyAlignment="1">
      <alignment horizontal="center" vertical="center" wrapText="1"/>
    </xf>
    <xf numFmtId="0" fontId="5" fillId="6" borderId="3" xfId="0" applyFont="1" applyFill="1" applyBorder="1" applyAlignment="1">
      <alignment horizontal="right" vertical="center"/>
    </xf>
    <xf numFmtId="1" fontId="5" fillId="6" borderId="3" xfId="0" applyNumberFormat="1" applyFont="1" applyFill="1" applyBorder="1" applyAlignment="1">
      <alignment horizontal="center" vertical="center"/>
    </xf>
    <xf numFmtId="0" fontId="0" fillId="0" borderId="0" xfId="0" applyAlignment="1">
      <alignment horizontal="left" vertical="top" wrapText="1"/>
    </xf>
    <xf numFmtId="0" fontId="17" fillId="9" borderId="0" xfId="0" applyFont="1" applyFill="1" applyAlignment="1">
      <alignment horizontal="left" vertical="top" wrapText="1"/>
    </xf>
    <xf numFmtId="0" fontId="16" fillId="9" borderId="0" xfId="0" applyFont="1" applyFill="1"/>
    <xf numFmtId="0" fontId="18" fillId="11" borderId="0" xfId="0" applyFont="1" applyFill="1" applyAlignment="1">
      <alignment horizontal="left" vertical="top" wrapText="1"/>
    </xf>
    <xf numFmtId="9" fontId="15" fillId="11" borderId="0" xfId="0" applyNumberFormat="1" applyFont="1" applyFill="1" applyAlignment="1">
      <alignment horizontal="left"/>
    </xf>
    <xf numFmtId="0" fontId="10" fillId="9" borderId="0" xfId="0" applyFont="1" applyFill="1" applyAlignment="1">
      <alignment vertical="center"/>
    </xf>
    <xf numFmtId="0" fontId="10" fillId="9" borderId="0" xfId="0" applyFont="1" applyFill="1" applyAlignment="1">
      <alignment vertical="center" wrapText="1"/>
    </xf>
    <xf numFmtId="0" fontId="2" fillId="0" borderId="2" xfId="0" applyFont="1" applyBorder="1" applyAlignment="1">
      <alignment horizontal="center" vertical="top"/>
    </xf>
    <xf numFmtId="9" fontId="2" fillId="0" borderId="2" xfId="3" applyFont="1" applyFill="1" applyBorder="1" applyAlignment="1" applyProtection="1">
      <alignment horizontal="center" vertical="top"/>
    </xf>
    <xf numFmtId="1" fontId="2" fillId="0" borderId="2" xfId="3" applyNumberFormat="1" applyFont="1" applyFill="1" applyBorder="1" applyAlignment="1" applyProtection="1">
      <alignment horizontal="center" vertical="top"/>
    </xf>
    <xf numFmtId="0" fontId="0" fillId="13" borderId="15" xfId="0" applyFill="1" applyBorder="1" applyAlignment="1">
      <alignment vertical="top"/>
    </xf>
    <xf numFmtId="9" fontId="0" fillId="12" borderId="16" xfId="3" applyFont="1" applyFill="1" applyBorder="1" applyAlignment="1">
      <alignment horizontal="left" vertical="top"/>
    </xf>
    <xf numFmtId="0" fontId="0" fillId="12" borderId="15" xfId="0" applyFill="1" applyBorder="1" applyAlignment="1">
      <alignment horizontal="left" vertical="top" wrapText="1"/>
    </xf>
    <xf numFmtId="0" fontId="0" fillId="12" borderId="18" xfId="0" applyFill="1" applyBorder="1" applyAlignment="1">
      <alignment vertical="top"/>
    </xf>
    <xf numFmtId="0" fontId="0" fillId="12" borderId="14" xfId="0" applyFill="1" applyBorder="1" applyAlignment="1">
      <alignment vertical="top"/>
    </xf>
    <xf numFmtId="0" fontId="0" fillId="12" borderId="19" xfId="0" applyFill="1" applyBorder="1" applyAlignment="1">
      <alignment vertical="top"/>
    </xf>
    <xf numFmtId="0" fontId="0" fillId="12" borderId="14" xfId="0" applyFill="1" applyBorder="1" applyAlignment="1">
      <alignment vertical="top" wrapText="1"/>
    </xf>
    <xf numFmtId="9" fontId="0" fillId="13" borderId="11" xfId="3" applyFont="1" applyFill="1" applyBorder="1" applyAlignment="1">
      <alignment horizontal="left" vertical="top"/>
    </xf>
    <xf numFmtId="0" fontId="10" fillId="9" borderId="12" xfId="0" applyFont="1" applyFill="1" applyBorder="1" applyAlignment="1">
      <alignment vertical="center"/>
    </xf>
    <xf numFmtId="0" fontId="10" fillId="9" borderId="0" xfId="0" applyFont="1" applyFill="1" applyAlignment="1">
      <alignment horizontal="left" vertical="center" wrapText="1"/>
    </xf>
    <xf numFmtId="0" fontId="0" fillId="13" borderId="0" xfId="0" applyFill="1" applyAlignment="1">
      <alignment vertical="top"/>
    </xf>
    <xf numFmtId="0" fontId="0" fillId="12" borderId="15" xfId="0" applyFill="1" applyBorder="1" applyAlignment="1">
      <alignment vertical="top" wrapText="1"/>
    </xf>
    <xf numFmtId="0" fontId="0" fillId="13" borderId="15" xfId="0" applyFill="1" applyBorder="1" applyAlignment="1">
      <alignment vertical="top" wrapText="1"/>
    </xf>
    <xf numFmtId="9" fontId="0" fillId="12" borderId="21" xfId="3" applyFont="1" applyFill="1" applyBorder="1" applyAlignment="1">
      <alignment horizontal="left" vertical="top"/>
    </xf>
    <xf numFmtId="0" fontId="0" fillId="12" borderId="14" xfId="0" quotePrefix="1" applyFill="1" applyBorder="1" applyAlignment="1">
      <alignment horizontal="left" vertical="top" wrapText="1"/>
    </xf>
    <xf numFmtId="0" fontId="0" fillId="13" borderId="15" xfId="0" applyFill="1" applyBorder="1" applyAlignment="1">
      <alignment horizontal="left" vertical="top" wrapText="1"/>
    </xf>
    <xf numFmtId="0" fontId="0" fillId="8" borderId="14" xfId="0" applyFill="1" applyBorder="1" applyAlignment="1">
      <alignment vertical="top"/>
    </xf>
    <xf numFmtId="0" fontId="11" fillId="8" borderId="13" xfId="0" applyFont="1" applyFill="1" applyBorder="1" applyAlignment="1">
      <alignment vertical="top"/>
    </xf>
    <xf numFmtId="9" fontId="0" fillId="8" borderId="15" xfId="3" applyFont="1" applyFill="1" applyBorder="1" applyAlignment="1">
      <alignment horizontal="left" vertical="top"/>
    </xf>
    <xf numFmtId="0" fontId="0" fillId="8" borderId="13" xfId="0" applyFill="1" applyBorder="1" applyAlignment="1">
      <alignment horizontal="left" vertical="top" wrapText="1"/>
    </xf>
    <xf numFmtId="0" fontId="0" fillId="8" borderId="22" xfId="0" applyFill="1" applyBorder="1" applyAlignment="1">
      <alignment vertical="top" wrapText="1"/>
    </xf>
    <xf numFmtId="0" fontId="0" fillId="8" borderId="21" xfId="0" applyFill="1" applyBorder="1" applyAlignment="1">
      <alignment vertical="top"/>
    </xf>
    <xf numFmtId="0" fontId="2" fillId="0" borderId="23" xfId="0" applyFont="1" applyBorder="1" applyAlignment="1">
      <alignment horizontal="left"/>
    </xf>
    <xf numFmtId="0" fontId="2" fillId="0" borderId="23" xfId="0" applyFont="1" applyBorder="1"/>
    <xf numFmtId="0" fontId="2" fillId="0" borderId="23" xfId="0" applyFont="1" applyBorder="1" applyAlignment="1">
      <alignment horizontal="right"/>
    </xf>
    <xf numFmtId="0" fontId="3" fillId="10" borderId="2" xfId="0" applyFont="1" applyFill="1" applyBorder="1" applyAlignment="1">
      <alignment horizontal="left" vertical="center"/>
    </xf>
    <xf numFmtId="0" fontId="2" fillId="10" borderId="2" xfId="0" applyFont="1" applyFill="1" applyBorder="1" applyAlignment="1">
      <alignment vertical="center"/>
    </xf>
    <xf numFmtId="0" fontId="2" fillId="2" borderId="2" xfId="0" applyFont="1" applyFill="1" applyBorder="1" applyAlignment="1">
      <alignment vertical="center"/>
    </xf>
    <xf numFmtId="0" fontId="19" fillId="10" borderId="2" xfId="0" applyFont="1" applyFill="1" applyBorder="1" applyAlignment="1">
      <alignment horizontal="center" vertical="center"/>
    </xf>
    <xf numFmtId="1" fontId="19" fillId="10" borderId="2" xfId="0" applyNumberFormat="1" applyFont="1" applyFill="1" applyBorder="1" applyAlignment="1">
      <alignment horizontal="center" vertical="center"/>
    </xf>
    <xf numFmtId="0" fontId="3" fillId="2" borderId="2" xfId="0" applyFont="1" applyFill="1" applyBorder="1" applyAlignment="1">
      <alignment horizontal="center" vertical="center"/>
    </xf>
    <xf numFmtId="0" fontId="19" fillId="2" borderId="2" xfId="0" applyFont="1" applyFill="1" applyBorder="1" applyAlignment="1">
      <alignment horizontal="center" vertical="center"/>
    </xf>
    <xf numFmtId="9" fontId="19" fillId="2" borderId="2" xfId="3" applyFont="1" applyFill="1" applyBorder="1" applyAlignment="1" applyProtection="1">
      <alignment horizontal="center" vertical="center"/>
    </xf>
    <xf numFmtId="1" fontId="19" fillId="2" borderId="2" xfId="3" applyNumberFormat="1" applyFont="1" applyFill="1" applyBorder="1" applyAlignment="1" applyProtection="1">
      <alignment horizontal="center" vertical="center"/>
    </xf>
    <xf numFmtId="0" fontId="2" fillId="0" borderId="2" xfId="0" applyFont="1" applyBorder="1" applyAlignment="1">
      <alignment horizontal="center" vertical="top" wrapText="1"/>
    </xf>
    <xf numFmtId="1" fontId="0" fillId="0" borderId="0" xfId="0" applyNumberFormat="1"/>
    <xf numFmtId="0" fontId="0" fillId="0" borderId="24" xfId="0" applyBorder="1"/>
    <xf numFmtId="0" fontId="0" fillId="0" borderId="25" xfId="0" applyBorder="1"/>
    <xf numFmtId="1" fontId="0" fillId="0" borderId="26" xfId="0" applyNumberFormat="1" applyBorder="1"/>
    <xf numFmtId="0" fontId="21" fillId="0" borderId="0" xfId="0" applyFont="1" applyAlignment="1">
      <alignment vertical="center"/>
    </xf>
    <xf numFmtId="0" fontId="21" fillId="0" borderId="0" xfId="0" applyFont="1" applyAlignment="1">
      <alignment horizontal="left" vertical="center" indent="1"/>
    </xf>
    <xf numFmtId="0" fontId="20" fillId="12" borderId="20" xfId="0" applyFont="1" applyFill="1" applyBorder="1" applyAlignment="1">
      <alignment vertical="top"/>
    </xf>
    <xf numFmtId="0" fontId="20" fillId="13" borderId="4" xfId="0" applyFont="1" applyFill="1" applyBorder="1" applyAlignment="1">
      <alignment vertical="top"/>
    </xf>
    <xf numFmtId="0" fontId="0" fillId="0" borderId="0" xfId="0" applyAlignment="1">
      <alignment vertical="center"/>
    </xf>
    <xf numFmtId="0" fontId="20" fillId="12" borderId="17" xfId="0" applyFont="1" applyFill="1" applyBorder="1" applyAlignment="1">
      <alignment vertical="top"/>
    </xf>
    <xf numFmtId="1" fontId="2" fillId="0" borderId="0" xfId="3" applyNumberFormat="1" applyFont="1" applyBorder="1" applyAlignment="1" applyProtection="1">
      <alignment horizontal="center" vertical="top"/>
    </xf>
    <xf numFmtId="0" fontId="2" fillId="0" borderId="2" xfId="0" applyFont="1" applyBorder="1" applyAlignment="1" applyProtection="1">
      <alignment horizontal="center" vertical="top" wrapText="1"/>
      <protection locked="0"/>
    </xf>
    <xf numFmtId="0" fontId="2" fillId="2" borderId="2" xfId="0" applyFont="1" applyFill="1" applyBorder="1" applyAlignment="1">
      <alignment horizontal="left" vertical="center"/>
    </xf>
    <xf numFmtId="0" fontId="2" fillId="2" borderId="2" xfId="0" applyFont="1" applyFill="1" applyBorder="1" applyAlignment="1">
      <alignment horizontal="left" vertical="center" wrapText="1"/>
    </xf>
  </cellXfs>
  <cellStyles count="6">
    <cellStyle name="Euro" xfId="2" xr:uid="{00000000-0005-0000-0000-000000000000}"/>
    <cellStyle name="Procent" xfId="3" builtinId="5"/>
    <cellStyle name="Procent 2" xfId="5" xr:uid="{00000000-0005-0000-0000-000002000000}"/>
    <cellStyle name="Standaard" xfId="0" builtinId="0"/>
    <cellStyle name="Standaard 2" xfId="1" xr:uid="{00000000-0005-0000-0000-000004000000}"/>
    <cellStyle name="Standaard 3" xfId="4" xr:uid="{00000000-0005-0000-0000-000005000000}"/>
  </cellStyles>
  <dxfs count="9">
    <dxf>
      <fill>
        <patternFill>
          <bgColor rgb="FFFF0000"/>
        </patternFill>
      </fill>
    </dxf>
    <dxf>
      <fill>
        <patternFill>
          <bgColor rgb="FFFF0000"/>
        </patternFill>
      </fill>
    </dxf>
    <dxf>
      <numFmt numFmtId="1" formatCode="0"/>
    </dxf>
    <dxf>
      <numFmt numFmtId="1" formatCode="0"/>
    </dxf>
    <dxf>
      <alignment horizontal="left" vertical="top" textRotation="0" wrapText="1" indent="0" justifyLastLine="0" shrinkToFit="0" readingOrder="0"/>
    </dxf>
    <dxf>
      <border outline="0">
        <top style="thin">
          <color theme="6" tint="0.39997558519241921"/>
        </top>
      </border>
    </dxf>
    <dxf>
      <border outline="0">
        <left style="thin">
          <color theme="6" tint="0.39997558519241921"/>
        </left>
        <right style="thin">
          <color theme="6" tint="0.39997558519241921"/>
        </right>
        <top style="thin">
          <color theme="6" tint="0.39997558519241921"/>
        </top>
        <bottom style="thin">
          <color theme="6" tint="0.39997558519241921"/>
        </bottom>
      </border>
    </dxf>
    <dxf>
      <border outline="0">
        <bottom style="thin">
          <color theme="6" tint="0.39997558519241921"/>
        </bottom>
      </border>
    </dxf>
    <dxf>
      <font>
        <b val="0"/>
        <i val="0"/>
        <strike val="0"/>
        <condense val="0"/>
        <extend val="0"/>
        <outline val="0"/>
        <shadow val="0"/>
        <u val="none"/>
        <vertAlign val="baseline"/>
        <sz val="11"/>
        <color theme="0"/>
        <name val="Calibri"/>
        <scheme val="minor"/>
      </font>
      <fill>
        <patternFill patternType="solid">
          <fgColor indexed="64"/>
          <bgColor theme="3" tint="-0.249977111117893"/>
        </patternFill>
      </fill>
      <alignment horizontal="general" vertical="center" textRotation="0" wrapText="0" indent="0" justifyLastLine="0" shrinkToFit="0" readingOrder="0"/>
    </dxf>
  </dxfs>
  <tableStyles count="0" defaultTableStyle="TableStyleMedium2" defaultPivotStyle="PivotStyleLight16"/>
  <colors>
    <mruColors>
      <color rgb="FFF9EEED"/>
      <color rgb="FFF0D5D4"/>
      <color rgb="FFFFFF99"/>
      <color rgb="FF0000FF"/>
      <color rgb="FFFF7C80"/>
      <color rgb="FFFF79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esktop/Tijdelijk/RVB_BPM_Applicatie_Kwaliteitseisen_20180517_094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waliteitseisen"/>
      <sheetName val="Parameters"/>
      <sheetName val="Blad2"/>
      <sheetName val="Blad3"/>
    </sheetNames>
    <sheetDataSet>
      <sheetData sheetId="0" refreshError="1"/>
      <sheetData sheetId="1"/>
      <sheetData sheetId="2" refreshError="1"/>
      <sheetData sheetId="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3" displayName="Tabel3" ref="A4:F10" totalsRowShown="0" headerRowDxfId="8" headerRowBorderDxfId="7" tableBorderDxfId="6" totalsRowBorderDxfId="5">
  <autoFilter ref="A4:F10" xr:uid="{00000000-0009-0000-0100-000003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000-000001000000}" name="Uitvoeringswijze"/>
    <tableColumn id="2" xr3:uid="{00000000-0010-0000-0000-000002000000}" name="Onderwerp"/>
    <tableColumn id="6" xr3:uid="{00000000-0010-0000-0000-000006000000}" name="Nr"/>
    <tableColumn id="3" xr3:uid="{00000000-0010-0000-0000-000003000000}" name="Open vraag"/>
    <tableColumn id="4" xr3:uid="{00000000-0010-0000-0000-000004000000}" name="Toelichting" dataDxfId="4"/>
    <tableColumn id="5" xr3:uid="{00000000-0010-0000-0000-000005000000}" name="Maximale score"/>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2" displayName="Tabel2" ref="A1:C16" totalsRowShown="0">
  <autoFilter ref="A1:C16" xr:uid="{00000000-0009-0000-0100-000002000000}">
    <filterColumn colId="0" hiddenButton="1"/>
    <filterColumn colId="1" hiddenButton="1"/>
    <filterColumn colId="2" hiddenButton="1"/>
  </autoFilter>
  <tableColumns count="3">
    <tableColumn id="1" xr3:uid="{00000000-0010-0000-0300-000001000000}" name="Onderwerp"/>
    <tableColumn id="3" xr3:uid="{00000000-0010-0000-0300-000003000000}" name="Behaalde score" dataDxfId="3"/>
    <tableColumn id="2" xr3:uid="{00000000-0010-0000-0300-000002000000}" name="Subtotaal" dataDxfId="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I30"/>
  <sheetViews>
    <sheetView showGridLines="0" zoomScale="90" zoomScaleNormal="90" zoomScaleSheetLayoutView="110" workbookViewId="0">
      <selection activeCell="H4" sqref="H4"/>
    </sheetView>
  </sheetViews>
  <sheetFormatPr defaultRowHeight="15" x14ac:dyDescent="0.25"/>
  <cols>
    <col min="1" max="1" width="2.42578125" customWidth="1"/>
    <col min="2" max="2" width="10.140625" style="20" customWidth="1"/>
    <col min="3" max="3" width="45.85546875" customWidth="1"/>
    <col min="4" max="4" width="64.85546875" customWidth="1"/>
    <col min="5" max="5" width="5.42578125" customWidth="1"/>
    <col min="6" max="6" width="7.42578125" customWidth="1"/>
    <col min="7" max="7" width="13.42578125" hidden="1" customWidth="1"/>
    <col min="8" max="8" width="14.42578125" customWidth="1"/>
    <col min="9" max="9" width="7.85546875" style="35" bestFit="1" customWidth="1"/>
  </cols>
  <sheetData>
    <row r="1" spans="1:9" x14ac:dyDescent="0.25">
      <c r="A1" s="1"/>
      <c r="B1" s="25"/>
      <c r="C1" s="1"/>
      <c r="D1" s="1"/>
      <c r="E1" s="1"/>
      <c r="F1" s="26"/>
      <c r="G1" s="26"/>
      <c r="H1" s="26"/>
    </row>
    <row r="2" spans="1:9" ht="18.75" x14ac:dyDescent="0.3">
      <c r="A2" s="1"/>
      <c r="B2" s="29" t="s">
        <v>0</v>
      </c>
      <c r="C2" s="30"/>
      <c r="D2" s="30"/>
      <c r="E2" s="30"/>
      <c r="F2" s="31"/>
      <c r="G2" s="32"/>
      <c r="H2" s="33"/>
      <c r="I2" s="36"/>
    </row>
    <row r="3" spans="1:9" x14ac:dyDescent="0.25">
      <c r="A3" s="1"/>
      <c r="B3" s="75"/>
      <c r="C3" s="76"/>
      <c r="D3" s="76"/>
      <c r="E3" s="76"/>
      <c r="F3" s="76"/>
      <c r="G3" s="76"/>
      <c r="H3" s="77" t="s">
        <v>1</v>
      </c>
      <c r="I3" s="37">
        <v>10</v>
      </c>
    </row>
    <row r="4" spans="1:9" x14ac:dyDescent="0.25">
      <c r="A4" s="1"/>
      <c r="B4" s="78" t="s">
        <v>2</v>
      </c>
      <c r="C4" s="79"/>
      <c r="D4" s="79"/>
      <c r="E4" s="79"/>
      <c r="F4" s="79"/>
      <c r="G4" s="80"/>
      <c r="H4" s="81" t="s">
        <v>3</v>
      </c>
      <c r="I4" s="82" t="s">
        <v>4</v>
      </c>
    </row>
    <row r="5" spans="1:9" x14ac:dyDescent="0.25">
      <c r="A5" s="1"/>
      <c r="B5" s="83">
        <v>1</v>
      </c>
      <c r="C5" s="100" t="s">
        <v>5</v>
      </c>
      <c r="D5" s="100"/>
      <c r="E5" s="100"/>
      <c r="F5" s="100"/>
      <c r="G5" s="100"/>
      <c r="H5" s="84" t="s">
        <v>6</v>
      </c>
      <c r="I5" s="84" t="s">
        <v>7</v>
      </c>
    </row>
    <row r="6" spans="1:9" x14ac:dyDescent="0.25">
      <c r="A6" s="1"/>
      <c r="B6" s="83">
        <v>2</v>
      </c>
      <c r="C6" s="100" t="s">
        <v>8</v>
      </c>
      <c r="D6" s="100"/>
      <c r="E6" s="100"/>
      <c r="F6" s="100"/>
      <c r="G6" s="100"/>
      <c r="H6" s="85">
        <v>1</v>
      </c>
      <c r="I6" s="86">
        <f>+$I$3*1</f>
        <v>10</v>
      </c>
    </row>
    <row r="7" spans="1:9" x14ac:dyDescent="0.25">
      <c r="A7" s="1"/>
      <c r="B7" s="83">
        <v>3</v>
      </c>
      <c r="C7" s="100" t="s">
        <v>9</v>
      </c>
      <c r="D7" s="100"/>
      <c r="E7" s="100"/>
      <c r="F7" s="100"/>
      <c r="G7" s="100"/>
      <c r="H7" s="85">
        <v>0.5</v>
      </c>
      <c r="I7" s="86">
        <f>+$I$3*0.5</f>
        <v>5</v>
      </c>
    </row>
    <row r="8" spans="1:9" x14ac:dyDescent="0.25">
      <c r="A8" s="1"/>
      <c r="B8" s="83">
        <v>4</v>
      </c>
      <c r="C8" s="100" t="s">
        <v>10</v>
      </c>
      <c r="D8" s="100"/>
      <c r="E8" s="100"/>
      <c r="F8" s="100"/>
      <c r="G8" s="100"/>
      <c r="H8" s="85">
        <v>0.2</v>
      </c>
      <c r="I8" s="86">
        <f>+$I$3*0.2</f>
        <v>2</v>
      </c>
    </row>
    <row r="9" spans="1:9" x14ac:dyDescent="0.25">
      <c r="A9" s="1"/>
      <c r="B9" s="2"/>
      <c r="C9" s="3"/>
      <c r="D9" s="3"/>
      <c r="E9" s="3"/>
      <c r="F9" s="3"/>
      <c r="G9" s="3"/>
      <c r="H9" s="3"/>
    </row>
    <row r="10" spans="1:9" x14ac:dyDescent="0.25">
      <c r="A10" s="3"/>
      <c r="B10" s="15" t="s">
        <v>57</v>
      </c>
      <c r="C10" s="10"/>
      <c r="D10" s="10"/>
      <c r="E10" s="10"/>
      <c r="F10" s="10"/>
      <c r="G10" s="10"/>
      <c r="H10" s="34" t="s">
        <v>11</v>
      </c>
      <c r="I10" s="38">
        <f>+SUM(I12:I20)</f>
        <v>0</v>
      </c>
    </row>
    <row r="11" spans="1:9" ht="39.950000000000003" customHeight="1" x14ac:dyDescent="0.25">
      <c r="A11" s="1"/>
      <c r="B11" s="16" t="s">
        <v>12</v>
      </c>
      <c r="C11" s="8" t="s">
        <v>13</v>
      </c>
      <c r="D11" s="8" t="s">
        <v>14</v>
      </c>
      <c r="E11" s="9" t="s">
        <v>15</v>
      </c>
      <c r="F11" s="9" t="s">
        <v>3</v>
      </c>
      <c r="G11" s="9" t="s">
        <v>16</v>
      </c>
      <c r="H11" s="9" t="s">
        <v>17</v>
      </c>
      <c r="I11" s="39" t="s">
        <v>4</v>
      </c>
    </row>
    <row r="12" spans="1:9" ht="25.5" x14ac:dyDescent="0.25">
      <c r="A12" s="1"/>
      <c r="B12" s="17" t="s">
        <v>59</v>
      </c>
      <c r="C12" s="4" t="s">
        <v>18</v>
      </c>
      <c r="D12" s="4" t="s">
        <v>19</v>
      </c>
      <c r="E12" s="50">
        <v>1</v>
      </c>
      <c r="F12" s="51" t="str">
        <f t="shared" ref="F12:F20" si="0">IF(E12="",,VLOOKUP(E12,$B$5:$H$8,7,FALSE))</f>
        <v>K.O.</v>
      </c>
      <c r="G12" s="6"/>
      <c r="H12" s="99"/>
      <c r="I12" s="52" t="str">
        <f>IF(UPPER(H12)="X",IF(E12="",,VLOOKUP(E12,$B$5:$I$8,8,FALSE)),IF(E12=$B$5,"Niet oké",0))</f>
        <v>Niet oké</v>
      </c>
    </row>
    <row r="13" spans="1:9" ht="25.5" x14ac:dyDescent="0.25">
      <c r="A13" s="1"/>
      <c r="B13" s="17" t="s">
        <v>60</v>
      </c>
      <c r="C13" s="4" t="s">
        <v>20</v>
      </c>
      <c r="D13" s="4" t="s">
        <v>21</v>
      </c>
      <c r="E13" s="50">
        <v>1</v>
      </c>
      <c r="F13" s="51" t="str">
        <f t="shared" si="0"/>
        <v>K.O.</v>
      </c>
      <c r="G13" s="6"/>
      <c r="H13" s="99"/>
      <c r="I13" s="52" t="str">
        <f t="shared" ref="I13:I20" si="1">IF(UPPER(H13)="X",IF(E13="",,VLOOKUP(E13,$B$5:$I$8,8,FALSE)),IF(E13=$B$5,"Niet oké",0))</f>
        <v>Niet oké</v>
      </c>
    </row>
    <row r="14" spans="1:9" ht="25.5" x14ac:dyDescent="0.25">
      <c r="A14" s="1"/>
      <c r="B14" s="17" t="s">
        <v>61</v>
      </c>
      <c r="C14" s="4" t="s">
        <v>22</v>
      </c>
      <c r="D14" s="4" t="s">
        <v>23</v>
      </c>
      <c r="E14" s="50">
        <v>3</v>
      </c>
      <c r="F14" s="51">
        <f t="shared" ref="F14" si="2">IF(E14="",,VLOOKUP(E14,$B$5:$H$8,7,FALSE))</f>
        <v>0.5</v>
      </c>
      <c r="G14" s="6"/>
      <c r="H14" s="99"/>
      <c r="I14" s="52">
        <f t="shared" ref="I14" si="3">IF(UPPER(H14)="X",IF(E14="",,VLOOKUP(E14,$B$5:$I$8,8,FALSE)),IF(E14=$B$5,"Niet oké",0))</f>
        <v>0</v>
      </c>
    </row>
    <row r="15" spans="1:9" x14ac:dyDescent="0.25">
      <c r="A15" s="1"/>
      <c r="B15" s="17" t="s">
        <v>62</v>
      </c>
      <c r="C15" s="4" t="s">
        <v>24</v>
      </c>
      <c r="D15" s="4" t="s">
        <v>25</v>
      </c>
      <c r="E15" s="50">
        <v>2</v>
      </c>
      <c r="F15" s="51">
        <f t="shared" si="0"/>
        <v>1</v>
      </c>
      <c r="G15" s="6"/>
      <c r="H15" s="99"/>
      <c r="I15" s="52">
        <f t="shared" si="1"/>
        <v>0</v>
      </c>
    </row>
    <row r="16" spans="1:9" ht="25.5" x14ac:dyDescent="0.25">
      <c r="A16" s="1"/>
      <c r="B16" s="17" t="s">
        <v>63</v>
      </c>
      <c r="C16" s="4" t="s">
        <v>26</v>
      </c>
      <c r="D16" s="4" t="s">
        <v>27</v>
      </c>
      <c r="E16" s="50">
        <v>1</v>
      </c>
      <c r="F16" s="51" t="str">
        <f t="shared" si="0"/>
        <v>K.O.</v>
      </c>
      <c r="G16" s="6"/>
      <c r="H16" s="99"/>
      <c r="I16" s="52" t="str">
        <f t="shared" si="1"/>
        <v>Niet oké</v>
      </c>
    </row>
    <row r="17" spans="1:9" ht="25.5" x14ac:dyDescent="0.25">
      <c r="A17" s="1"/>
      <c r="B17" s="17" t="s">
        <v>64</v>
      </c>
      <c r="C17" s="4" t="s">
        <v>28</v>
      </c>
      <c r="D17" s="4" t="s">
        <v>29</v>
      </c>
      <c r="E17" s="50">
        <v>1</v>
      </c>
      <c r="F17" s="51" t="str">
        <f t="shared" si="0"/>
        <v>K.O.</v>
      </c>
      <c r="G17" s="6"/>
      <c r="H17" s="99"/>
      <c r="I17" s="52" t="str">
        <f t="shared" si="1"/>
        <v>Niet oké</v>
      </c>
    </row>
    <row r="18" spans="1:9" ht="25.5" x14ac:dyDescent="0.25">
      <c r="A18" s="1"/>
      <c r="B18" s="17" t="s">
        <v>127</v>
      </c>
      <c r="C18" s="6" t="s">
        <v>128</v>
      </c>
      <c r="D18" s="4" t="s">
        <v>129</v>
      </c>
      <c r="E18" s="50">
        <v>1</v>
      </c>
      <c r="F18" s="51" t="str">
        <f t="shared" si="0"/>
        <v>K.O.</v>
      </c>
      <c r="G18" s="6"/>
      <c r="H18" s="99"/>
      <c r="I18" s="52" t="str">
        <f t="shared" si="1"/>
        <v>Niet oké</v>
      </c>
    </row>
    <row r="19" spans="1:9" ht="38.25" x14ac:dyDescent="0.25">
      <c r="A19" s="1"/>
      <c r="B19" s="17" t="s">
        <v>172</v>
      </c>
      <c r="C19" s="4" t="s">
        <v>174</v>
      </c>
      <c r="D19" s="4" t="s">
        <v>175</v>
      </c>
      <c r="E19" s="50">
        <v>1</v>
      </c>
      <c r="F19" s="51" t="str">
        <f t="shared" ref="F19" si="4">IF(E19="",,VLOOKUP(E19,$B$5:$H$8,7,FALSE))</f>
        <v>K.O.</v>
      </c>
      <c r="G19" s="6"/>
      <c r="H19" s="99"/>
      <c r="I19" s="52" t="str">
        <f t="shared" ref="I19" si="5">IF(UPPER(H19)="X",IF(E19="",,VLOOKUP(E19,$B$5:$I$8,8,FALSE)),IF(E19=$B$5,"Niet oké",0))</f>
        <v>Niet oké</v>
      </c>
    </row>
    <row r="20" spans="1:9" ht="38.25" x14ac:dyDescent="0.25">
      <c r="A20" s="1"/>
      <c r="B20" s="17" t="s">
        <v>172</v>
      </c>
      <c r="C20" s="4" t="s">
        <v>173</v>
      </c>
      <c r="D20" s="4" t="s">
        <v>176</v>
      </c>
      <c r="E20" s="50">
        <v>1</v>
      </c>
      <c r="F20" s="51" t="str">
        <f t="shared" si="0"/>
        <v>K.O.</v>
      </c>
      <c r="G20" s="6"/>
      <c r="H20" s="99"/>
      <c r="I20" s="52" t="str">
        <f t="shared" si="1"/>
        <v>Niet oké</v>
      </c>
    </row>
    <row r="21" spans="1:9" x14ac:dyDescent="0.25">
      <c r="A21" s="1"/>
      <c r="B21" s="2"/>
      <c r="C21" s="3"/>
      <c r="D21" s="3"/>
      <c r="E21" s="3"/>
      <c r="F21" s="3"/>
      <c r="G21" s="3"/>
      <c r="H21" s="3"/>
    </row>
    <row r="22" spans="1:9" x14ac:dyDescent="0.25">
      <c r="A22" s="3"/>
      <c r="B22" s="15" t="s">
        <v>58</v>
      </c>
      <c r="C22" s="10"/>
      <c r="D22" s="10"/>
      <c r="E22" s="10"/>
      <c r="F22" s="10"/>
      <c r="G22" s="10"/>
      <c r="H22" s="34" t="s">
        <v>11</v>
      </c>
      <c r="I22" s="38">
        <f>+SUM(I24:I29)</f>
        <v>0</v>
      </c>
    </row>
    <row r="23" spans="1:9" ht="39.950000000000003" customHeight="1" x14ac:dyDescent="0.25">
      <c r="A23" s="1"/>
      <c r="B23" s="16" t="s">
        <v>12</v>
      </c>
      <c r="C23" s="8" t="s">
        <v>13</v>
      </c>
      <c r="D23" s="8" t="s">
        <v>14</v>
      </c>
      <c r="E23" s="9" t="s">
        <v>15</v>
      </c>
      <c r="F23" s="9" t="s">
        <v>3</v>
      </c>
      <c r="G23" s="9" t="s">
        <v>16</v>
      </c>
      <c r="H23" s="9" t="s">
        <v>17</v>
      </c>
      <c r="I23" s="39" t="s">
        <v>4</v>
      </c>
    </row>
    <row r="24" spans="1:9" ht="25.5" x14ac:dyDescent="0.25">
      <c r="A24" s="1"/>
      <c r="B24" s="17" t="s">
        <v>65</v>
      </c>
      <c r="C24" s="4" t="s">
        <v>66</v>
      </c>
      <c r="D24" s="4" t="s">
        <v>67</v>
      </c>
      <c r="E24" s="50">
        <v>1</v>
      </c>
      <c r="F24" s="51" t="str">
        <f t="shared" ref="F24:F28" si="6">IF(E24="",,VLOOKUP(E24,$B$5:$H$8,7,FALSE))</f>
        <v>K.O.</v>
      </c>
      <c r="G24" s="6"/>
      <c r="H24" s="87"/>
      <c r="I24" s="52" t="str">
        <f>IF(UPPER(H24)="X",IF(E24="",,VLOOKUP(E24,$B$5:$I$8,8,FALSE)),IF(E24=$B$5,"Niet oké",0))</f>
        <v>Niet oké</v>
      </c>
    </row>
    <row r="25" spans="1:9" x14ac:dyDescent="0.25">
      <c r="A25" s="1"/>
      <c r="B25" s="17" t="s">
        <v>68</v>
      </c>
      <c r="C25" s="6" t="s">
        <v>30</v>
      </c>
      <c r="D25" s="6" t="s">
        <v>31</v>
      </c>
      <c r="E25" s="50">
        <v>3</v>
      </c>
      <c r="F25" s="51">
        <f t="shared" si="6"/>
        <v>0.5</v>
      </c>
      <c r="G25" s="6"/>
      <c r="H25" s="87"/>
      <c r="I25" s="52">
        <f t="shared" ref="I25:I28" si="7">IF(UPPER(H25)="X",IF(E25="",,VLOOKUP(E25,$B$5:$I$8,8,FALSE)),IF(E25=$B$5,"Niet oké",0))</f>
        <v>0</v>
      </c>
    </row>
    <row r="26" spans="1:9" x14ac:dyDescent="0.25">
      <c r="A26" s="1"/>
      <c r="B26" s="17" t="s">
        <v>69</v>
      </c>
      <c r="C26" s="4" t="s">
        <v>32</v>
      </c>
      <c r="D26" s="4" t="s">
        <v>70</v>
      </c>
      <c r="E26" s="50">
        <v>3</v>
      </c>
      <c r="F26" s="51">
        <f t="shared" si="6"/>
        <v>0.5</v>
      </c>
      <c r="G26" s="6"/>
      <c r="H26" s="87"/>
      <c r="I26" s="52">
        <f t="shared" si="7"/>
        <v>0</v>
      </c>
    </row>
    <row r="27" spans="1:9" ht="38.25" x14ac:dyDescent="0.25">
      <c r="A27" s="1"/>
      <c r="B27" s="17" t="s">
        <v>71</v>
      </c>
      <c r="C27" s="4" t="s">
        <v>72</v>
      </c>
      <c r="D27" s="4" t="s">
        <v>73</v>
      </c>
      <c r="E27" s="50">
        <v>2</v>
      </c>
      <c r="F27" s="51">
        <f t="shared" si="6"/>
        <v>1</v>
      </c>
      <c r="G27" s="6"/>
      <c r="H27" s="87"/>
      <c r="I27" s="52">
        <f t="shared" si="7"/>
        <v>0</v>
      </c>
    </row>
    <row r="28" spans="1:9" ht="25.5" x14ac:dyDescent="0.25">
      <c r="A28" s="1"/>
      <c r="B28" s="17" t="s">
        <v>130</v>
      </c>
      <c r="C28" s="6" t="s">
        <v>131</v>
      </c>
      <c r="D28" s="6" t="s">
        <v>132</v>
      </c>
      <c r="E28" s="50">
        <v>1</v>
      </c>
      <c r="F28" s="51" t="str">
        <f t="shared" si="6"/>
        <v>K.O.</v>
      </c>
      <c r="G28" s="6"/>
      <c r="H28" s="87"/>
      <c r="I28" s="52" t="str">
        <f t="shared" si="7"/>
        <v>Niet oké</v>
      </c>
    </row>
    <row r="29" spans="1:9" ht="25.5" x14ac:dyDescent="0.25">
      <c r="A29" s="1"/>
      <c r="B29" s="17" t="s">
        <v>136</v>
      </c>
      <c r="C29" s="6" t="s">
        <v>137</v>
      </c>
      <c r="D29" s="6" t="s">
        <v>138</v>
      </c>
      <c r="E29" s="50">
        <v>2</v>
      </c>
      <c r="F29" s="51">
        <f t="shared" ref="F29" si="8">IF(E29="",,VLOOKUP(E29,$B$5:$H$8,7,FALSE))</f>
        <v>1</v>
      </c>
      <c r="G29" s="6"/>
      <c r="H29" s="87"/>
      <c r="I29" s="52">
        <f t="shared" ref="I29" si="9">IF(UPPER(H29)="X",IF(E29="",,VLOOKUP(E29,$B$5:$I$8,8,FALSE)),IF(E29=$B$5,"Niet oké",0))</f>
        <v>0</v>
      </c>
    </row>
    <row r="30" spans="1:9" x14ac:dyDescent="0.25">
      <c r="A30" s="1"/>
      <c r="B30" s="2"/>
      <c r="C30" s="3"/>
      <c r="D30" s="3"/>
      <c r="E30" s="3"/>
      <c r="F30" s="3"/>
      <c r="G30" s="3"/>
      <c r="H30" s="3"/>
      <c r="I30" s="98"/>
    </row>
  </sheetData>
  <sheetProtection algorithmName="SHA-512" hashValue="Q61wO1xO2eJIbk3t5ip32h+o7HVm98SHuaxaxbY6QKKv8P52LVWM2cZ14B8zvJ/IXGpDPURdQ0BLlkj5GVAUmg==" saltValue="Q31Ynfvj/uYu4S/xmO+kRg==" spinCount="100000" sheet="1" objects="1" scenarios="1"/>
  <protectedRanges>
    <protectedRange sqref="H12:H20" name="Bereik1"/>
    <protectedRange sqref="H24:H29" name="Bereik2"/>
  </protectedRanges>
  <mergeCells count="4">
    <mergeCell ref="C5:G5"/>
    <mergeCell ref="C6:G6"/>
    <mergeCell ref="C7:G7"/>
    <mergeCell ref="C8:G8"/>
  </mergeCells>
  <phoneticPr fontId="8" type="noConversion"/>
  <conditionalFormatting sqref="I12:I20 I24:I29">
    <cfRule type="expression" dxfId="1" priority="26">
      <formula>AND(UPPER(H12)&lt;&gt;"X",E12=$B$5)</formula>
    </cfRule>
  </conditionalFormatting>
  <dataValidations count="1">
    <dataValidation type="list" allowBlank="1" showInputMessage="1" showErrorMessage="1" sqref="E25 E29 E17:E18" xr:uid="{00000000-0002-0000-0000-000000000000}">
      <formula1>$B$5:$B$8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I68"/>
  <sheetViews>
    <sheetView showGridLines="0" tabSelected="1" topLeftCell="A26" zoomScale="90" zoomScaleNormal="90" workbookViewId="0">
      <selection activeCell="D40" sqref="D40"/>
    </sheetView>
  </sheetViews>
  <sheetFormatPr defaultRowHeight="15" x14ac:dyDescent="0.25"/>
  <cols>
    <col min="1" max="1" width="3.5703125" customWidth="1"/>
    <col min="2" max="2" width="10.140625" style="20" customWidth="1"/>
    <col min="3" max="3" width="45.85546875" customWidth="1"/>
    <col min="4" max="4" width="55.42578125" customWidth="1"/>
    <col min="5" max="5" width="5.42578125" customWidth="1"/>
    <col min="6" max="6" width="14.140625" customWidth="1"/>
    <col min="7" max="7" width="5.42578125" hidden="1" customWidth="1"/>
    <col min="8" max="8" width="14.85546875" customWidth="1"/>
  </cols>
  <sheetData>
    <row r="1" spans="1:9" x14ac:dyDescent="0.25">
      <c r="A1" s="1"/>
      <c r="B1" s="14"/>
      <c r="C1" s="1"/>
      <c r="D1" s="1"/>
      <c r="E1" s="26"/>
      <c r="F1" s="26"/>
      <c r="G1" s="1"/>
      <c r="H1" s="1"/>
    </row>
    <row r="2" spans="1:9" ht="18.75" x14ac:dyDescent="0.3">
      <c r="A2" s="1"/>
      <c r="B2" s="29" t="s">
        <v>38</v>
      </c>
      <c r="C2" s="30"/>
      <c r="D2" s="30"/>
      <c r="E2" s="31"/>
      <c r="F2" s="32"/>
      <c r="G2" s="33" t="s">
        <v>39</v>
      </c>
      <c r="H2" s="36"/>
      <c r="I2" s="36"/>
    </row>
    <row r="3" spans="1:9" x14ac:dyDescent="0.25">
      <c r="A3" s="1"/>
      <c r="B3" s="27"/>
      <c r="C3" s="28"/>
      <c r="D3" s="28"/>
      <c r="E3" s="1"/>
      <c r="F3" s="1"/>
      <c r="G3" s="1"/>
      <c r="H3" s="28"/>
      <c r="I3" s="37">
        <v>10</v>
      </c>
    </row>
    <row r="4" spans="1:9" x14ac:dyDescent="0.25">
      <c r="A4" s="1"/>
      <c r="B4" s="78" t="s">
        <v>2</v>
      </c>
      <c r="C4" s="79"/>
      <c r="D4" s="79"/>
      <c r="E4" s="79"/>
      <c r="F4" s="79"/>
      <c r="G4" s="80"/>
      <c r="H4" s="81" t="s">
        <v>3</v>
      </c>
      <c r="I4" s="82" t="s">
        <v>4</v>
      </c>
    </row>
    <row r="5" spans="1:9" ht="30.75" customHeight="1" x14ac:dyDescent="0.25">
      <c r="A5" s="1"/>
      <c r="B5" s="83">
        <v>1</v>
      </c>
      <c r="C5" s="101" t="s">
        <v>5</v>
      </c>
      <c r="D5" s="101"/>
      <c r="E5" s="101"/>
      <c r="F5" s="101"/>
      <c r="G5" s="101"/>
      <c r="H5" s="84" t="s">
        <v>6</v>
      </c>
      <c r="I5" s="84" t="s">
        <v>7</v>
      </c>
    </row>
    <row r="6" spans="1:9" x14ac:dyDescent="0.25">
      <c r="A6" s="1"/>
      <c r="B6" s="83">
        <v>2</v>
      </c>
      <c r="C6" s="101" t="s">
        <v>8</v>
      </c>
      <c r="D6" s="101"/>
      <c r="E6" s="101"/>
      <c r="F6" s="101"/>
      <c r="G6" s="101"/>
      <c r="H6" s="85">
        <v>1</v>
      </c>
      <c r="I6" s="86">
        <f>+$I$3*1</f>
        <v>10</v>
      </c>
    </row>
    <row r="7" spans="1:9" x14ac:dyDescent="0.25">
      <c r="A7" s="1"/>
      <c r="B7" s="83">
        <v>3</v>
      </c>
      <c r="C7" s="101" t="s">
        <v>9</v>
      </c>
      <c r="D7" s="101"/>
      <c r="E7" s="101"/>
      <c r="F7" s="101"/>
      <c r="G7" s="101"/>
      <c r="H7" s="85">
        <v>0.5</v>
      </c>
      <c r="I7" s="86">
        <f>+$I$3*0.5</f>
        <v>5</v>
      </c>
    </row>
    <row r="8" spans="1:9" ht="29.25" customHeight="1" x14ac:dyDescent="0.25">
      <c r="A8" s="1"/>
      <c r="B8" s="83">
        <v>4</v>
      </c>
      <c r="C8" s="101" t="s">
        <v>10</v>
      </c>
      <c r="D8" s="101"/>
      <c r="E8" s="101"/>
      <c r="F8" s="101"/>
      <c r="G8" s="101"/>
      <c r="H8" s="85">
        <v>0.2</v>
      </c>
      <c r="I8" s="86">
        <f>+$I$3*0.2</f>
        <v>2</v>
      </c>
    </row>
    <row r="9" spans="1:9" x14ac:dyDescent="0.25">
      <c r="A9" s="1"/>
      <c r="B9" s="2"/>
      <c r="C9" s="3"/>
      <c r="D9" s="3"/>
      <c r="E9" s="3"/>
      <c r="F9" s="3"/>
      <c r="G9" s="3"/>
      <c r="H9" s="3"/>
    </row>
    <row r="10" spans="1:9" x14ac:dyDescent="0.25">
      <c r="A10" s="3"/>
      <c r="B10" s="18" t="s">
        <v>74</v>
      </c>
      <c r="C10" s="11"/>
      <c r="D10" s="11"/>
      <c r="E10" s="11"/>
      <c r="F10" s="11"/>
      <c r="G10" s="11"/>
      <c r="H10" s="41" t="s">
        <v>11</v>
      </c>
      <c r="I10" s="42">
        <f>+SUM(I12:I15)</f>
        <v>0</v>
      </c>
    </row>
    <row r="11" spans="1:9" ht="39.950000000000003" customHeight="1" x14ac:dyDescent="0.25">
      <c r="A11" s="1"/>
      <c r="B11" s="19" t="s">
        <v>12</v>
      </c>
      <c r="C11" s="12" t="s">
        <v>13</v>
      </c>
      <c r="D11" s="12" t="s">
        <v>14</v>
      </c>
      <c r="E11" s="13" t="s">
        <v>15</v>
      </c>
      <c r="F11" s="13" t="s">
        <v>3</v>
      </c>
      <c r="G11" s="13"/>
      <c r="H11" s="13" t="s">
        <v>17</v>
      </c>
      <c r="I11" s="40" t="s">
        <v>4</v>
      </c>
    </row>
    <row r="12" spans="1:9" ht="25.5" x14ac:dyDescent="0.25">
      <c r="A12" s="1"/>
      <c r="B12" s="17" t="s">
        <v>75</v>
      </c>
      <c r="C12" s="6" t="s">
        <v>40</v>
      </c>
      <c r="D12" s="6" t="s">
        <v>41</v>
      </c>
      <c r="E12" s="50">
        <v>1</v>
      </c>
      <c r="F12" s="51" t="str">
        <f t="shared" ref="F12:F14" si="0">IF(E12="",,VLOOKUP(E12,$B$5:$H$8,7,FALSE))</f>
        <v>K.O.</v>
      </c>
      <c r="G12" s="6"/>
      <c r="H12" s="87"/>
      <c r="I12" s="52" t="str">
        <f>IF(UPPER(H12)="X",IF(E12="",,VLOOKUP(E12,$B$5:$I$8,8,FALSE)),IF(E12=$B$5,"Niet oké",0))</f>
        <v>Niet oké</v>
      </c>
    </row>
    <row r="13" spans="1:9" ht="25.5" x14ac:dyDescent="0.25">
      <c r="A13" s="1"/>
      <c r="B13" s="17" t="s">
        <v>76</v>
      </c>
      <c r="C13" s="6" t="s">
        <v>42</v>
      </c>
      <c r="D13" s="6" t="s">
        <v>43</v>
      </c>
      <c r="E13" s="50">
        <v>2</v>
      </c>
      <c r="F13" s="51">
        <f t="shared" si="0"/>
        <v>1</v>
      </c>
      <c r="G13" s="6"/>
      <c r="H13" s="87"/>
      <c r="I13" s="52">
        <f t="shared" ref="I13:I14" si="1">IF(UPPER(H13)="X",IF(E13="",,VLOOKUP(E13,$B$5:$I$8,8,FALSE)),IF(E13=$B$5,"Niet oké",0))</f>
        <v>0</v>
      </c>
    </row>
    <row r="14" spans="1:9" ht="25.5" x14ac:dyDescent="0.25">
      <c r="A14" s="1"/>
      <c r="B14" s="17" t="s">
        <v>133</v>
      </c>
      <c r="C14" s="4" t="s">
        <v>134</v>
      </c>
      <c r="D14" s="6" t="s">
        <v>135</v>
      </c>
      <c r="E14" s="50">
        <v>2</v>
      </c>
      <c r="F14" s="51">
        <f t="shared" si="0"/>
        <v>1</v>
      </c>
      <c r="G14" s="6"/>
      <c r="H14" s="87"/>
      <c r="I14" s="52">
        <f t="shared" si="1"/>
        <v>0</v>
      </c>
    </row>
    <row r="15" spans="1:9" ht="25.5" x14ac:dyDescent="0.25">
      <c r="A15" s="1"/>
      <c r="B15" s="17" t="s">
        <v>153</v>
      </c>
      <c r="C15" s="4" t="s">
        <v>154</v>
      </c>
      <c r="D15" s="6" t="s">
        <v>191</v>
      </c>
      <c r="E15" s="50">
        <v>1</v>
      </c>
      <c r="F15" s="51" t="str">
        <f t="shared" ref="F15" si="2">IF(E15="",,VLOOKUP(E15,$B$5:$H$8,7,FALSE))</f>
        <v>K.O.</v>
      </c>
      <c r="G15" s="6"/>
      <c r="H15" s="87"/>
      <c r="I15" s="52" t="str">
        <f t="shared" ref="I15" si="3">IF(UPPER(H15)="X",IF(E15="",,VLOOKUP(E15,$B$5:$I$8,8,FALSE)),IF(E15=$B$5,"Niet oké",0))</f>
        <v>Niet oké</v>
      </c>
    </row>
    <row r="16" spans="1:9" x14ac:dyDescent="0.25">
      <c r="A16" s="1"/>
      <c r="B16" s="2"/>
      <c r="C16" s="3"/>
      <c r="D16" s="3"/>
      <c r="E16" s="3"/>
      <c r="F16" s="3"/>
      <c r="G16" s="3"/>
      <c r="H16" s="3"/>
    </row>
    <row r="17" spans="1:9" x14ac:dyDescent="0.25">
      <c r="A17" s="3"/>
      <c r="B17" s="18" t="s">
        <v>77</v>
      </c>
      <c r="C17" s="11"/>
      <c r="D17" s="11"/>
      <c r="E17" s="11"/>
      <c r="F17" s="11"/>
      <c r="G17" s="11"/>
      <c r="H17" s="41" t="s">
        <v>11</v>
      </c>
      <c r="I17" s="42">
        <f>+SUM(I19:I27)</f>
        <v>0</v>
      </c>
    </row>
    <row r="18" spans="1:9" ht="39.950000000000003" customHeight="1" x14ac:dyDescent="0.25">
      <c r="A18" s="1"/>
      <c r="B18" s="19" t="s">
        <v>12</v>
      </c>
      <c r="C18" s="12" t="s">
        <v>13</v>
      </c>
      <c r="D18" s="12" t="s">
        <v>14</v>
      </c>
      <c r="E18" s="13" t="s">
        <v>15</v>
      </c>
      <c r="F18" s="13" t="s">
        <v>3</v>
      </c>
      <c r="G18" s="13"/>
      <c r="H18" s="13" t="s">
        <v>17</v>
      </c>
      <c r="I18" s="40" t="s">
        <v>4</v>
      </c>
    </row>
    <row r="19" spans="1:9" ht="38.25" x14ac:dyDescent="0.25">
      <c r="A19" s="1"/>
      <c r="B19" s="17" t="s">
        <v>78</v>
      </c>
      <c r="C19" s="6" t="s">
        <v>44</v>
      </c>
      <c r="D19" s="6" t="s">
        <v>192</v>
      </c>
      <c r="E19" s="50">
        <v>1</v>
      </c>
      <c r="F19" s="5" t="str">
        <f t="shared" ref="F19:F23" si="4">IF(E19="",,VLOOKUP(E19,$B$5:$H$8,7,FALSE))</f>
        <v>K.O.</v>
      </c>
      <c r="G19" s="6"/>
      <c r="H19" s="87"/>
      <c r="I19" s="52" t="str">
        <f t="shared" ref="I19" si="5">IF(UPPER(H19)="X",IF(E19="",,VLOOKUP(E19,$B$5:$I$8,8,FALSE)),IF(E19=$B$5,"Niet oké",0))</f>
        <v>Niet oké</v>
      </c>
    </row>
    <row r="20" spans="1:9" ht="30.75" customHeight="1" x14ac:dyDescent="0.25">
      <c r="A20" s="1"/>
      <c r="B20" s="17" t="s">
        <v>79</v>
      </c>
      <c r="C20" s="6" t="s">
        <v>45</v>
      </c>
      <c r="D20" s="6" t="s">
        <v>95</v>
      </c>
      <c r="E20" s="50">
        <v>1</v>
      </c>
      <c r="F20" s="5" t="str">
        <f t="shared" si="4"/>
        <v>K.O.</v>
      </c>
      <c r="G20" s="6"/>
      <c r="H20" s="87"/>
      <c r="I20" s="52" t="str">
        <f t="shared" ref="I20:I23" si="6">IF(UPPER(H20)="X",IF(E20="",,VLOOKUP(E20,$B$5:$I$8,8,FALSE)),IF(E20=$B$5,"Niet oké",0))</f>
        <v>Niet oké</v>
      </c>
    </row>
    <row r="21" spans="1:9" ht="25.5" x14ac:dyDescent="0.25">
      <c r="A21" s="1"/>
      <c r="B21" s="17" t="s">
        <v>80</v>
      </c>
      <c r="C21" s="6" t="s">
        <v>81</v>
      </c>
      <c r="D21" s="6" t="s">
        <v>82</v>
      </c>
      <c r="E21" s="50">
        <v>1</v>
      </c>
      <c r="F21" s="5" t="str">
        <f t="shared" si="4"/>
        <v>K.O.</v>
      </c>
      <c r="G21" s="6"/>
      <c r="H21" s="87"/>
      <c r="I21" s="52" t="str">
        <f t="shared" si="6"/>
        <v>Niet oké</v>
      </c>
    </row>
    <row r="22" spans="1:9" ht="40.5" customHeight="1" x14ac:dyDescent="0.25">
      <c r="A22" s="1"/>
      <c r="B22" s="17" t="s">
        <v>83</v>
      </c>
      <c r="C22" s="6" t="s">
        <v>84</v>
      </c>
      <c r="D22" s="6" t="s">
        <v>85</v>
      </c>
      <c r="E22" s="50">
        <v>1</v>
      </c>
      <c r="F22" s="5" t="str">
        <f t="shared" si="4"/>
        <v>K.O.</v>
      </c>
      <c r="G22" s="6"/>
      <c r="H22" s="87"/>
      <c r="I22" s="52" t="str">
        <f t="shared" si="6"/>
        <v>Niet oké</v>
      </c>
    </row>
    <row r="23" spans="1:9" ht="25.5" x14ac:dyDescent="0.25">
      <c r="A23" s="1"/>
      <c r="B23" s="17" t="s">
        <v>139</v>
      </c>
      <c r="C23" s="6" t="s">
        <v>140</v>
      </c>
      <c r="D23" s="6" t="s">
        <v>141</v>
      </c>
      <c r="E23" s="50">
        <v>1</v>
      </c>
      <c r="F23" s="5" t="str">
        <f t="shared" si="4"/>
        <v>K.O.</v>
      </c>
      <c r="G23" s="6"/>
      <c r="H23" s="87"/>
      <c r="I23" s="52" t="str">
        <f t="shared" si="6"/>
        <v>Niet oké</v>
      </c>
    </row>
    <row r="24" spans="1:9" ht="25.5" x14ac:dyDescent="0.25">
      <c r="A24" s="1"/>
      <c r="B24" s="17" t="s">
        <v>142</v>
      </c>
      <c r="C24" s="6" t="s">
        <v>143</v>
      </c>
      <c r="D24" s="6" t="s">
        <v>144</v>
      </c>
      <c r="E24" s="50">
        <v>1</v>
      </c>
      <c r="F24" s="5" t="str">
        <f t="shared" ref="F24:F25" si="7">IF(E24="",,VLOOKUP(E24,$B$5:$H$8,7,FALSE))</f>
        <v>K.O.</v>
      </c>
      <c r="G24" s="6"/>
      <c r="H24" s="87"/>
      <c r="I24" s="52" t="str">
        <f t="shared" ref="I24:I25" si="8">IF(UPPER(H24)="X",IF(E24="",,VLOOKUP(E24,$B$5:$I$8,8,FALSE)),IF(E24=$B$5,"Niet oké",0))</f>
        <v>Niet oké</v>
      </c>
    </row>
    <row r="25" spans="1:9" ht="25.5" x14ac:dyDescent="0.25">
      <c r="A25" s="1"/>
      <c r="B25" s="17" t="s">
        <v>145</v>
      </c>
      <c r="C25" s="6" t="s">
        <v>146</v>
      </c>
      <c r="D25" s="6" t="s">
        <v>147</v>
      </c>
      <c r="E25" s="50">
        <v>1</v>
      </c>
      <c r="F25" s="5" t="str">
        <f t="shared" si="7"/>
        <v>K.O.</v>
      </c>
      <c r="G25" s="6"/>
      <c r="H25" s="87"/>
      <c r="I25" s="52" t="str">
        <f t="shared" si="8"/>
        <v>Niet oké</v>
      </c>
    </row>
    <row r="26" spans="1:9" ht="51" x14ac:dyDescent="0.25">
      <c r="A26" s="1"/>
      <c r="B26" s="17" t="s">
        <v>148</v>
      </c>
      <c r="C26" s="6" t="s">
        <v>149</v>
      </c>
      <c r="D26" s="6" t="s">
        <v>151</v>
      </c>
      <c r="E26" s="50">
        <v>1</v>
      </c>
      <c r="F26" s="5" t="str">
        <f t="shared" ref="F26" si="9">IF(E26="",,VLOOKUP(E26,$B$5:$H$8,7,FALSE))</f>
        <v>K.O.</v>
      </c>
      <c r="G26" s="6"/>
      <c r="H26" s="87"/>
      <c r="I26" s="52" t="str">
        <f t="shared" ref="I26" si="10">IF(UPPER(H26)="X",IF(E26="",,VLOOKUP(E26,$B$5:$I$8,8,FALSE)),IF(E26=$B$5,"Niet oké",0))</f>
        <v>Niet oké</v>
      </c>
    </row>
    <row r="27" spans="1:9" ht="63.75" x14ac:dyDescent="0.25">
      <c r="A27" s="1"/>
      <c r="B27" s="17" t="s">
        <v>148</v>
      </c>
      <c r="C27" s="6" t="s">
        <v>150</v>
      </c>
      <c r="D27" s="6" t="s">
        <v>152</v>
      </c>
      <c r="E27" s="50">
        <v>1</v>
      </c>
      <c r="F27" s="5" t="str">
        <f t="shared" ref="F27" si="11">IF(E27="",,VLOOKUP(E27,$B$5:$H$8,7,FALSE))</f>
        <v>K.O.</v>
      </c>
      <c r="G27" s="6"/>
      <c r="H27" s="87"/>
      <c r="I27" s="52" t="str">
        <f t="shared" ref="I27" si="12">IF(UPPER(H27)="X",IF(E27="",,VLOOKUP(E27,$B$5:$I$8,8,FALSE)),IF(E27=$B$5,"Niet oké",0))</f>
        <v>Niet oké</v>
      </c>
    </row>
    <row r="28" spans="1:9" x14ac:dyDescent="0.25">
      <c r="A28" s="1"/>
      <c r="B28" s="2"/>
      <c r="C28" s="3"/>
      <c r="D28" s="3"/>
      <c r="E28" s="3"/>
      <c r="F28" s="3"/>
      <c r="G28" s="3"/>
      <c r="H28" s="3"/>
    </row>
    <row r="29" spans="1:9" x14ac:dyDescent="0.25">
      <c r="A29" s="3"/>
      <c r="B29" s="18" t="s">
        <v>86</v>
      </c>
      <c r="C29" s="11"/>
      <c r="D29" s="11"/>
      <c r="E29" s="11"/>
      <c r="F29" s="11"/>
      <c r="G29" s="11"/>
      <c r="H29" s="41" t="s">
        <v>11</v>
      </c>
      <c r="I29" s="42">
        <f>+SUM(I31:I34)</f>
        <v>0</v>
      </c>
    </row>
    <row r="30" spans="1:9" ht="39.950000000000003" customHeight="1" x14ac:dyDescent="0.25">
      <c r="A30" s="1"/>
      <c r="B30" s="19" t="s">
        <v>12</v>
      </c>
      <c r="C30" s="12" t="s">
        <v>13</v>
      </c>
      <c r="D30" s="12" t="s">
        <v>14</v>
      </c>
      <c r="E30" s="13" t="s">
        <v>15</v>
      </c>
      <c r="F30" s="13" t="s">
        <v>3</v>
      </c>
      <c r="G30" s="13"/>
      <c r="H30" s="13" t="s">
        <v>17</v>
      </c>
      <c r="I30" s="40" t="s">
        <v>4</v>
      </c>
    </row>
    <row r="31" spans="1:9" ht="25.5" x14ac:dyDescent="0.25">
      <c r="A31" s="1"/>
      <c r="B31" s="17" t="s">
        <v>87</v>
      </c>
      <c r="C31" s="4" t="s">
        <v>46</v>
      </c>
      <c r="D31" s="4" t="s">
        <v>47</v>
      </c>
      <c r="E31" s="50">
        <v>2</v>
      </c>
      <c r="F31" s="51">
        <f t="shared" ref="F31:F34" si="13">IF(E31="",,VLOOKUP(E31,$B$5:$H$8,7,FALSE))</f>
        <v>1</v>
      </c>
      <c r="G31" s="6"/>
      <c r="H31" s="87"/>
      <c r="I31" s="52">
        <f t="shared" ref="I31" si="14">IF(UPPER(H31)="X",IF(E31="",,VLOOKUP(E31,$B$5:$I$8,8,FALSE)),IF(E31=$B$5,"Niet oké",0))</f>
        <v>0</v>
      </c>
    </row>
    <row r="32" spans="1:9" ht="25.5" x14ac:dyDescent="0.25">
      <c r="A32" s="1"/>
      <c r="B32" s="17" t="s">
        <v>88</v>
      </c>
      <c r="C32" s="6" t="s">
        <v>48</v>
      </c>
      <c r="D32" s="6" t="s">
        <v>49</v>
      </c>
      <c r="E32" s="50">
        <v>2</v>
      </c>
      <c r="F32" s="5">
        <f t="shared" si="13"/>
        <v>1</v>
      </c>
      <c r="G32" s="6"/>
      <c r="H32" s="87"/>
      <c r="I32" s="52">
        <f t="shared" ref="I32:I34" si="15">IF(UPPER(H32)="X",IF(E32="",,VLOOKUP(E32,$B$5:$I$8,8,FALSE)),IF(E32=$B$5,"Niet oké",0))</f>
        <v>0</v>
      </c>
    </row>
    <row r="33" spans="1:9" ht="25.5" x14ac:dyDescent="0.25">
      <c r="A33" s="1"/>
      <c r="B33" s="17" t="s">
        <v>89</v>
      </c>
      <c r="C33" s="6" t="s">
        <v>90</v>
      </c>
      <c r="D33" s="6" t="s">
        <v>91</v>
      </c>
      <c r="E33" s="50">
        <v>2</v>
      </c>
      <c r="F33" s="5">
        <f t="shared" si="13"/>
        <v>1</v>
      </c>
      <c r="G33" s="6"/>
      <c r="H33" s="87"/>
      <c r="I33" s="52">
        <f t="shared" si="15"/>
        <v>0</v>
      </c>
    </row>
    <row r="34" spans="1:9" ht="25.5" x14ac:dyDescent="0.25">
      <c r="A34" s="1"/>
      <c r="B34" s="17" t="s">
        <v>92</v>
      </c>
      <c r="C34" s="6" t="s">
        <v>93</v>
      </c>
      <c r="D34" s="6" t="s">
        <v>94</v>
      </c>
      <c r="E34" s="50">
        <v>3</v>
      </c>
      <c r="F34" s="5">
        <f t="shared" si="13"/>
        <v>0.5</v>
      </c>
      <c r="G34" s="6"/>
      <c r="H34" s="87"/>
      <c r="I34" s="52">
        <f t="shared" si="15"/>
        <v>0</v>
      </c>
    </row>
    <row r="35" spans="1:9" x14ac:dyDescent="0.25">
      <c r="A35" s="1"/>
      <c r="B35" s="2"/>
      <c r="C35" s="3"/>
      <c r="D35" s="3"/>
      <c r="E35" s="3"/>
      <c r="F35" s="3"/>
      <c r="G35" s="3"/>
      <c r="H35" s="3"/>
    </row>
    <row r="36" spans="1:9" x14ac:dyDescent="0.25">
      <c r="A36" s="3"/>
      <c r="B36" s="18" t="s">
        <v>201</v>
      </c>
      <c r="C36" s="11"/>
      <c r="D36" s="11"/>
      <c r="E36" s="11"/>
      <c r="F36" s="11"/>
      <c r="G36" s="11"/>
      <c r="H36" s="41" t="s">
        <v>11</v>
      </c>
      <c r="I36" s="42">
        <f>+SUM(I41:I41)</f>
        <v>0</v>
      </c>
    </row>
    <row r="37" spans="1:9" ht="39.950000000000003" customHeight="1" x14ac:dyDescent="0.25">
      <c r="A37" s="1"/>
      <c r="B37" s="19" t="s">
        <v>12</v>
      </c>
      <c r="C37" s="12" t="s">
        <v>13</v>
      </c>
      <c r="D37" s="12" t="s">
        <v>14</v>
      </c>
      <c r="E37" s="13" t="s">
        <v>15</v>
      </c>
      <c r="F37" s="13" t="s">
        <v>3</v>
      </c>
      <c r="G37" s="13"/>
      <c r="H37" s="13" t="s">
        <v>17</v>
      </c>
      <c r="I37" s="40" t="s">
        <v>4</v>
      </c>
    </row>
    <row r="38" spans="1:9" ht="76.5" x14ac:dyDescent="0.25">
      <c r="A38" s="1"/>
      <c r="B38" s="17" t="s">
        <v>202</v>
      </c>
      <c r="C38" s="6" t="s">
        <v>99</v>
      </c>
      <c r="D38" s="6" t="s">
        <v>100</v>
      </c>
      <c r="E38" s="50">
        <v>1</v>
      </c>
      <c r="F38" s="5" t="str">
        <f t="shared" ref="F38:F40" si="16">IF(E38="",,VLOOKUP(E38,$B$5:$H$8,7,FALSE))</f>
        <v>K.O.</v>
      </c>
      <c r="G38" s="6"/>
      <c r="H38" s="87"/>
      <c r="I38" s="52" t="str">
        <f t="shared" ref="I38:I40" si="17">IF(UPPER(H38)="X",IF(E38="",,VLOOKUP(E38,$B$5:$I$8,8,FALSE)),IF(E38=$B$5,"Niet oké",0))</f>
        <v>Niet oké</v>
      </c>
    </row>
    <row r="39" spans="1:9" ht="38.25" x14ac:dyDescent="0.25">
      <c r="A39" s="1"/>
      <c r="B39" s="17" t="s">
        <v>203</v>
      </c>
      <c r="C39" s="6" t="s">
        <v>204</v>
      </c>
      <c r="D39" s="6" t="s">
        <v>211</v>
      </c>
      <c r="E39" s="50">
        <v>1</v>
      </c>
      <c r="F39" s="5" t="str">
        <f t="shared" si="16"/>
        <v>K.O.</v>
      </c>
      <c r="G39" s="6"/>
      <c r="H39" s="87"/>
      <c r="I39" s="52" t="str">
        <f t="shared" si="17"/>
        <v>Niet oké</v>
      </c>
    </row>
    <row r="40" spans="1:9" ht="25.5" x14ac:dyDescent="0.25">
      <c r="A40" s="1"/>
      <c r="B40" s="17" t="s">
        <v>205</v>
      </c>
      <c r="C40" s="6" t="s">
        <v>206</v>
      </c>
      <c r="D40" s="6" t="s">
        <v>207</v>
      </c>
      <c r="E40" s="50">
        <v>1</v>
      </c>
      <c r="F40" s="5" t="str">
        <f t="shared" si="16"/>
        <v>K.O.</v>
      </c>
      <c r="G40" s="6"/>
      <c r="H40" s="87"/>
      <c r="I40" s="52" t="str">
        <f t="shared" si="17"/>
        <v>Niet oké</v>
      </c>
    </row>
    <row r="41" spans="1:9" ht="102" x14ac:dyDescent="0.25">
      <c r="A41" s="1"/>
      <c r="B41" s="17" t="s">
        <v>208</v>
      </c>
      <c r="C41" s="6" t="s">
        <v>209</v>
      </c>
      <c r="D41" s="6" t="s">
        <v>210</v>
      </c>
      <c r="E41" s="50">
        <v>1</v>
      </c>
      <c r="F41" s="5" t="str">
        <f t="shared" ref="F41" si="18">IF(E41="",,VLOOKUP(E41,$B$5:$H$8,7,FALSE))</f>
        <v>K.O.</v>
      </c>
      <c r="G41" s="6"/>
      <c r="H41" s="87"/>
      <c r="I41" s="52" t="str">
        <f t="shared" ref="I41" si="19">IF(UPPER(H41)="X",IF(E41="",,VLOOKUP(E41,$B$5:$I$8,8,FALSE)),IF(E41=$B$5,"Niet oké",0))</f>
        <v>Niet oké</v>
      </c>
    </row>
    <row r="42" spans="1:9" x14ac:dyDescent="0.25">
      <c r="A42" s="1"/>
      <c r="B42" s="2"/>
      <c r="C42" s="3"/>
      <c r="D42" s="3"/>
      <c r="E42" s="3"/>
      <c r="F42" s="3"/>
      <c r="G42" s="3"/>
      <c r="H42" s="3"/>
    </row>
    <row r="43" spans="1:9" x14ac:dyDescent="0.25">
      <c r="A43" s="3"/>
      <c r="B43" s="18" t="s">
        <v>101</v>
      </c>
      <c r="C43" s="11"/>
      <c r="D43" s="11"/>
      <c r="E43" s="11"/>
      <c r="F43" s="11"/>
      <c r="G43" s="11"/>
      <c r="H43" s="41" t="s">
        <v>11</v>
      </c>
      <c r="I43" s="42">
        <f>+SUM(I45:I47)</f>
        <v>0</v>
      </c>
    </row>
    <row r="44" spans="1:9" ht="39.950000000000003" customHeight="1" x14ac:dyDescent="0.25">
      <c r="A44" s="1"/>
      <c r="B44" s="19" t="s">
        <v>12</v>
      </c>
      <c r="C44" s="12" t="s">
        <v>13</v>
      </c>
      <c r="D44" s="12" t="s">
        <v>14</v>
      </c>
      <c r="E44" s="13" t="s">
        <v>15</v>
      </c>
      <c r="F44" s="13" t="s">
        <v>3</v>
      </c>
      <c r="G44" s="13"/>
      <c r="H44" s="13" t="s">
        <v>17</v>
      </c>
      <c r="I44" s="40" t="s">
        <v>4</v>
      </c>
    </row>
    <row r="45" spans="1:9" ht="38.25" x14ac:dyDescent="0.25">
      <c r="A45" s="1"/>
      <c r="B45" s="17" t="s">
        <v>102</v>
      </c>
      <c r="C45" s="4" t="s">
        <v>104</v>
      </c>
      <c r="D45" s="4" t="s">
        <v>155</v>
      </c>
      <c r="E45" s="50">
        <v>1</v>
      </c>
      <c r="F45" s="5" t="str">
        <f>IF(E45="",,VLOOKUP(E45,$B$5:$H$8,7,FALSE))</f>
        <v>K.O.</v>
      </c>
      <c r="G45" s="6"/>
      <c r="H45" s="87"/>
      <c r="I45" s="52" t="str">
        <f t="shared" ref="I45" si="20">IF(UPPER(H45)="X",IF(E45="",,VLOOKUP(E45,$B$5:$I$8,8,FALSE)),IF(E45=$B$5,"Niet oké",0))</f>
        <v>Niet oké</v>
      </c>
    </row>
    <row r="46" spans="1:9" ht="25.5" x14ac:dyDescent="0.25">
      <c r="A46" s="1"/>
      <c r="B46" s="17" t="s">
        <v>103</v>
      </c>
      <c r="C46" s="4" t="s">
        <v>105</v>
      </c>
      <c r="D46" s="4" t="s">
        <v>106</v>
      </c>
      <c r="E46" s="50">
        <v>2</v>
      </c>
      <c r="F46" s="5">
        <f>IF(E46="",,VLOOKUP(E46,$B$5:$H$8,7,FALSE))</f>
        <v>1</v>
      </c>
      <c r="G46" s="6"/>
      <c r="H46" s="87"/>
      <c r="I46" s="52">
        <f t="shared" ref="I46:I47" si="21">IF(UPPER(H46)="X",IF(E46="",,VLOOKUP(E46,$B$5:$I$8,8,FALSE)),IF(E46=$B$5,"Niet oké",0))</f>
        <v>0</v>
      </c>
    </row>
    <row r="47" spans="1:9" ht="38.25" x14ac:dyDescent="0.25">
      <c r="A47" s="1"/>
      <c r="B47" s="17" t="s">
        <v>107</v>
      </c>
      <c r="C47" s="4" t="s">
        <v>108</v>
      </c>
      <c r="D47" s="4" t="s">
        <v>109</v>
      </c>
      <c r="E47" s="50">
        <v>1</v>
      </c>
      <c r="F47" s="5" t="str">
        <f>IF(E47="",,VLOOKUP(E47,$B$5:$H$8,7,FALSE))</f>
        <v>K.O.</v>
      </c>
      <c r="G47" s="6"/>
      <c r="H47" s="87"/>
      <c r="I47" s="52" t="str">
        <f t="shared" si="21"/>
        <v>Niet oké</v>
      </c>
    </row>
    <row r="48" spans="1:9" x14ac:dyDescent="0.25">
      <c r="A48" s="1"/>
      <c r="B48" s="2"/>
      <c r="C48" s="3"/>
      <c r="D48" s="3"/>
      <c r="E48" s="3"/>
      <c r="F48" s="3"/>
      <c r="G48" s="3"/>
      <c r="H48" s="3"/>
    </row>
    <row r="49" spans="1:9" x14ac:dyDescent="0.25">
      <c r="A49" s="3"/>
      <c r="B49" s="18" t="s">
        <v>110</v>
      </c>
      <c r="C49" s="11"/>
      <c r="D49" s="11"/>
      <c r="E49" s="11"/>
      <c r="F49" s="11"/>
      <c r="G49" s="11"/>
      <c r="H49" s="41" t="s">
        <v>11</v>
      </c>
      <c r="I49" s="42">
        <f>+SUM(I51:I54)</f>
        <v>0</v>
      </c>
    </row>
    <row r="50" spans="1:9" ht="39.950000000000003" customHeight="1" x14ac:dyDescent="0.25">
      <c r="A50" s="1"/>
      <c r="B50" s="19" t="s">
        <v>12</v>
      </c>
      <c r="C50" s="12" t="s">
        <v>13</v>
      </c>
      <c r="D50" s="12" t="s">
        <v>14</v>
      </c>
      <c r="E50" s="13" t="s">
        <v>15</v>
      </c>
      <c r="F50" s="13" t="s">
        <v>3</v>
      </c>
      <c r="G50" s="13"/>
      <c r="H50" s="13" t="s">
        <v>17</v>
      </c>
      <c r="I50" s="40" t="s">
        <v>4</v>
      </c>
    </row>
    <row r="51" spans="1:9" ht="25.5" x14ac:dyDescent="0.25">
      <c r="A51" s="1"/>
      <c r="B51" s="17" t="s">
        <v>96</v>
      </c>
      <c r="C51" s="4" t="s">
        <v>112</v>
      </c>
      <c r="D51" s="4" t="s">
        <v>111</v>
      </c>
      <c r="E51" s="50">
        <v>1</v>
      </c>
      <c r="F51" s="7" t="str">
        <f>IF(E51="",,VLOOKUP(E51,$B$5:$H$8,7,FALSE))</f>
        <v>K.O.</v>
      </c>
      <c r="G51" s="6"/>
      <c r="H51" s="87"/>
      <c r="I51" s="52" t="str">
        <f t="shared" ref="I51" si="22">IF(UPPER(H51)="X",IF(E51="",,VLOOKUP(E51,$B$5:$I$8,8,FALSE)),IF(E51=$B$5,"Niet oké",0))</f>
        <v>Niet oké</v>
      </c>
    </row>
    <row r="52" spans="1:9" ht="37.35" customHeight="1" x14ac:dyDescent="0.25">
      <c r="A52" s="1"/>
      <c r="B52" s="17" t="s">
        <v>98</v>
      </c>
      <c r="C52" s="4" t="s">
        <v>113</v>
      </c>
      <c r="D52" s="4" t="s">
        <v>114</v>
      </c>
      <c r="E52" s="50">
        <v>1</v>
      </c>
      <c r="F52" s="7" t="str">
        <f>IF(E52="",,VLOOKUP(E52,$B$5:$H$8,7,FALSE))</f>
        <v>K.O.</v>
      </c>
      <c r="G52" s="6"/>
      <c r="H52" s="87"/>
      <c r="I52" s="52" t="str">
        <f t="shared" ref="I52:I54" si="23">IF(UPPER(H52)="X",IF(E52="",,VLOOKUP(E52,$B$5:$I$8,8,FALSE)),IF(E52=$B$5,"Niet oké",0))</f>
        <v>Niet oké</v>
      </c>
    </row>
    <row r="53" spans="1:9" ht="40.5" customHeight="1" x14ac:dyDescent="0.25">
      <c r="A53" s="1"/>
      <c r="B53" s="17" t="s">
        <v>115</v>
      </c>
      <c r="C53" s="4" t="s">
        <v>116</v>
      </c>
      <c r="D53" s="4" t="s">
        <v>117</v>
      </c>
      <c r="E53" s="50">
        <v>2</v>
      </c>
      <c r="F53" s="7">
        <f>IF(E53="",,VLOOKUP(E53,$B$5:$H$8,7,FALSE))</f>
        <v>1</v>
      </c>
      <c r="G53" s="6"/>
      <c r="H53" s="87"/>
      <c r="I53" s="52">
        <f t="shared" si="23"/>
        <v>0</v>
      </c>
    </row>
    <row r="54" spans="1:9" ht="39" customHeight="1" x14ac:dyDescent="0.25">
      <c r="A54" s="1"/>
      <c r="B54" s="17" t="s">
        <v>97</v>
      </c>
      <c r="C54" s="4" t="s">
        <v>118</v>
      </c>
      <c r="D54" s="4" t="s">
        <v>119</v>
      </c>
      <c r="E54" s="50">
        <v>2</v>
      </c>
      <c r="F54" s="5">
        <f>IF(E54="",,VLOOKUP(E54,$B$5:$H$8,7,FALSE))</f>
        <v>1</v>
      </c>
      <c r="G54" s="6"/>
      <c r="H54" s="87"/>
      <c r="I54" s="52">
        <f t="shared" si="23"/>
        <v>0</v>
      </c>
    </row>
    <row r="55" spans="1:9" x14ac:dyDescent="0.25">
      <c r="A55" s="1"/>
      <c r="B55" s="2"/>
      <c r="C55" s="3"/>
      <c r="D55" s="3"/>
      <c r="E55" s="3"/>
      <c r="F55" s="3"/>
      <c r="G55" s="3"/>
      <c r="H55" s="3"/>
    </row>
    <row r="56" spans="1:9" x14ac:dyDescent="0.25">
      <c r="A56" s="3"/>
      <c r="B56" s="18" t="s">
        <v>120</v>
      </c>
      <c r="C56" s="11"/>
      <c r="D56" s="11"/>
      <c r="E56" s="11"/>
      <c r="F56" s="11"/>
      <c r="G56" s="11"/>
      <c r="H56" s="41" t="s">
        <v>11</v>
      </c>
      <c r="I56" s="42">
        <f>+SUM(I58:I59)</f>
        <v>0</v>
      </c>
    </row>
    <row r="57" spans="1:9" ht="39.950000000000003" customHeight="1" x14ac:dyDescent="0.25">
      <c r="A57" s="1"/>
      <c r="B57" s="19" t="s">
        <v>12</v>
      </c>
      <c r="C57" s="12" t="s">
        <v>13</v>
      </c>
      <c r="D57" s="12" t="s">
        <v>14</v>
      </c>
      <c r="E57" s="13" t="s">
        <v>15</v>
      </c>
      <c r="F57" s="13" t="s">
        <v>3</v>
      </c>
      <c r="G57" s="13"/>
      <c r="H57" s="13" t="s">
        <v>17</v>
      </c>
      <c r="I57" s="40" t="s">
        <v>4</v>
      </c>
    </row>
    <row r="58" spans="1:9" ht="89.25" x14ac:dyDescent="0.25">
      <c r="A58" s="1"/>
      <c r="B58" s="17" t="s">
        <v>121</v>
      </c>
      <c r="C58" s="4" t="s">
        <v>122</v>
      </c>
      <c r="D58" s="4" t="s">
        <v>125</v>
      </c>
      <c r="E58" s="50">
        <v>1</v>
      </c>
      <c r="F58" s="7" t="str">
        <f>IF(E58="",,VLOOKUP(E58,$B$5:$H$8,7,FALSE))</f>
        <v>K.O.</v>
      </c>
      <c r="G58" s="6"/>
      <c r="H58" s="87"/>
      <c r="I58" s="52" t="str">
        <f t="shared" ref="I58" si="24">IF(UPPER(H58)="X",IF(E58="",,VLOOKUP(E58,$B$5:$I$8,8,FALSE)),IF(E58=$B$5,"Niet oké",0))</f>
        <v>Niet oké</v>
      </c>
    </row>
    <row r="59" spans="1:9" ht="90" customHeight="1" x14ac:dyDescent="0.25">
      <c r="A59" s="1"/>
      <c r="B59" s="17" t="s">
        <v>123</v>
      </c>
      <c r="C59" s="4" t="s">
        <v>124</v>
      </c>
      <c r="D59" s="4" t="s">
        <v>126</v>
      </c>
      <c r="E59" s="50">
        <v>1</v>
      </c>
      <c r="F59" s="7" t="str">
        <f>IF(E59="",,VLOOKUP(E59,$B$5:$H$8,7,FALSE))</f>
        <v>K.O.</v>
      </c>
      <c r="G59" s="6"/>
      <c r="H59" s="87"/>
      <c r="I59" s="52" t="str">
        <f t="shared" ref="I59" si="25">IF(UPPER(H59)="X",IF(E59="",,VLOOKUP(E59,$B$5:$I$8,8,FALSE)),IF(E59=$B$5,"Niet oké",0))</f>
        <v>Niet oké</v>
      </c>
    </row>
    <row r="60" spans="1:9" x14ac:dyDescent="0.25">
      <c r="A60" s="1"/>
      <c r="B60" s="2"/>
      <c r="C60" s="3"/>
      <c r="D60" s="3"/>
      <c r="E60" s="3"/>
      <c r="F60" s="3"/>
      <c r="G60" s="3"/>
      <c r="H60" s="3"/>
    </row>
    <row r="61" spans="1:9" x14ac:dyDescent="0.25">
      <c r="A61" s="3"/>
      <c r="B61" s="18" t="s">
        <v>158</v>
      </c>
      <c r="C61" s="11"/>
      <c r="D61" s="11"/>
      <c r="E61" s="11"/>
      <c r="F61" s="11"/>
      <c r="G61" s="11"/>
      <c r="H61" s="41" t="s">
        <v>11</v>
      </c>
      <c r="I61" s="42">
        <f>+SUM(I63:I67)</f>
        <v>0</v>
      </c>
    </row>
    <row r="62" spans="1:9" ht="39.950000000000003" customHeight="1" x14ac:dyDescent="0.25">
      <c r="A62" s="1"/>
      <c r="B62" s="19" t="s">
        <v>12</v>
      </c>
      <c r="C62" s="12" t="s">
        <v>13</v>
      </c>
      <c r="D62" s="12" t="s">
        <v>14</v>
      </c>
      <c r="E62" s="13" t="s">
        <v>15</v>
      </c>
      <c r="F62" s="13" t="s">
        <v>3</v>
      </c>
      <c r="G62" s="13"/>
      <c r="H62" s="13" t="s">
        <v>17</v>
      </c>
      <c r="I62" s="40" t="s">
        <v>4</v>
      </c>
    </row>
    <row r="63" spans="1:9" ht="30.75" customHeight="1" x14ac:dyDescent="0.25">
      <c r="A63" s="1"/>
      <c r="B63" s="17" t="s">
        <v>159</v>
      </c>
      <c r="C63" s="4" t="s">
        <v>161</v>
      </c>
      <c r="D63" s="4" t="s">
        <v>160</v>
      </c>
      <c r="E63" s="50">
        <v>1</v>
      </c>
      <c r="F63" s="7" t="str">
        <f>IF(E63="",,VLOOKUP(E63,$B$5:$H$8,7,FALSE))</f>
        <v>K.O.</v>
      </c>
      <c r="G63" s="6"/>
      <c r="H63" s="87"/>
      <c r="I63" s="52" t="str">
        <f t="shared" ref="I63:I64" si="26">IF(UPPER(H63)="X",IF(E63="",,VLOOKUP(E63,$B$5:$I$8,8,FALSE)),IF(E63=$B$5,"Niet oké",0))</f>
        <v>Niet oké</v>
      </c>
    </row>
    <row r="64" spans="1:9" ht="54" customHeight="1" x14ac:dyDescent="0.25">
      <c r="A64" s="1"/>
      <c r="B64" s="17" t="s">
        <v>162</v>
      </c>
      <c r="C64" s="4" t="s">
        <v>166</v>
      </c>
      <c r="D64" s="4" t="s">
        <v>167</v>
      </c>
      <c r="E64" s="50">
        <v>1</v>
      </c>
      <c r="F64" s="7" t="str">
        <f>IF(E64="",,VLOOKUP(E64,$B$5:$H$8,7,FALSE))</f>
        <v>K.O.</v>
      </c>
      <c r="G64" s="6"/>
      <c r="H64" s="87"/>
      <c r="I64" s="52" t="str">
        <f t="shared" si="26"/>
        <v>Niet oké</v>
      </c>
    </row>
    <row r="65" spans="1:9" ht="35.25" customHeight="1" x14ac:dyDescent="0.25">
      <c r="A65" s="1"/>
      <c r="B65" s="17" t="s">
        <v>163</v>
      </c>
      <c r="C65" s="4" t="s">
        <v>168</v>
      </c>
      <c r="D65" s="4" t="s">
        <v>169</v>
      </c>
      <c r="E65" s="50">
        <v>1</v>
      </c>
      <c r="F65" s="7" t="str">
        <f t="shared" ref="F65:F67" si="27">IF(E65="",,VLOOKUP(E65,$B$5:$H$8,7,FALSE))</f>
        <v>K.O.</v>
      </c>
      <c r="G65" s="6"/>
      <c r="H65" s="87"/>
      <c r="I65" s="52" t="str">
        <f t="shared" ref="I65:I67" si="28">IF(UPPER(H65)="X",IF(E65="",,VLOOKUP(E65,$B$5:$I$8,8,FALSE)),IF(E65=$B$5,"Niet oké",0))</f>
        <v>Niet oké</v>
      </c>
    </row>
    <row r="66" spans="1:9" ht="59.25" customHeight="1" x14ac:dyDescent="0.25">
      <c r="A66" s="1"/>
      <c r="B66" s="17" t="s">
        <v>164</v>
      </c>
      <c r="C66" s="4" t="s">
        <v>170</v>
      </c>
      <c r="D66" s="4" t="s">
        <v>171</v>
      </c>
      <c r="E66" s="50">
        <v>1</v>
      </c>
      <c r="F66" s="7" t="str">
        <f t="shared" si="27"/>
        <v>K.O.</v>
      </c>
      <c r="G66" s="6"/>
      <c r="H66" s="87"/>
      <c r="I66" s="52" t="str">
        <f t="shared" si="28"/>
        <v>Niet oké</v>
      </c>
    </row>
    <row r="67" spans="1:9" ht="86.25" customHeight="1" x14ac:dyDescent="0.25">
      <c r="A67" s="1"/>
      <c r="B67" s="17" t="s">
        <v>165</v>
      </c>
      <c r="C67" s="4" t="s">
        <v>193</v>
      </c>
      <c r="D67" s="4" t="s">
        <v>194</v>
      </c>
      <c r="E67" s="50">
        <v>1</v>
      </c>
      <c r="F67" s="7" t="str">
        <f t="shared" si="27"/>
        <v>K.O.</v>
      </c>
      <c r="G67" s="6"/>
      <c r="H67" s="87"/>
      <c r="I67" s="52" t="str">
        <f t="shared" si="28"/>
        <v>Niet oké</v>
      </c>
    </row>
    <row r="68" spans="1:9" x14ac:dyDescent="0.25">
      <c r="A68" s="1"/>
      <c r="B68" s="14"/>
      <c r="C68" s="1"/>
      <c r="D68" s="1"/>
      <c r="E68" s="1"/>
      <c r="F68" s="1"/>
      <c r="G68" s="1"/>
      <c r="H68" s="1"/>
    </row>
  </sheetData>
  <sheetProtection algorithmName="SHA-512" hashValue="QtuFwm+R40oIHhZT1WeW/LkYbVxZR9d/bCejpSB/S5ToUZ7mpT8crROcuud2y89aOmpeNVQMXKDlWKPGpan3Sw==" saltValue="aJbR1aAgtpZMtohk7RmK0w==" spinCount="100000" sheet="1" objects="1" scenarios="1"/>
  <protectedRanges>
    <protectedRange sqref="H63:H67" name="Bereik8"/>
    <protectedRange sqref="H51:H54" name="Bereik6"/>
    <protectedRange sqref="H38:H41" name="Bereik4"/>
    <protectedRange sqref="H19:H27" name="Bereik2"/>
    <protectedRange sqref="H12:H15" name="Bereik1"/>
    <protectedRange sqref="H31:H34" name="Bereik3"/>
    <protectedRange sqref="H45:H47" name="Bereik5"/>
    <protectedRange sqref="H58:H59" name="Bereik7"/>
  </protectedRanges>
  <mergeCells count="4">
    <mergeCell ref="C5:G5"/>
    <mergeCell ref="C6:G6"/>
    <mergeCell ref="C7:G7"/>
    <mergeCell ref="C8:G8"/>
  </mergeCells>
  <phoneticPr fontId="8" type="noConversion"/>
  <conditionalFormatting sqref="I12:I15 I19:I27 I31:I34 I45:I47 I51:I54 I58:I59 I63:I67 I38:I41">
    <cfRule type="expression" dxfId="0" priority="13">
      <formula>AND(UPPER(H12)&lt;&gt;"X",E12=$B$5)</formula>
    </cfRule>
  </conditionalFormatting>
  <dataValidations count="1">
    <dataValidation type="list" allowBlank="1" showInputMessage="1" showErrorMessage="1" sqref="E45:E47 E51:E54 E58:E59 E19:E27 E12:E15 E31:E34 E63:E67 E38:E41" xr:uid="{00000000-0002-0000-0200-000000000000}">
      <formula1>$B$5:$B$8</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F23"/>
  <sheetViews>
    <sheetView showGridLines="0" topLeftCell="A5" zoomScale="90" zoomScaleNormal="90" workbookViewId="0">
      <selection activeCell="D9" sqref="D9"/>
    </sheetView>
  </sheetViews>
  <sheetFormatPr defaultRowHeight="15" x14ac:dyDescent="0.25"/>
  <cols>
    <col min="1" max="1" width="25.140625" style="21" bestFit="1" customWidth="1"/>
    <col min="2" max="2" width="33.140625" style="21" customWidth="1"/>
    <col min="3" max="3" width="9.140625" style="21" customWidth="1"/>
    <col min="4" max="4" width="99.5703125" style="23" customWidth="1"/>
    <col min="5" max="5" width="31.5703125" style="43" customWidth="1"/>
    <col min="6" max="6" width="17.42578125" bestFit="1" customWidth="1"/>
  </cols>
  <sheetData>
    <row r="1" spans="1:6" ht="21" x14ac:dyDescent="0.25">
      <c r="A1" s="22" t="s">
        <v>177</v>
      </c>
      <c r="B1" s="22"/>
      <c r="C1" s="22"/>
      <c r="E1" s="44" t="s">
        <v>33</v>
      </c>
      <c r="F1" s="45"/>
    </row>
    <row r="2" spans="1:6" x14ac:dyDescent="0.25">
      <c r="E2" s="46" t="s">
        <v>183</v>
      </c>
      <c r="F2" s="47">
        <f>SUM(F5:F10)</f>
        <v>1</v>
      </c>
    </row>
    <row r="3" spans="1:6" x14ac:dyDescent="0.25">
      <c r="A3" s="24"/>
      <c r="B3" s="24"/>
      <c r="C3" s="24"/>
    </row>
    <row r="4" spans="1:6" x14ac:dyDescent="0.25">
      <c r="A4" s="61" t="s">
        <v>183</v>
      </c>
      <c r="B4" s="49" t="s">
        <v>178</v>
      </c>
      <c r="C4" s="49" t="s">
        <v>34</v>
      </c>
      <c r="D4" s="48" t="s">
        <v>35</v>
      </c>
      <c r="E4" s="62" t="s">
        <v>36</v>
      </c>
      <c r="F4" s="48" t="s">
        <v>37</v>
      </c>
    </row>
    <row r="5" spans="1:6" ht="165" x14ac:dyDescent="0.25">
      <c r="A5" s="94" t="s">
        <v>179</v>
      </c>
      <c r="B5" s="57" t="s">
        <v>180</v>
      </c>
      <c r="C5" s="58">
        <v>1</v>
      </c>
      <c r="D5" s="59" t="s">
        <v>195</v>
      </c>
      <c r="E5" s="67" t="s">
        <v>185</v>
      </c>
      <c r="F5" s="66">
        <v>0.3</v>
      </c>
    </row>
    <row r="6" spans="1:6" ht="114" customHeight="1" x14ac:dyDescent="0.25">
      <c r="A6" s="95" t="s">
        <v>181</v>
      </c>
      <c r="B6" s="53" t="s">
        <v>180</v>
      </c>
      <c r="C6" s="63">
        <v>2</v>
      </c>
      <c r="D6" s="65" t="s">
        <v>196</v>
      </c>
      <c r="E6" s="68" t="s">
        <v>184</v>
      </c>
      <c r="F6" s="60">
        <v>0.2</v>
      </c>
    </row>
    <row r="7" spans="1:6" ht="72" customHeight="1" x14ac:dyDescent="0.25">
      <c r="A7" s="97" t="s">
        <v>182</v>
      </c>
      <c r="B7" s="56" t="s">
        <v>180</v>
      </c>
      <c r="C7" s="57">
        <v>3</v>
      </c>
      <c r="D7" s="64" t="s">
        <v>197</v>
      </c>
      <c r="E7" s="55"/>
      <c r="F7" s="54">
        <v>0.1</v>
      </c>
    </row>
    <row r="8" spans="1:6" ht="110.25" customHeight="1" x14ac:dyDescent="0.25">
      <c r="A8" s="95" t="s">
        <v>186</v>
      </c>
      <c r="B8" s="53" t="s">
        <v>187</v>
      </c>
      <c r="C8" s="63">
        <v>4</v>
      </c>
      <c r="D8" s="65" t="s">
        <v>198</v>
      </c>
      <c r="E8" s="68" t="s">
        <v>188</v>
      </c>
      <c r="F8" s="60">
        <v>0.1</v>
      </c>
    </row>
    <row r="9" spans="1:6" ht="192" customHeight="1" x14ac:dyDescent="0.25">
      <c r="A9" s="97" t="s">
        <v>189</v>
      </c>
      <c r="B9" s="56" t="s">
        <v>200</v>
      </c>
      <c r="C9" s="57">
        <v>5</v>
      </c>
      <c r="D9" s="64" t="s">
        <v>199</v>
      </c>
      <c r="E9" s="55" t="s">
        <v>190</v>
      </c>
      <c r="F9" s="54">
        <v>0.3</v>
      </c>
    </row>
    <row r="10" spans="1:6" x14ac:dyDescent="0.25">
      <c r="A10" s="70"/>
      <c r="B10" s="69"/>
      <c r="C10" s="74"/>
      <c r="D10" s="73"/>
      <c r="E10" s="72"/>
      <c r="F10" s="71"/>
    </row>
    <row r="14" spans="1:6" x14ac:dyDescent="0.25">
      <c r="D14" s="96"/>
    </row>
    <row r="15" spans="1:6" x14ac:dyDescent="0.25">
      <c r="D15" s="92"/>
    </row>
    <row r="16" spans="1:6" x14ac:dyDescent="0.25">
      <c r="D16" s="93"/>
    </row>
    <row r="17" spans="4:4" x14ac:dyDescent="0.25">
      <c r="D17" s="93"/>
    </row>
    <row r="18" spans="4:4" x14ac:dyDescent="0.25">
      <c r="D18" s="93"/>
    </row>
    <row r="19" spans="4:4" x14ac:dyDescent="0.25">
      <c r="D19" s="93"/>
    </row>
    <row r="20" spans="4:4" x14ac:dyDescent="0.25">
      <c r="D20" s="93"/>
    </row>
    <row r="21" spans="4:4" x14ac:dyDescent="0.25">
      <c r="D21" s="93"/>
    </row>
    <row r="22" spans="4:4" x14ac:dyDescent="0.25">
      <c r="D22" s="93"/>
    </row>
    <row r="23" spans="4:4" x14ac:dyDescent="0.25">
      <c r="D23" s="93"/>
    </row>
  </sheetData>
  <sheetProtection algorithmName="SHA-512" hashValue="2oMbDK1QXo9Uj6brc6fuwRpaa0RSu1EJFjd/m8qai9ZtUxc9tE1Qs7YERD8ed2kP534j1N+1g2OoP7W3/6wUcA==" saltValue="uJ64DEM+gZ6dLx6yTUcBMQ==" spinCount="100000" sheet="1" objects="1" scenarios="1"/>
  <pageMargins left="0.7" right="0.7" top="0.75" bottom="0.75" header="0.3" footer="0.3"/>
  <pageSetup paperSize="9" orientation="portrait" horizontalDpi="90" verticalDpi="9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D16"/>
  <sheetViews>
    <sheetView zoomScale="90" zoomScaleNormal="90" workbookViewId="0">
      <selection activeCell="B15" sqref="B15"/>
    </sheetView>
  </sheetViews>
  <sheetFormatPr defaultRowHeight="15" x14ac:dyDescent="0.25"/>
  <cols>
    <col min="1" max="1" width="64.85546875" bestFit="1" customWidth="1"/>
    <col min="2" max="2" width="15.85546875" bestFit="1" customWidth="1"/>
    <col min="3" max="4" width="14.85546875" customWidth="1"/>
  </cols>
  <sheetData>
    <row r="1" spans="1:4" x14ac:dyDescent="0.25">
      <c r="A1" t="s">
        <v>178</v>
      </c>
      <c r="B1" t="s">
        <v>50</v>
      </c>
      <c r="C1" t="s">
        <v>51</v>
      </c>
    </row>
    <row r="2" spans="1:4" x14ac:dyDescent="0.25">
      <c r="A2" t="str">
        <f>'Functionele eisen en wensen'!$B$10</f>
        <v>Primaire Diensten</v>
      </c>
      <c r="B2" s="88">
        <f>'Functionele eisen en wensen'!$I$10</f>
        <v>0</v>
      </c>
      <c r="C2" s="88"/>
      <c r="D2" s="88"/>
    </row>
    <row r="3" spans="1:4" x14ac:dyDescent="0.25">
      <c r="A3" t="str">
        <f>'Functionele eisen en wensen'!$B$22</f>
        <v>Secundaire diensten</v>
      </c>
      <c r="B3" s="88">
        <f>'Functionele eisen en wensen'!$I$22</f>
        <v>0</v>
      </c>
      <c r="C3" s="88"/>
      <c r="D3" s="88"/>
    </row>
    <row r="4" spans="1:4" x14ac:dyDescent="0.25">
      <c r="A4" t="s">
        <v>156</v>
      </c>
      <c r="B4" s="88"/>
      <c r="C4" s="88">
        <f>SUM(B2:B3)</f>
        <v>0</v>
      </c>
      <c r="D4" s="88"/>
    </row>
    <row r="5" spans="1:4" x14ac:dyDescent="0.25">
      <c r="B5" s="88"/>
      <c r="C5" s="88"/>
      <c r="D5" s="88"/>
    </row>
    <row r="6" spans="1:4" x14ac:dyDescent="0.25">
      <c r="A6" t="str">
        <f>'Non-Functionele eisen en wensen'!$B$10</f>
        <v>Standaards inkoop</v>
      </c>
      <c r="B6" s="88">
        <f>'Non-Functionele eisen en wensen'!$I$10</f>
        <v>0</v>
      </c>
      <c r="C6" s="88"/>
    </row>
    <row r="7" spans="1:4" x14ac:dyDescent="0.25">
      <c r="A7" t="str">
        <f>'Non-Functionele eisen en wensen'!$B$17</f>
        <v>Werkwijze Inkoop</v>
      </c>
      <c r="B7" s="88">
        <f>'Non-Functionele eisen en wensen'!$I$17</f>
        <v>0</v>
      </c>
      <c r="C7" s="88"/>
    </row>
    <row r="8" spans="1:4" x14ac:dyDescent="0.25">
      <c r="A8" t="str">
        <f>'Non-Functionele eisen en wensen'!$B$29</f>
        <v>Innovatie inkoop</v>
      </c>
      <c r="B8" s="88">
        <f>'Non-Functionele eisen en wensen'!$I$29</f>
        <v>0</v>
      </c>
      <c r="C8" s="88"/>
    </row>
    <row r="9" spans="1:4" x14ac:dyDescent="0.25">
      <c r="A9" t="str">
        <f>'Non-Functionele eisen en wensen'!$B$36</f>
        <v>Rapportage en facturatie inkoop</v>
      </c>
      <c r="B9" s="88">
        <f>'Non-Functionele eisen en wensen'!$I$36</f>
        <v>0</v>
      </c>
      <c r="C9" s="88"/>
    </row>
    <row r="10" spans="1:4" x14ac:dyDescent="0.25">
      <c r="A10" t="str">
        <f>'Non-Functionele eisen en wensen'!$B$43</f>
        <v>Exit Inkoop</v>
      </c>
      <c r="B10" s="88">
        <f>'Non-Functionele eisen en wensen'!$I$43</f>
        <v>0</v>
      </c>
      <c r="C10" s="88"/>
    </row>
    <row r="11" spans="1:4" x14ac:dyDescent="0.25">
      <c r="A11" t="str">
        <f>'Non-Functionele eisen en wensen'!$B$49</f>
        <v>Reactietermijnen Inkoop</v>
      </c>
      <c r="B11" s="88">
        <f>'Non-Functionele eisen en wensen'!$I$49</f>
        <v>0</v>
      </c>
      <c r="C11" s="88"/>
    </row>
    <row r="12" spans="1:4" x14ac:dyDescent="0.25">
      <c r="A12" t="str">
        <f>'Non-Functionele eisen en wensen'!$B$56</f>
        <v>Vervanging Inkoop</v>
      </c>
      <c r="B12" s="88">
        <f>'Non-Functionele eisen en wensen'!$I$56</f>
        <v>0</v>
      </c>
      <c r="C12" s="88"/>
    </row>
    <row r="13" spans="1:4" x14ac:dyDescent="0.25">
      <c r="A13" t="str">
        <f>'Non-Functionele eisen en wensen'!$B$61</f>
        <v>Kennis en kunde Inkoop</v>
      </c>
      <c r="B13" s="88">
        <f>'Non-Functionele eisen en wensen'!$I$61</f>
        <v>0</v>
      </c>
      <c r="C13" s="88"/>
    </row>
    <row r="14" spans="1:4" x14ac:dyDescent="0.25">
      <c r="A14" t="s">
        <v>52</v>
      </c>
      <c r="C14" s="88">
        <f>SUM(B6:B12)</f>
        <v>0</v>
      </c>
    </row>
    <row r="15" spans="1:4" ht="15.75" thickBot="1" x14ac:dyDescent="0.3">
      <c r="C15" s="88"/>
    </row>
    <row r="16" spans="1:4" ht="15.75" thickBot="1" x14ac:dyDescent="0.3">
      <c r="A16" s="89" t="s">
        <v>157</v>
      </c>
      <c r="B16" s="90"/>
      <c r="C16" s="91">
        <f>C4+C14</f>
        <v>0</v>
      </c>
    </row>
  </sheetData>
  <sheetProtection algorithmName="SHA-512" hashValue="4dVLSnBre1Ku7ycUhc0UCtV1T7JKaF2VObBcJ9bqHxurROvyBtTEGMdiFqDpBd8ntGyxbxu9oUqCMYck4SXrlg==" saltValue="pbdOfaMr5XXa3T5LfWo0nQ==" spinCount="100000" sheet="1" objects="1" scenarios="1"/>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6"/>
  <sheetViews>
    <sheetView workbookViewId="0">
      <selection activeCell="B8" sqref="B8"/>
    </sheetView>
  </sheetViews>
  <sheetFormatPr defaultRowHeight="15" x14ac:dyDescent="0.25"/>
  <sheetData>
    <row r="3" spans="1:1" x14ac:dyDescent="0.25">
      <c r="A3" t="s">
        <v>53</v>
      </c>
    </row>
    <row r="4" spans="1:1" x14ac:dyDescent="0.25">
      <c r="A4" t="s">
        <v>54</v>
      </c>
    </row>
    <row r="5" spans="1:1" x14ac:dyDescent="0.25">
      <c r="A5" t="s">
        <v>55</v>
      </c>
    </row>
    <row r="6" spans="1:1" x14ac:dyDescent="0.25">
      <c r="A6" t="s">
        <v>56</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7E29821D3CC943B7D8D7B631C9C0F6" ma:contentTypeVersion="14" ma:contentTypeDescription="Create a new document." ma:contentTypeScope="" ma:versionID="9e2fd07b8b2f2d05a0d4892f075c6681">
  <xsd:schema xmlns:xsd="http://www.w3.org/2001/XMLSchema" xmlns:xs="http://www.w3.org/2001/XMLSchema" xmlns:p="http://schemas.microsoft.com/office/2006/metadata/properties" xmlns:ns2="02a092a1-ab12-46dd-b5f5-67d4b5e7e00f" xmlns:ns3="b69345de-5fb6-4171-8a0c-2982e9b4c976" targetNamespace="http://schemas.microsoft.com/office/2006/metadata/properties" ma:root="true" ma:fieldsID="5e356dc416ae858049d3f2e24df09a20" ns2:_="" ns3:_="">
    <xsd:import namespace="02a092a1-ab12-46dd-b5f5-67d4b5e7e00f"/>
    <xsd:import namespace="b69345de-5fb6-4171-8a0c-2982e9b4c9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092a1-ab12-46dd-b5f5-67d4b5e7e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1f4d491-042e-4ee2-b918-9d210a552170"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9345de-5fb6-4171-8a0c-2982e9b4c97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90093c5-2b92-4e22-89ca-5e0541129012}" ma:internalName="TaxCatchAll" ma:showField="CatchAllData" ma:web="b69345de-5fb6-4171-8a0c-2982e9b4c9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2a092a1-ab12-46dd-b5f5-67d4b5e7e00f">
      <Terms xmlns="http://schemas.microsoft.com/office/infopath/2007/PartnerControls"/>
    </lcf76f155ced4ddcb4097134ff3c332f>
    <TaxCatchAll xmlns="b69345de-5fb6-4171-8a0c-2982e9b4c976" xsi:nil="true"/>
    <SharedWithUsers xmlns="b69345de-5fb6-4171-8a0c-2982e9b4c976">
      <UserInfo>
        <DisplayName>Werff, Roland van der</DisplayName>
        <AccountId>182</AccountId>
        <AccountType/>
      </UserInfo>
      <UserInfo>
        <DisplayName>Yessef, Charif Ben</DisplayName>
        <AccountId>89</AccountId>
        <AccountType/>
      </UserInfo>
    </SharedWithUsers>
  </documentManagement>
</p:properties>
</file>

<file path=customXml/itemProps1.xml><?xml version="1.0" encoding="utf-8"?>
<ds:datastoreItem xmlns:ds="http://schemas.openxmlformats.org/officeDocument/2006/customXml" ds:itemID="{55AF6C2D-B251-4A7E-A529-49FC9500A261}">
  <ds:schemaRefs>
    <ds:schemaRef ds:uri="http://schemas.microsoft.com/sharepoint/v3/contenttype/forms"/>
  </ds:schemaRefs>
</ds:datastoreItem>
</file>

<file path=customXml/itemProps2.xml><?xml version="1.0" encoding="utf-8"?>
<ds:datastoreItem xmlns:ds="http://schemas.openxmlformats.org/officeDocument/2006/customXml" ds:itemID="{3A12FE1C-2B2E-4A1F-8C34-C6DC0723DB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a092a1-ab12-46dd-b5f5-67d4b5e7e00f"/>
    <ds:schemaRef ds:uri="b69345de-5fb6-4171-8a0c-2982e9b4c9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8848BD-9F33-474B-BBA5-8973BA212628}">
  <ds:schemaRefs>
    <ds:schemaRef ds:uri="http://purl.org/dc/elements/1.1/"/>
    <ds:schemaRef ds:uri="02a092a1-ab12-46dd-b5f5-67d4b5e7e00f"/>
    <ds:schemaRef ds:uri="http://schemas.microsoft.com/office/2006/metadata/properties"/>
    <ds:schemaRef ds:uri="http://purl.org/dc/terms/"/>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b69345de-5fb6-4171-8a0c-2982e9b4c976"/>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Functionele eisen en wensen</vt:lpstr>
      <vt:lpstr>Non-Functionele eisen en wensen</vt:lpstr>
      <vt:lpstr>Open-vragen</vt:lpstr>
      <vt:lpstr>Behaalde score op wensen</vt:lpstr>
      <vt:lpstr>Parameters</vt:lpstr>
      <vt:lpstr>Ja_Nee</vt:lpstr>
    </vt:vector>
  </TitlesOfParts>
  <Manager/>
  <Company>GGD GHOR NL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 Cammeraat</dc:creator>
  <cp:keywords/>
  <dc:description/>
  <cp:lastModifiedBy>Verbon, Jozeph</cp:lastModifiedBy>
  <cp:revision/>
  <dcterms:created xsi:type="dcterms:W3CDTF">2014-04-04T11:34:54Z</dcterms:created>
  <dcterms:modified xsi:type="dcterms:W3CDTF">2023-07-10T15:26:45Z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0x010100557E29821D3CC943B7D8D7B631C9C0F6</vt:lpwstr>
  </property>
  <property fmtid="{D5CDD505-2E9C-101B-9397-08002B2CF9AE}" pid="3" name="MediaServiceImageTags">
    <vt:lpwstr/>
  </property>
</Properties>
</file>