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oungfacilitybv-my.sharepoint.com/personal/c_stoop_younggroup_nl/Documents/Documenten/Coenecoop/Schoonmaak/"/>
    </mc:Choice>
  </mc:AlternateContent>
  <xr:revisionPtr revIDLastSave="100" documentId="13_ncr:1_{E86CF38E-2239-4F93-8719-494A1CD94A50}" xr6:coauthVersionLast="47" xr6:coauthVersionMax="47" xr10:uidLastSave="{2AEDDCD0-509A-4152-ABB1-B2F123B609EC}"/>
  <bookViews>
    <workbookView xWindow="28680" yWindow="-120" windowWidth="29040" windowHeight="15840" xr2:uid="{3AE9F666-C9B3-4E12-A8E1-6E8634D1AEFC}"/>
  </bookViews>
  <sheets>
    <sheet name="Calculatieblad Schoonmaakdiens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4" l="1"/>
  <c r="E8" i="4"/>
  <c r="B20" i="4" l="1"/>
  <c r="B19" i="4"/>
  <c r="B18" i="4"/>
  <c r="F22" i="4"/>
  <c r="F23" i="4"/>
  <c r="F28" i="4"/>
  <c r="F29" i="4"/>
  <c r="F30" i="4"/>
  <c r="F31" i="4"/>
  <c r="F32" i="4"/>
  <c r="F33" i="4"/>
  <c r="F34" i="4"/>
  <c r="F35" i="4"/>
  <c r="F27" i="4"/>
  <c r="E42" i="4"/>
  <c r="F16" i="4"/>
  <c r="F20" i="4"/>
  <c r="F19" i="4"/>
  <c r="F18" i="4"/>
  <c r="B15" i="4"/>
  <c r="F15" i="4" s="1"/>
  <c r="F21" i="4"/>
  <c r="F24" i="4" l="1"/>
  <c r="C40" i="4" s="1"/>
  <c r="G40" i="4" s="1"/>
  <c r="E10" i="4"/>
  <c r="C39" i="4" s="1"/>
  <c r="G39" i="4" s="1"/>
  <c r="F36" i="4"/>
  <c r="C41" i="4" s="1"/>
  <c r="G41" i="4" s="1"/>
  <c r="G42" i="4" l="1"/>
</calcChain>
</file>

<file path=xl/sharedStrings.xml><?xml version="1.0" encoding="utf-8"?>
<sst xmlns="http://schemas.openxmlformats.org/spreadsheetml/2006/main" count="77" uniqueCount="64">
  <si>
    <t>Naam inschrijver</t>
  </si>
  <si>
    <t>Naam tekenbevoegde</t>
  </si>
  <si>
    <t>Handtekening</t>
  </si>
  <si>
    <t>Datum</t>
  </si>
  <si>
    <t>Opmerkingen</t>
  </si>
  <si>
    <t>TOTAAL</t>
  </si>
  <si>
    <t>Bijlage 6 Calculatieblad</t>
  </si>
  <si>
    <t>Schoonmaakdienstverlening Coenecoop College</t>
  </si>
  <si>
    <t>Nieuwbouw locatie Waddinxveen</t>
  </si>
  <si>
    <t>**Alle bovenstaande prijzen zijn exclusief btw en gebaseerd op de aanbestedingsdocumenten en daarbij behorende bijlagen.</t>
  </si>
  <si>
    <t>Regulier schoonmaakonderhoud</t>
  </si>
  <si>
    <t>Periodiek schoonmaakonderhoud</t>
  </si>
  <si>
    <t>Vloeronderhoud</t>
  </si>
  <si>
    <t>Bestaande locatie Boskoop</t>
  </si>
  <si>
    <t>Binnenglas</t>
  </si>
  <si>
    <t xml:space="preserve">Buitenglas </t>
  </si>
  <si>
    <t>Prijs per jaar</t>
  </si>
  <si>
    <t>Strippen en conserveren</t>
  </si>
  <si>
    <t>Regiewerkzaamheden</t>
  </si>
  <si>
    <t>Per uur</t>
  </si>
  <si>
    <t>Per maand</t>
  </si>
  <si>
    <t>Per beurt</t>
  </si>
  <si>
    <t>Frequentie</t>
  </si>
  <si>
    <t>Prijs</t>
  </si>
  <si>
    <r>
      <t>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*</t>
    </r>
  </si>
  <si>
    <t>Schrobben/sprayen</t>
  </si>
  <si>
    <t>Glasbewassing**</t>
  </si>
  <si>
    <t>Glasbewassing is inclusief kozijnen en inclusief gebruik van materialen en middelen</t>
  </si>
  <si>
    <t>Verwijderen van alle waslagen en het aanbrengen van 2 nieuwe waslagen</t>
  </si>
  <si>
    <t>Separatieglas beide zijden</t>
  </si>
  <si>
    <t>Verreken tarieven schoonmaakonderhoud</t>
  </si>
  <si>
    <t>Entree/hal</t>
  </si>
  <si>
    <t>Verkeersruimten</t>
  </si>
  <si>
    <t>Personeelskamer/doc ruimte</t>
  </si>
  <si>
    <t>Sanitaire ruimten</t>
  </si>
  <si>
    <t>Zorg en Welzijn</t>
  </si>
  <si>
    <t>Praktijklokalen</t>
  </si>
  <si>
    <t>Theorielokalen</t>
  </si>
  <si>
    <t>Kantoor/spreekkamer</t>
  </si>
  <si>
    <t>Leerpleinen/atrium</t>
  </si>
  <si>
    <t>Prijs per m2</t>
  </si>
  <si>
    <t>Fictieve prijs per jaar</t>
  </si>
  <si>
    <t>De kosten voor vloeronderhoud zijn inclusief in- en uitruimen van de ruimtes.</t>
  </si>
  <si>
    <t>*m2 zijn bij benadering en dienen na gunning door opdrachtnemer kosteloos te worden ingemeten.</t>
  </si>
  <si>
    <t>Per jaar</t>
  </si>
  <si>
    <t>Werkzaamheden zijn gebaseerd op de aanbestedingsleidraad en de daarbij behorende bijlagen zoals werkprogramma's, ruimtestaten etc.</t>
  </si>
  <si>
    <t>Totaal verreken tarieven schoonnmaakonderhoud</t>
  </si>
  <si>
    <t>Totaal regulier schoonmaakonderhoud</t>
  </si>
  <si>
    <t>Totaal periodiek schoonmaakonderhoud</t>
  </si>
  <si>
    <t>Onderdeel fictieve inschrijfprijs</t>
  </si>
  <si>
    <t>Totaal fictieve inschrijfprijs schoonmaakonderhoud ex BTW</t>
  </si>
  <si>
    <t>Waarde</t>
  </si>
  <si>
    <t>Totaal</t>
  </si>
  <si>
    <t xml:space="preserve">Schoonmaakmedewerker algemeen schoonmaakonderhoud (A) </t>
  </si>
  <si>
    <t>Schoonmaakmedewerker specialistisch industrieel (B)</t>
  </si>
  <si>
    <t>Functiegroep met werkzaamheden conformerend aan werkprogramma</t>
  </si>
  <si>
    <t>***De totaalprijs van beide locaties is de prijs per jaar die inschrijver offreert voor de schoonmaakdienstverlening van beide locaties. Voor de totaalprijs geldt een minimum bedrag per jaar van € 110.000,00 exlusief BTW. Een geoffreerde totaalprijs die lager ligt dan het voorgeschreven minimumvedrag wordt niet geaccepteerd en resulteert in 0 punten voor prijs. De totaalprijs dient niet te worden verward met de totaal inschrijfprijs ex BTW.</t>
  </si>
  <si>
    <t>TOTAAL***</t>
  </si>
  <si>
    <t xml:space="preserve">****Alle door Opdrachtgever genoemde fictieve gegevens zijn vastgesteld om totale inschrijfprijs te bepalen. Er kunnen geen rechten ontleed worden aan deze aantallen. </t>
  </si>
  <si>
    <t>Fictieve m2 per jaar****</t>
  </si>
  <si>
    <t>200 fictieve uren gekoppeld om de totale inschrijfprijs te bepalen****</t>
  </si>
  <si>
    <t>100 fictieve uren gekoppeld om de totale inschrijfprijs te bepalen****</t>
  </si>
  <si>
    <t>Alleen de gele velden invullen</t>
  </si>
  <si>
    <t>Stichting Scala College en Coenecoop College - Aanbestedingsleidraad, PRJ-2011002.01, 14-04-2023 Commercieel vertrouwelijk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</si>
</sst>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i/>
      <sz val="10"/>
      <color theme="1"/>
      <name val="Arial"/>
      <family val="2"/>
    </font>
    <font>
      <b/>
      <vertAlign val="superscript"/>
      <sz val="10"/>
      <color theme="0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</cellStyleXfs>
  <cellXfs count="97">
    <xf numFmtId="0" fontId="0" fillId="0" borderId="0" xfId="0"/>
    <xf numFmtId="0" fontId="6" fillId="0" borderId="0" xfId="0" applyFont="1"/>
    <xf numFmtId="0" fontId="6" fillId="0" borderId="0" xfId="0" applyFont="1" applyAlignment="1" applyProtection="1">
      <alignment horizontal="center"/>
      <protection locked="0"/>
    </xf>
    <xf numFmtId="0" fontId="7" fillId="0" borderId="0" xfId="0" applyFont="1"/>
    <xf numFmtId="0" fontId="8" fillId="0" borderId="0" xfId="0" applyFont="1"/>
    <xf numFmtId="0" fontId="2" fillId="2" borderId="0" xfId="0" applyFont="1" applyFill="1"/>
    <xf numFmtId="0" fontId="6" fillId="0" borderId="0" xfId="0" applyFont="1" applyAlignment="1">
      <alignment wrapText="1"/>
    </xf>
    <xf numFmtId="0" fontId="11" fillId="0" borderId="0" xfId="0" applyFont="1"/>
    <xf numFmtId="0" fontId="10" fillId="4" borderId="1" xfId="0" applyFont="1" applyFill="1" applyBorder="1"/>
    <xf numFmtId="0" fontId="2" fillId="4" borderId="1" xfId="0" applyFont="1" applyFill="1" applyBorder="1"/>
    <xf numFmtId="0" fontId="9" fillId="4" borderId="1" xfId="0" applyFont="1" applyFill="1" applyBorder="1"/>
    <xf numFmtId="164" fontId="9" fillId="4" borderId="1" xfId="1" applyFont="1" applyFill="1" applyBorder="1"/>
    <xf numFmtId="0" fontId="11" fillId="0" borderId="0" xfId="0" applyFont="1" applyAlignment="1">
      <alignment vertical="center"/>
    </xf>
    <xf numFmtId="0" fontId="2" fillId="4" borderId="1" xfId="0" applyFont="1" applyFill="1" applyBorder="1" applyAlignment="1">
      <alignment horizontal="left"/>
    </xf>
    <xf numFmtId="0" fontId="13" fillId="3" borderId="1" xfId="0" applyFont="1" applyFill="1" applyBorder="1"/>
    <xf numFmtId="0" fontId="5" fillId="4" borderId="1" xfId="0" applyFont="1" applyFill="1" applyBorder="1"/>
    <xf numFmtId="0" fontId="14" fillId="0" borderId="0" xfId="0" applyFont="1"/>
    <xf numFmtId="0" fontId="10" fillId="0" borderId="0" xfId="0" applyFont="1"/>
    <xf numFmtId="0" fontId="3" fillId="0" borderId="0" xfId="0" applyFont="1"/>
    <xf numFmtId="0" fontId="13" fillId="3" borderId="1" xfId="0" applyFont="1" applyFill="1" applyBorder="1" applyAlignment="1" applyProtection="1">
      <alignment horizontal="left"/>
      <protection locked="0"/>
    </xf>
    <xf numFmtId="0" fontId="13" fillId="3" borderId="1" xfId="0" applyFont="1" applyFill="1" applyBorder="1" applyAlignment="1">
      <alignment horizontal="left"/>
    </xf>
    <xf numFmtId="164" fontId="5" fillId="4" borderId="1" xfId="1" applyFont="1" applyFill="1" applyBorder="1"/>
    <xf numFmtId="0" fontId="2" fillId="4" borderId="1" xfId="0" applyFont="1" applyFill="1" applyBorder="1" applyAlignment="1" applyProtection="1">
      <alignment horizontal="left"/>
      <protection locked="0"/>
    </xf>
    <xf numFmtId="0" fontId="13" fillId="3" borderId="10" xfId="0" applyFont="1" applyFill="1" applyBorder="1"/>
    <xf numFmtId="0" fontId="2" fillId="6" borderId="1" xfId="0" applyFont="1" applyFill="1" applyBorder="1"/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2" fillId="6" borderId="12" xfId="0" applyFont="1" applyFill="1" applyBorder="1"/>
    <xf numFmtId="0" fontId="2" fillId="6" borderId="10" xfId="0" applyFont="1" applyFill="1" applyBorder="1"/>
    <xf numFmtId="0" fontId="5" fillId="3" borderId="1" xfId="0" applyFont="1" applyFill="1" applyBorder="1"/>
    <xf numFmtId="0" fontId="14" fillId="3" borderId="1" xfId="0" applyFont="1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164" fontId="13" fillId="3" borderId="1" xfId="1" applyFont="1" applyFill="1" applyBorder="1"/>
    <xf numFmtId="0" fontId="5" fillId="4" borderId="1" xfId="1" applyNumberFormat="1" applyFont="1" applyFill="1" applyBorder="1" applyAlignment="1" applyProtection="1">
      <alignment horizontal="left"/>
      <protection locked="0"/>
    </xf>
    <xf numFmtId="164" fontId="2" fillId="6" borderId="12" xfId="1" applyFont="1" applyFill="1" applyBorder="1"/>
    <xf numFmtId="164" fontId="13" fillId="3" borderId="1" xfId="1" applyFont="1" applyFill="1" applyBorder="1" applyAlignment="1"/>
    <xf numFmtId="0" fontId="2" fillId="4" borderId="3" xfId="0" applyFont="1" applyFill="1" applyBorder="1" applyAlignment="1">
      <alignment horizontal="left"/>
    </xf>
    <xf numFmtId="9" fontId="2" fillId="3" borderId="1" xfId="0" applyNumberFormat="1" applyFont="1" applyFill="1" applyBorder="1"/>
    <xf numFmtId="0" fontId="13" fillId="3" borderId="3" xfId="0" applyFont="1" applyFill="1" applyBorder="1"/>
    <xf numFmtId="0" fontId="13" fillId="3" borderId="8" xfId="0" applyFont="1" applyFill="1" applyBorder="1"/>
    <xf numFmtId="0" fontId="13" fillId="3" borderId="9" xfId="0" applyFont="1" applyFill="1" applyBorder="1"/>
    <xf numFmtId="164" fontId="10" fillId="0" borderId="1" xfId="1" applyFont="1" applyBorder="1"/>
    <xf numFmtId="44" fontId="13" fillId="3" borderId="1" xfId="0" applyNumberFormat="1" applyFont="1" applyFill="1" applyBorder="1"/>
    <xf numFmtId="0" fontId="16" fillId="5" borderId="2" xfId="0" applyFont="1" applyFill="1" applyBorder="1"/>
    <xf numFmtId="0" fontId="16" fillId="5" borderId="5" xfId="0" applyFont="1" applyFill="1" applyBorder="1"/>
    <xf numFmtId="0" fontId="16" fillId="5" borderId="6" xfId="0" applyFont="1" applyFill="1" applyBorder="1"/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164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3" borderId="3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9" fontId="13" fillId="3" borderId="9" xfId="0" applyNumberFormat="1" applyFont="1" applyFill="1" applyBorder="1" applyAlignment="1">
      <alignment horizontal="center"/>
    </xf>
    <xf numFmtId="9" fontId="13" fillId="3" borderId="7" xfId="0" applyNumberFormat="1" applyFont="1" applyFill="1" applyBorder="1" applyAlignment="1">
      <alignment horizontal="center"/>
    </xf>
    <xf numFmtId="0" fontId="5" fillId="0" borderId="12" xfId="0" applyFont="1" applyBorder="1"/>
    <xf numFmtId="0" fontId="1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4" borderId="10" xfId="0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3" fillId="3" borderId="3" xfId="0" applyFont="1" applyFill="1" applyBorder="1" applyAlignment="1" applyProtection="1">
      <alignment horizontal="left"/>
      <protection locked="0"/>
    </xf>
    <xf numFmtId="0" fontId="13" fillId="3" borderId="4" xfId="0" applyFont="1" applyFill="1" applyBorder="1" applyAlignment="1" applyProtection="1">
      <alignment horizontal="left"/>
      <protection locked="0"/>
    </xf>
    <xf numFmtId="0" fontId="10" fillId="4" borderId="10" xfId="0" applyFont="1" applyFill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horizontal="left"/>
    </xf>
    <xf numFmtId="0" fontId="5" fillId="4" borderId="1" xfId="0" applyFont="1" applyFill="1" applyBorder="1" applyAlignment="1">
      <alignment vertical="justify"/>
    </xf>
    <xf numFmtId="0" fontId="5" fillId="4" borderId="1" xfId="0" applyFont="1" applyFill="1" applyBorder="1" applyAlignment="1">
      <alignment horizontal="left" vertical="justify"/>
    </xf>
    <xf numFmtId="0" fontId="10" fillId="6" borderId="12" xfId="0" applyFont="1" applyFill="1" applyBorder="1"/>
    <xf numFmtId="0" fontId="17" fillId="0" borderId="0" xfId="0" applyFont="1"/>
    <xf numFmtId="0" fontId="18" fillId="0" borderId="0" xfId="0" applyFont="1"/>
    <xf numFmtId="0" fontId="5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 vertical="top" wrapText="1"/>
    </xf>
    <xf numFmtId="164" fontId="5" fillId="2" borderId="1" xfId="1" applyFont="1" applyFill="1" applyBorder="1" applyProtection="1">
      <protection locked="0"/>
    </xf>
    <xf numFmtId="164" fontId="5" fillId="2" borderId="3" xfId="1" applyFont="1" applyFill="1" applyBorder="1" applyAlignment="1" applyProtection="1">
      <alignment horizontal="left"/>
      <protection locked="0"/>
    </xf>
    <xf numFmtId="164" fontId="5" fillId="2" borderId="4" xfId="1" applyFont="1" applyFill="1" applyBorder="1" applyAlignment="1" applyProtection="1">
      <alignment horizontal="left"/>
      <protection locked="0"/>
    </xf>
    <xf numFmtId="164" fontId="5" fillId="2" borderId="12" xfId="1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14" fontId="3" fillId="2" borderId="3" xfId="0" applyNumberFormat="1" applyFont="1" applyFill="1" applyBorder="1" applyAlignment="1" applyProtection="1">
      <alignment horizontal="center"/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3" fillId="3" borderId="3" xfId="0" applyFont="1" applyFill="1" applyBorder="1" applyAlignment="1" applyProtection="1">
      <alignment horizontal="left"/>
    </xf>
    <xf numFmtId="0" fontId="13" fillId="3" borderId="4" xfId="0" applyFont="1" applyFill="1" applyBorder="1" applyAlignment="1" applyProtection="1">
      <alignment horizontal="left"/>
    </xf>
    <xf numFmtId="164" fontId="13" fillId="3" borderId="3" xfId="1" applyFont="1" applyFill="1" applyBorder="1" applyAlignment="1" applyProtection="1">
      <alignment horizontal="center"/>
    </xf>
    <xf numFmtId="164" fontId="13" fillId="3" borderId="4" xfId="1" applyFont="1" applyFill="1" applyBorder="1" applyAlignment="1" applyProtection="1">
      <alignment horizontal="center"/>
    </xf>
    <xf numFmtId="0" fontId="6" fillId="0" borderId="0" xfId="0" applyFont="1" applyProtection="1"/>
    <xf numFmtId="164" fontId="2" fillId="4" borderId="3" xfId="1" applyFont="1" applyFill="1" applyBorder="1" applyAlignment="1" applyProtection="1">
      <alignment horizontal="left"/>
    </xf>
    <xf numFmtId="164" fontId="2" fillId="4" borderId="4" xfId="1" applyFont="1" applyFill="1" applyBorder="1" applyAlignment="1" applyProtection="1">
      <alignment horizontal="left"/>
    </xf>
  </cellXfs>
  <cellStyles count="4">
    <cellStyle name="Standaard" xfId="0" builtinId="0"/>
    <cellStyle name="Standaard 2" xfId="2" xr:uid="{335C17CE-4384-447A-AC93-253C91A048F2}"/>
    <cellStyle name="Standaard 6" xfId="3" xr:uid="{AD0CDE8F-9674-43E7-8893-91EDE34C1BA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510540</xdr:colOff>
      <xdr:row>1</xdr:row>
      <xdr:rowOff>0</xdr:rowOff>
    </xdr:from>
    <xdr:to>
      <xdr:col>6</xdr:col>
      <xdr:colOff>2476499</xdr:colOff>
      <xdr:row>4</xdr:row>
      <xdr:rowOff>34290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5A78BB7-FB19-4887-871F-A9D1A3B033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182880"/>
          <a:ext cx="1965959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B8D6-E81E-4042-8979-2395310704D2}">
  <dimension ref="A1:G57"/>
  <sheetViews>
    <sheetView tabSelected="1" zoomScaleNormal="100" workbookViewId="0">
      <selection activeCell="E8" sqref="E8:F8"/>
    </sheetView>
  </sheetViews>
  <sheetFormatPr defaultRowHeight="14.4" x14ac:dyDescent="0.3"/>
  <cols>
    <col min="1" max="1" width="39.77734375" customWidth="1"/>
    <col min="3" max="3" width="11.5546875" customWidth="1"/>
    <col min="4" max="4" width="18.21875" bestFit="1" customWidth="1"/>
    <col min="5" max="5" width="12" bestFit="1" customWidth="1"/>
    <col min="6" max="6" width="20" bestFit="1" customWidth="1"/>
    <col min="7" max="7" width="72.44140625" bestFit="1" customWidth="1"/>
  </cols>
  <sheetData>
    <row r="1" spans="1:7" x14ac:dyDescent="0.3">
      <c r="A1" s="74" t="s">
        <v>6</v>
      </c>
      <c r="B1" s="1"/>
      <c r="C1" s="1"/>
      <c r="D1" s="2"/>
      <c r="E1" s="2"/>
      <c r="F1" s="1"/>
      <c r="G1" s="3"/>
    </row>
    <row r="2" spans="1:7" x14ac:dyDescent="0.3">
      <c r="A2" s="4"/>
      <c r="B2" s="1"/>
      <c r="C2" s="1"/>
      <c r="D2" s="2"/>
      <c r="E2" s="2"/>
      <c r="F2" s="1"/>
      <c r="G2" s="3"/>
    </row>
    <row r="3" spans="1:7" ht="15.6" x14ac:dyDescent="0.3">
      <c r="A3" s="73" t="s">
        <v>7</v>
      </c>
      <c r="B3" s="1"/>
      <c r="C3" s="1"/>
      <c r="D3" s="2"/>
      <c r="E3" s="2"/>
      <c r="F3" s="1"/>
      <c r="G3" s="3"/>
    </row>
    <row r="4" spans="1:7" x14ac:dyDescent="0.3">
      <c r="A4" s="4"/>
      <c r="B4" s="1"/>
      <c r="C4" s="1"/>
      <c r="D4" s="2"/>
      <c r="E4" s="2"/>
      <c r="F4" s="1"/>
      <c r="G4" s="3"/>
    </row>
    <row r="5" spans="1:7" x14ac:dyDescent="0.3">
      <c r="A5" s="4"/>
      <c r="B5" s="1"/>
      <c r="C5" s="1"/>
      <c r="D5" s="2"/>
      <c r="E5" s="2"/>
      <c r="F5" s="1"/>
      <c r="G5" s="3"/>
    </row>
    <row r="6" spans="1:7" x14ac:dyDescent="0.3">
      <c r="A6" s="5" t="s">
        <v>62</v>
      </c>
      <c r="B6" s="1"/>
      <c r="C6" s="60" t="s">
        <v>23</v>
      </c>
      <c r="D6" s="61"/>
      <c r="E6" s="61"/>
      <c r="F6" s="61"/>
      <c r="G6" s="3"/>
    </row>
    <row r="7" spans="1:7" ht="16.2" x14ac:dyDescent="0.3">
      <c r="A7" s="14" t="s">
        <v>10</v>
      </c>
      <c r="B7" s="14" t="s">
        <v>24</v>
      </c>
      <c r="C7" s="65" t="s">
        <v>20</v>
      </c>
      <c r="D7" s="66"/>
      <c r="E7" s="90" t="s">
        <v>44</v>
      </c>
      <c r="F7" s="91"/>
      <c r="G7" s="20" t="s">
        <v>4</v>
      </c>
    </row>
    <row r="8" spans="1:7" x14ac:dyDescent="0.3">
      <c r="A8" s="15" t="s">
        <v>8</v>
      </c>
      <c r="B8" s="15">
        <v>6255</v>
      </c>
      <c r="C8" s="78"/>
      <c r="D8" s="79"/>
      <c r="E8" s="95">
        <f>C8*12</f>
        <v>0</v>
      </c>
      <c r="F8" s="96"/>
      <c r="G8" s="67" t="s">
        <v>45</v>
      </c>
    </row>
    <row r="9" spans="1:7" x14ac:dyDescent="0.3">
      <c r="A9" s="15" t="s">
        <v>13</v>
      </c>
      <c r="B9" s="15">
        <v>1321</v>
      </c>
      <c r="C9" s="78"/>
      <c r="D9" s="79"/>
      <c r="E9" s="95">
        <f>C9*12</f>
        <v>0</v>
      </c>
      <c r="F9" s="96"/>
      <c r="G9" s="68"/>
    </row>
    <row r="10" spans="1:7" x14ac:dyDescent="0.3">
      <c r="A10" s="52" t="s">
        <v>57</v>
      </c>
      <c r="B10" s="69"/>
      <c r="C10" s="69"/>
      <c r="D10" s="53"/>
      <c r="E10" s="92">
        <f>E8+E9</f>
        <v>0</v>
      </c>
      <c r="F10" s="93"/>
      <c r="G10" s="37"/>
    </row>
    <row r="11" spans="1:7" x14ac:dyDescent="0.3">
      <c r="A11" s="4"/>
      <c r="B11" s="1"/>
      <c r="C11" s="1"/>
      <c r="D11" s="2"/>
      <c r="E11" s="2"/>
      <c r="F11" s="94"/>
      <c r="G11" s="3"/>
    </row>
    <row r="12" spans="1:7" x14ac:dyDescent="0.3">
      <c r="A12" s="4"/>
      <c r="B12" s="1"/>
      <c r="C12" s="60" t="s">
        <v>23</v>
      </c>
      <c r="D12" s="61"/>
      <c r="E12" s="61"/>
      <c r="F12" s="61"/>
      <c r="G12" s="3"/>
    </row>
    <row r="13" spans="1:7" ht="16.2" x14ac:dyDescent="0.3">
      <c r="A13" s="14" t="s">
        <v>11</v>
      </c>
      <c r="B13" s="14" t="s">
        <v>24</v>
      </c>
      <c r="C13" s="14" t="s">
        <v>19</v>
      </c>
      <c r="D13" s="19" t="s">
        <v>22</v>
      </c>
      <c r="E13" s="19" t="s">
        <v>21</v>
      </c>
      <c r="F13" s="20" t="s">
        <v>44</v>
      </c>
      <c r="G13" s="23"/>
    </row>
    <row r="14" spans="1:7" x14ac:dyDescent="0.3">
      <c r="A14" s="10" t="s">
        <v>12</v>
      </c>
      <c r="B14" s="10"/>
      <c r="C14" s="10"/>
      <c r="D14" s="13"/>
      <c r="E14" s="13"/>
      <c r="F14" s="11"/>
      <c r="G14" s="67" t="s">
        <v>42</v>
      </c>
    </row>
    <row r="15" spans="1:7" x14ac:dyDescent="0.3">
      <c r="A15" s="15" t="s">
        <v>25</v>
      </c>
      <c r="B15" s="15">
        <f>6255+1321</f>
        <v>7576</v>
      </c>
      <c r="C15" s="10"/>
      <c r="D15" s="13">
        <v>2</v>
      </c>
      <c r="E15" s="77"/>
      <c r="F15" s="21">
        <f>E15*2</f>
        <v>0</v>
      </c>
      <c r="G15" s="68"/>
    </row>
    <row r="16" spans="1:7" x14ac:dyDescent="0.3">
      <c r="A16" s="15" t="s">
        <v>17</v>
      </c>
      <c r="B16" s="15">
        <v>360</v>
      </c>
      <c r="C16" s="10"/>
      <c r="D16" s="13">
        <v>1</v>
      </c>
      <c r="E16" s="77"/>
      <c r="F16" s="21">
        <f>D16*E16</f>
        <v>0</v>
      </c>
      <c r="G16" s="8" t="s">
        <v>28</v>
      </c>
    </row>
    <row r="17" spans="1:7" x14ac:dyDescent="0.3">
      <c r="A17" s="10" t="s">
        <v>26</v>
      </c>
      <c r="B17" s="10"/>
      <c r="C17" s="10"/>
      <c r="D17" s="22"/>
      <c r="E17" s="22"/>
      <c r="F17" s="11"/>
      <c r="G17" s="62" t="s">
        <v>27</v>
      </c>
    </row>
    <row r="18" spans="1:7" x14ac:dyDescent="0.3">
      <c r="A18" s="15" t="s">
        <v>14</v>
      </c>
      <c r="B18" s="15">
        <f>1864+690</f>
        <v>2554</v>
      </c>
      <c r="C18" s="10"/>
      <c r="D18" s="13">
        <v>2</v>
      </c>
      <c r="E18" s="77"/>
      <c r="F18" s="21">
        <f>D18*E18</f>
        <v>0</v>
      </c>
      <c r="G18" s="63"/>
    </row>
    <row r="19" spans="1:7" x14ac:dyDescent="0.3">
      <c r="A19" s="15" t="s">
        <v>15</v>
      </c>
      <c r="B19" s="15">
        <f>1864+690</f>
        <v>2554</v>
      </c>
      <c r="C19" s="10"/>
      <c r="D19" s="22">
        <v>2</v>
      </c>
      <c r="E19" s="77"/>
      <c r="F19" s="21">
        <f>D19*E19</f>
        <v>0</v>
      </c>
      <c r="G19" s="63"/>
    </row>
    <row r="20" spans="1:7" x14ac:dyDescent="0.3">
      <c r="A20" s="15" t="s">
        <v>29</v>
      </c>
      <c r="B20" s="15">
        <f>3740+1271</f>
        <v>5011</v>
      </c>
      <c r="C20" s="10"/>
      <c r="D20" s="33">
        <v>4</v>
      </c>
      <c r="E20" s="77"/>
      <c r="F20" s="21">
        <f>D20*E20</f>
        <v>0</v>
      </c>
      <c r="G20" s="64"/>
    </row>
    <row r="21" spans="1:7" x14ac:dyDescent="0.3">
      <c r="A21" s="10" t="s">
        <v>18</v>
      </c>
      <c r="B21" s="15"/>
      <c r="C21" s="13"/>
      <c r="D21" s="13"/>
      <c r="E21" s="13"/>
      <c r="F21" s="11">
        <f>D21*12</f>
        <v>0</v>
      </c>
      <c r="G21" s="8"/>
    </row>
    <row r="22" spans="1:7" ht="26.4" x14ac:dyDescent="0.3">
      <c r="A22" s="70" t="s">
        <v>53</v>
      </c>
      <c r="B22" s="10"/>
      <c r="C22" s="77"/>
      <c r="D22" s="13"/>
      <c r="E22" s="36"/>
      <c r="F22" s="21">
        <f>C22*200</f>
        <v>0</v>
      </c>
      <c r="G22" s="8" t="s">
        <v>60</v>
      </c>
    </row>
    <row r="23" spans="1:7" ht="26.4" x14ac:dyDescent="0.3">
      <c r="A23" s="71" t="s">
        <v>54</v>
      </c>
      <c r="B23" s="10"/>
      <c r="C23" s="77"/>
      <c r="D23" s="13"/>
      <c r="E23" s="36"/>
      <c r="F23" s="21">
        <f>C23*100</f>
        <v>0</v>
      </c>
      <c r="G23" s="8" t="s">
        <v>61</v>
      </c>
    </row>
    <row r="24" spans="1:7" x14ac:dyDescent="0.3">
      <c r="A24" s="52" t="s">
        <v>5</v>
      </c>
      <c r="B24" s="69"/>
      <c r="C24" s="69"/>
      <c r="D24" s="69"/>
      <c r="E24" s="53"/>
      <c r="F24" s="35">
        <f>SUM(F14:F23)</f>
        <v>0</v>
      </c>
      <c r="G24" s="37"/>
    </row>
    <row r="25" spans="1:7" x14ac:dyDescent="0.3">
      <c r="A25" s="4"/>
      <c r="B25" s="1"/>
      <c r="C25" s="1"/>
      <c r="D25" s="2"/>
      <c r="E25" s="2"/>
      <c r="F25" s="1"/>
      <c r="G25" s="3"/>
    </row>
    <row r="26" spans="1:7" ht="16.2" x14ac:dyDescent="0.3">
      <c r="A26" s="14" t="s">
        <v>30</v>
      </c>
      <c r="B26" s="14" t="s">
        <v>24</v>
      </c>
      <c r="C26" s="14" t="s">
        <v>40</v>
      </c>
      <c r="D26" s="14" t="s">
        <v>59</v>
      </c>
      <c r="E26" s="14"/>
      <c r="F26" s="14" t="s">
        <v>41</v>
      </c>
      <c r="G26" s="14"/>
    </row>
    <row r="27" spans="1:7" x14ac:dyDescent="0.3">
      <c r="A27" s="27" t="s">
        <v>31</v>
      </c>
      <c r="B27" s="27">
        <v>1</v>
      </c>
      <c r="C27" s="80"/>
      <c r="D27" s="27">
        <v>250</v>
      </c>
      <c r="E27" s="27"/>
      <c r="F27" s="34">
        <f>(B27*C27)*D27</f>
        <v>0</v>
      </c>
      <c r="G27" s="72" t="s">
        <v>55</v>
      </c>
    </row>
    <row r="28" spans="1:7" x14ac:dyDescent="0.3">
      <c r="A28" s="9" t="s">
        <v>32</v>
      </c>
      <c r="B28" s="9">
        <v>1</v>
      </c>
      <c r="C28" s="80"/>
      <c r="D28" s="9">
        <v>250</v>
      </c>
      <c r="E28" s="9"/>
      <c r="F28" s="34">
        <f t="shared" ref="F28:F35" si="0">(B28*C28)*D28</f>
        <v>0</v>
      </c>
      <c r="G28" s="72" t="s">
        <v>55</v>
      </c>
    </row>
    <row r="29" spans="1:7" x14ac:dyDescent="0.3">
      <c r="A29" s="24" t="s">
        <v>33</v>
      </c>
      <c r="B29" s="24">
        <v>1</v>
      </c>
      <c r="C29" s="80"/>
      <c r="D29" s="24">
        <v>250</v>
      </c>
      <c r="E29" s="24"/>
      <c r="F29" s="34">
        <f t="shared" si="0"/>
        <v>0</v>
      </c>
      <c r="G29" s="72" t="s">
        <v>55</v>
      </c>
    </row>
    <row r="30" spans="1:7" x14ac:dyDescent="0.3">
      <c r="A30" s="9" t="s">
        <v>34</v>
      </c>
      <c r="B30" s="9">
        <v>1</v>
      </c>
      <c r="C30" s="80"/>
      <c r="D30" s="9">
        <v>250</v>
      </c>
      <c r="E30" s="9"/>
      <c r="F30" s="34">
        <f t="shared" si="0"/>
        <v>0</v>
      </c>
      <c r="G30" s="72" t="s">
        <v>55</v>
      </c>
    </row>
    <row r="31" spans="1:7" x14ac:dyDescent="0.3">
      <c r="A31" s="24" t="s">
        <v>35</v>
      </c>
      <c r="B31" s="24">
        <v>1</v>
      </c>
      <c r="C31" s="80"/>
      <c r="D31" s="24">
        <v>250</v>
      </c>
      <c r="E31" s="24"/>
      <c r="F31" s="34">
        <f t="shared" si="0"/>
        <v>0</v>
      </c>
      <c r="G31" s="72" t="s">
        <v>55</v>
      </c>
    </row>
    <row r="32" spans="1:7" x14ac:dyDescent="0.3">
      <c r="A32" s="9" t="s">
        <v>36</v>
      </c>
      <c r="B32" s="9">
        <v>1</v>
      </c>
      <c r="C32" s="80"/>
      <c r="D32" s="9">
        <v>250</v>
      </c>
      <c r="E32" s="9"/>
      <c r="F32" s="34">
        <f t="shared" si="0"/>
        <v>0</v>
      </c>
      <c r="G32" s="72" t="s">
        <v>55</v>
      </c>
    </row>
    <row r="33" spans="1:7" x14ac:dyDescent="0.3">
      <c r="A33" s="24" t="s">
        <v>37</v>
      </c>
      <c r="B33" s="24">
        <v>1</v>
      </c>
      <c r="C33" s="80"/>
      <c r="D33" s="24">
        <v>250</v>
      </c>
      <c r="E33" s="24"/>
      <c r="F33" s="34">
        <f t="shared" si="0"/>
        <v>0</v>
      </c>
      <c r="G33" s="72" t="s">
        <v>55</v>
      </c>
    </row>
    <row r="34" spans="1:7" x14ac:dyDescent="0.3">
      <c r="A34" s="9" t="s">
        <v>38</v>
      </c>
      <c r="B34" s="9">
        <v>1</v>
      </c>
      <c r="C34" s="80"/>
      <c r="D34" s="9">
        <v>250</v>
      </c>
      <c r="E34" s="9"/>
      <c r="F34" s="34">
        <f t="shared" si="0"/>
        <v>0</v>
      </c>
      <c r="G34" s="72" t="s">
        <v>55</v>
      </c>
    </row>
    <row r="35" spans="1:7" s="18" customFormat="1" ht="13.8" x14ac:dyDescent="0.25">
      <c r="A35" s="28" t="s">
        <v>39</v>
      </c>
      <c r="B35" s="28">
        <v>1</v>
      </c>
      <c r="C35" s="80"/>
      <c r="D35" s="28">
        <v>250</v>
      </c>
      <c r="E35" s="28"/>
      <c r="F35" s="34">
        <f t="shared" si="0"/>
        <v>0</v>
      </c>
      <c r="G35" s="72" t="s">
        <v>55</v>
      </c>
    </row>
    <row r="36" spans="1:7" s="18" customFormat="1" ht="13.8" x14ac:dyDescent="0.25">
      <c r="A36" s="14" t="s">
        <v>5</v>
      </c>
      <c r="B36" s="29"/>
      <c r="C36" s="30"/>
      <c r="D36" s="31"/>
      <c r="E36" s="31"/>
      <c r="F36" s="32">
        <f>SUM(F27:F35)</f>
        <v>0</v>
      </c>
      <c r="G36" s="37"/>
    </row>
    <row r="38" spans="1:7" s="18" customFormat="1" ht="13.8" x14ac:dyDescent="0.25">
      <c r="A38" s="52" t="s">
        <v>49</v>
      </c>
      <c r="B38" s="53"/>
      <c r="C38" s="14" t="s">
        <v>16</v>
      </c>
      <c r="D38" s="14"/>
      <c r="E38" s="54" t="s">
        <v>51</v>
      </c>
      <c r="F38" s="55"/>
      <c r="G38" s="14" t="s">
        <v>52</v>
      </c>
    </row>
    <row r="39" spans="1:7" s="18" customFormat="1" ht="13.8" x14ac:dyDescent="0.25">
      <c r="A39" s="59" t="s">
        <v>47</v>
      </c>
      <c r="B39" s="59"/>
      <c r="C39" s="50">
        <f>E10</f>
        <v>0</v>
      </c>
      <c r="D39" s="51"/>
      <c r="E39" s="56">
        <v>0.7</v>
      </c>
      <c r="F39" s="51"/>
      <c r="G39" s="41">
        <f>C39*E39</f>
        <v>0</v>
      </c>
    </row>
    <row r="40" spans="1:7" s="18" customFormat="1" ht="13.8" x14ac:dyDescent="0.25">
      <c r="A40" s="47" t="s">
        <v>48</v>
      </c>
      <c r="B40" s="47"/>
      <c r="C40" s="50">
        <f>F24</f>
        <v>0</v>
      </c>
      <c r="D40" s="51"/>
      <c r="E40" s="56">
        <v>0.15</v>
      </c>
      <c r="F40" s="56"/>
      <c r="G40" s="41">
        <f>C40*E40</f>
        <v>0</v>
      </c>
    </row>
    <row r="41" spans="1:7" s="18" customFormat="1" ht="13.8" x14ac:dyDescent="0.25">
      <c r="A41" s="47" t="s">
        <v>46</v>
      </c>
      <c r="B41" s="47"/>
      <c r="C41" s="48">
        <f>F36</f>
        <v>0</v>
      </c>
      <c r="D41" s="49"/>
      <c r="E41" s="56">
        <v>0.15</v>
      </c>
      <c r="F41" s="56"/>
      <c r="G41" s="41">
        <f>C41*E41</f>
        <v>0</v>
      </c>
    </row>
    <row r="42" spans="1:7" s="18" customFormat="1" ht="13.8" x14ac:dyDescent="0.25">
      <c r="A42" s="38" t="s">
        <v>50</v>
      </c>
      <c r="B42" s="39"/>
      <c r="C42" s="40"/>
      <c r="D42" s="40"/>
      <c r="E42" s="57">
        <f>SUM(E39:F41)</f>
        <v>1</v>
      </c>
      <c r="F42" s="58"/>
      <c r="G42" s="42">
        <f>SUM(G39:G41)</f>
        <v>0</v>
      </c>
    </row>
    <row r="43" spans="1:7" s="18" customFormat="1" ht="13.8" x14ac:dyDescent="0.25">
      <c r="A43" s="25"/>
      <c r="B43" s="25"/>
      <c r="C43" s="16"/>
      <c r="D43" s="26"/>
      <c r="E43" s="26"/>
      <c r="F43" s="25"/>
      <c r="G43" s="17"/>
    </row>
    <row r="44" spans="1:7" s="18" customFormat="1" ht="13.8" x14ac:dyDescent="0.25">
      <c r="A44" s="75" t="s">
        <v>43</v>
      </c>
      <c r="B44" s="75"/>
      <c r="C44" s="75"/>
      <c r="D44" s="75"/>
      <c r="E44" s="75"/>
      <c r="F44" s="75"/>
      <c r="G44" s="75"/>
    </row>
    <row r="45" spans="1:7" s="18" customFormat="1" ht="13.8" x14ac:dyDescent="0.25">
      <c r="A45" s="87" t="s">
        <v>9</v>
      </c>
      <c r="B45" s="88"/>
      <c r="C45" s="88"/>
      <c r="D45" s="88"/>
      <c r="E45" s="88"/>
      <c r="F45" s="88"/>
      <c r="G45" s="89"/>
    </row>
    <row r="46" spans="1:7" s="18" customFormat="1" ht="13.8" x14ac:dyDescent="0.25">
      <c r="A46" s="76" t="s">
        <v>56</v>
      </c>
      <c r="B46" s="76"/>
      <c r="C46" s="76"/>
      <c r="D46" s="76"/>
      <c r="E46" s="76"/>
      <c r="F46" s="76"/>
      <c r="G46" s="76"/>
    </row>
    <row r="47" spans="1:7" s="18" customFormat="1" ht="13.8" x14ac:dyDescent="0.25">
      <c r="A47" s="46"/>
      <c r="B47" s="46"/>
      <c r="C47" s="46"/>
      <c r="D47" s="46"/>
      <c r="E47" s="46"/>
      <c r="F47" s="46"/>
      <c r="G47" s="46"/>
    </row>
    <row r="48" spans="1:7" s="18" customFormat="1" ht="26.4" customHeight="1" x14ac:dyDescent="0.25">
      <c r="A48" s="46" t="s">
        <v>58</v>
      </c>
      <c r="B48" s="46"/>
      <c r="C48" s="46"/>
      <c r="D48" s="46"/>
      <c r="E48" s="46"/>
      <c r="F48" s="46"/>
      <c r="G48" s="46"/>
    </row>
    <row r="49" spans="1:7" ht="15" thickBot="1" x14ac:dyDescent="0.35">
      <c r="A49" s="4"/>
      <c r="B49" s="1"/>
      <c r="C49" s="1"/>
      <c r="D49" s="2"/>
      <c r="E49" s="2"/>
      <c r="F49" s="1"/>
      <c r="G49" s="3"/>
    </row>
    <row r="50" spans="1:7" x14ac:dyDescent="0.3">
      <c r="A50" s="43" t="s">
        <v>0</v>
      </c>
      <c r="B50" s="81"/>
      <c r="C50" s="82"/>
      <c r="D50" s="83"/>
      <c r="E50" s="6"/>
      <c r="F50" s="6"/>
      <c r="G50" s="3"/>
    </row>
    <row r="51" spans="1:7" x14ac:dyDescent="0.3">
      <c r="A51" s="44" t="s">
        <v>1</v>
      </c>
      <c r="B51" s="81"/>
      <c r="C51" s="82"/>
      <c r="D51" s="83"/>
      <c r="E51" s="6"/>
      <c r="F51" s="6"/>
      <c r="G51" s="3"/>
    </row>
    <row r="52" spans="1:7" x14ac:dyDescent="0.3">
      <c r="A52" s="44" t="s">
        <v>2</v>
      </c>
      <c r="B52" s="81"/>
      <c r="C52" s="82"/>
      <c r="D52" s="83"/>
      <c r="E52" s="6"/>
      <c r="F52" s="6"/>
      <c r="G52" s="3"/>
    </row>
    <row r="53" spans="1:7" ht="15" thickBot="1" x14ac:dyDescent="0.35">
      <c r="A53" s="45" t="s">
        <v>3</v>
      </c>
      <c r="B53" s="84"/>
      <c r="C53" s="85"/>
      <c r="D53" s="86"/>
      <c r="E53" s="6"/>
      <c r="F53" s="6"/>
      <c r="G53" s="3"/>
    </row>
    <row r="54" spans="1:7" x14ac:dyDescent="0.3">
      <c r="A54" s="4"/>
      <c r="B54" s="1"/>
      <c r="C54" s="1"/>
      <c r="D54" s="2"/>
      <c r="E54" s="2"/>
      <c r="F54" s="6"/>
      <c r="G54" s="3"/>
    </row>
    <row r="55" spans="1:7" x14ac:dyDescent="0.3">
      <c r="A55" s="4"/>
      <c r="B55" s="1"/>
      <c r="C55" s="1"/>
      <c r="D55" s="2"/>
      <c r="E55" s="2"/>
      <c r="F55" s="6"/>
      <c r="G55" s="3"/>
    </row>
    <row r="56" spans="1:7" x14ac:dyDescent="0.3">
      <c r="A56" s="12" t="s">
        <v>63</v>
      </c>
      <c r="B56" s="1"/>
      <c r="C56" s="1"/>
      <c r="D56" s="2"/>
      <c r="E56" s="2"/>
      <c r="F56" s="6"/>
      <c r="G56" s="3"/>
    </row>
    <row r="57" spans="1:7" x14ac:dyDescent="0.3">
      <c r="A57" s="7"/>
      <c r="B57" s="1"/>
      <c r="C57" s="1"/>
      <c r="D57" s="2"/>
      <c r="E57" s="2"/>
      <c r="F57" s="6"/>
      <c r="G57" s="3"/>
    </row>
  </sheetData>
  <sheetProtection algorithmName="SHA-512" hashValue="Xvil/dwh1GWiM8MTXlVLbEEHbhiQCqlfcxm+ifM7jKsfwl6H4siHZkaCzQK3WpvDlXAr5Tkx/BMHV6qYwwG55Q==" saltValue="LFAWsqshFNOyVwQqdyUoMQ==" spinCount="100000" sheet="1" objects="1" scenarios="1"/>
  <mergeCells count="34">
    <mergeCell ref="B52:D52"/>
    <mergeCell ref="B53:D53"/>
    <mergeCell ref="A45:G45"/>
    <mergeCell ref="A24:E24"/>
    <mergeCell ref="A10:D10"/>
    <mergeCell ref="C12:F12"/>
    <mergeCell ref="B50:D50"/>
    <mergeCell ref="B51:D51"/>
    <mergeCell ref="C6:F6"/>
    <mergeCell ref="G17:G20"/>
    <mergeCell ref="G14:G15"/>
    <mergeCell ref="C8:D8"/>
    <mergeCell ref="C9:D9"/>
    <mergeCell ref="C7:D7"/>
    <mergeCell ref="E7:F7"/>
    <mergeCell ref="E8:F8"/>
    <mergeCell ref="E9:F9"/>
    <mergeCell ref="E10:F10"/>
    <mergeCell ref="G8:G9"/>
    <mergeCell ref="A48:G48"/>
    <mergeCell ref="A44:G44"/>
    <mergeCell ref="C41:D41"/>
    <mergeCell ref="C39:D39"/>
    <mergeCell ref="A38:B38"/>
    <mergeCell ref="E38:F38"/>
    <mergeCell ref="E39:F39"/>
    <mergeCell ref="E40:F40"/>
    <mergeCell ref="E41:F41"/>
    <mergeCell ref="E42:F42"/>
    <mergeCell ref="C40:D40"/>
    <mergeCell ref="A46:G47"/>
    <mergeCell ref="A41:B41"/>
    <mergeCell ref="A39:B39"/>
    <mergeCell ref="A40:B40"/>
  </mergeCells>
  <phoneticPr fontId="1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Schoonmaakdienst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Kreijkes | Younggroup</dc:creator>
  <cp:lastModifiedBy>Cecilia Stoop | Younggroup</cp:lastModifiedBy>
  <dcterms:created xsi:type="dcterms:W3CDTF">2020-10-07T10:48:25Z</dcterms:created>
  <dcterms:modified xsi:type="dcterms:W3CDTF">2023-04-14T13:19:07Z</dcterms:modified>
</cp:coreProperties>
</file>