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E&amp;W Installaties 2021/Nota van Inlichtingen/NvI 1/"/>
    </mc:Choice>
  </mc:AlternateContent>
  <xr:revisionPtr revIDLastSave="1696" documentId="8_{397725E6-B9DB-4221-B3C8-E72A3AB7537D}" xr6:coauthVersionLast="47" xr6:coauthVersionMax="47" xr10:uidLastSave="{5EA4C0E5-EB5F-4271-9FF5-DF373CDE7E63}"/>
  <bookViews>
    <workbookView xWindow="444" yWindow="1656" windowWidth="25248" windowHeight="21744" activeTab="3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F5" i="5"/>
  <c r="O61" i="1" l="1"/>
  <c r="O60" i="1" l="1"/>
  <c r="O59" i="1"/>
  <c r="O58" i="1"/>
  <c r="O57" i="1"/>
  <c r="O56" i="1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C8" i="4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8" i="1"/>
  <c r="E23" i="3"/>
  <c r="E22" i="3"/>
  <c r="E21" i="3"/>
  <c r="F21" i="3" s="1"/>
  <c r="E20" i="3"/>
  <c r="F20" i="3" s="1"/>
  <c r="O5" i="1" l="1"/>
  <c r="C5" i="4" s="1"/>
  <c r="E28" i="3"/>
  <c r="E29" i="3"/>
  <c r="F23" i="3"/>
  <c r="F22" i="3"/>
  <c r="E11" i="3"/>
  <c r="E10" i="3"/>
  <c r="F24" i="3" l="1"/>
  <c r="E30" i="3"/>
  <c r="E19" i="5"/>
  <c r="E17" i="5"/>
  <c r="E16" i="5" l="1"/>
  <c r="E14" i="5"/>
  <c r="E18" i="5"/>
  <c r="E15" i="5"/>
  <c r="E30" i="5"/>
  <c r="E29" i="5"/>
  <c r="E28" i="5"/>
  <c r="E27" i="5"/>
  <c r="E26" i="5"/>
  <c r="E25" i="5"/>
  <c r="E24" i="5"/>
  <c r="E23" i="5"/>
  <c r="E22" i="5"/>
  <c r="E21" i="5"/>
  <c r="E20" i="5"/>
  <c r="E13" i="5"/>
  <c r="E12" i="5"/>
  <c r="E11" i="5"/>
  <c r="E10" i="5"/>
  <c r="E13" i="3"/>
  <c r="E14" i="3"/>
  <c r="E15" i="3"/>
  <c r="E12" i="3"/>
  <c r="C6" i="4" l="1"/>
  <c r="E16" i="3"/>
  <c r="E6" i="3" l="1"/>
  <c r="C7" i="4" s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<sst xmlns="http://schemas.openxmlformats.org/spreadsheetml/2006/main" count="516" uniqueCount="171">
  <si>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</si>
  <si>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</si>
  <si>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</si>
  <si>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</si>
  <si>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</si>
  <si>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</si>
  <si>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</si>
  <si>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</si>
  <si>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</si>
  <si>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</si>
  <si>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</si>
  <si>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</si>
  <si>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</si>
  <si>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</si>
  <si>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</si>
  <si>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</si>
  <si>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</si>
  <si>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</si>
  <si>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</si>
  <si>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</si>
  <si>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</si>
  <si>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</si>
  <si>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</si>
  <si>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</si>
  <si>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</si>
  <si>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</si>
  <si>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</si>
  <si>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</si>
  <si>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</si>
  <si>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</si>
  <si>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</si>
  <si>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</si>
  <si>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</si>
  <si>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</si>
  <si>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</si>
  <si>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</si>
  <si>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</si>
  <si>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</si>
  <si>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</si>
  <si>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</si>
  <si>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</si>
  <si>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</si>
  <si>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</si>
  <si>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</si>
  <si>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</si>
  <si>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</si>
  <si>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</si>
  <si>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</si>
  <si>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</si>
  <si>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</si>
  <si>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</si>
  <si>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</si>
  <si>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</si>
  <si>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MBO Utrecht - Onderhoud E&amp;W</t>
  </si>
  <si>
    <t>NL/SfB</t>
  </si>
  <si>
    <t>Element</t>
  </si>
  <si>
    <t>Eenheid</t>
  </si>
  <si>
    <t>Fabricaat</t>
  </si>
  <si>
    <t>Capaciteit</t>
  </si>
  <si>
    <t>Materiaalkosten preventief onderhoud per stuk
(All-in, exclusief btw)</t>
  </si>
  <si>
    <t>Arbeidskosten preventief onderhoud per stuk
(All-in, exclusief btw)</t>
  </si>
  <si>
    <t>Bijlage 3A - Calculatieblad Perceel 1</t>
  </si>
  <si>
    <t>615120</t>
  </si>
  <si>
    <t>(hoofd)Verdeelinrichtingen</t>
  </si>
  <si>
    <t>A.00.05.03</t>
  </si>
  <si>
    <t>st</t>
  </si>
  <si>
    <t>-</t>
  </si>
  <si>
    <t>LKA-0
1 st HS=63A
19 st lichtgroepen
10 st aardlekautomaat lichtgroepen
3 st relais
1 st hager TXA604D</t>
  </si>
  <si>
    <t>63 A</t>
  </si>
  <si>
    <t>A.01.05.03</t>
  </si>
  <si>
    <t>LKA-1
1 st HS=63A
13 st lichtgroepen
10 st aardlekautomaat lichtgroepen
2 st relais
1 st hager TXA604D</t>
  </si>
  <si>
    <t>A.02.05.03</t>
  </si>
  <si>
    <t>LKA-2
1 st HS=40A
9 st lichtgroepen
9 st aardlekautomaat lichtgroepen
2 st relais
1 st hager TXA604D</t>
  </si>
  <si>
    <t>40 A</t>
  </si>
  <si>
    <t>A.03.06.01</t>
  </si>
  <si>
    <t>LKA-3
1 st HS=40A
10 st lichtgroepen
14 st aardlekautomaat lichtgroepen
2 st relais
1 st hager TXA604D</t>
  </si>
  <si>
    <t>A-1.04</t>
  </si>
  <si>
    <t>HVK-A
1 st HS=..A
5 st lichtgroepen
10 st krachtgroepen
1 st overspanningsbeveiliging incl voorbeveiliging</t>
  </si>
  <si>
    <t>- A</t>
  </si>
  <si>
    <t>LKA-(-1)
1 st HS=40A
5 st lichtgroepen
2 st aardlekautomaat lichtgroepen
3 st relais
1 st Hager TXA6004D
1 st Hager TXB302</t>
  </si>
  <si>
    <t>B.00.04.01</t>
  </si>
  <si>
    <t>LKB-0_1
1 st HS=40A
17 st lichtgroepen
3 st aardlekautomaat lichtgroepen
6 st krachtgroepen
1 st magneetschakelaar</t>
  </si>
  <si>
    <t>B.00.05.01</t>
  </si>
  <si>
    <t>LKB-0
1 st HS=63A
8 st lichtgroepen
12 st aardlekautomaat lichtgroepen
3 st krachtgroepen
2 st relais
1 st hager TXA604D</t>
  </si>
  <si>
    <t>B.00.05.02</t>
  </si>
  <si>
    <t>HVKB-0
1 st HS=630A
11 st krachtgroepen
1 st overspanningsbeveiliging incl voorbeveiliging</t>
  </si>
  <si>
    <t>630 A</t>
  </si>
  <si>
    <t>B.00.06.08</t>
  </si>
  <si>
    <t>LKB-0_KEUKEN
1 st HS=..A
23 st lichtgroepen
6 st aardlekautomaat lichtgroepen
8 st krachtgroepen</t>
  </si>
  <si>
    <t>B.01.05.02</t>
  </si>
  <si>
    <t>LKB-1
1 st HS=40A
7 st lichtgroepen
8 st aardlekautomaat lichtgroepen
2 st relais
1 st hager TXA604D</t>
  </si>
  <si>
    <t>B.02.05.02</t>
  </si>
  <si>
    <t>LKB-2
1 st HS=40A
8 st lichtgroepen
9 st aardlekautomaat lichtgroepen
2 st relais
1 st hager TXA604D</t>
  </si>
  <si>
    <t>B.03.05.04</t>
  </si>
  <si>
    <t>LKB-3
1 st HS=40A
8 st lichtgroepen
7 st aardlekautomaat lichtgroepen
2 st relais
1 st hager TXA604D</t>
  </si>
  <si>
    <t>B00.06.08</t>
  </si>
  <si>
    <t>LKB-0_2
1 st HS=40A
16 st lichtgroepen
3 st aardlekautomaat lichtgroepen
6 st krachtgroepen
1 st magneetschakelaar</t>
  </si>
  <si>
    <t>C.02.05.01</t>
  </si>
  <si>
    <t>HVK-C
1 st HS=100A
17 st lichtgroepen
10 st aardlekautomaat lichtgroepen
1 st krachtgroep
1 st overspanningsbeveiliging incl voorbeveiliging
2 st relais
1 st hager TXA604D
1 st Hager TXB302</t>
  </si>
  <si>
    <t>100 A</t>
  </si>
  <si>
    <t>D.01.01.01</t>
  </si>
  <si>
    <t>HVK-D
1 st HS=80A
11 st lichtgroepen
8 st aardlekautomaat lichtgroepen
2 st krachtgroepen
1 st overspanningsbeveiliging incl voorbeveiliging
2 st relais
1 st hager TXA604D
1 st Hager TXB302</t>
  </si>
  <si>
    <t>80 A</t>
  </si>
  <si>
    <t>E.00.02.06</t>
  </si>
  <si>
    <t>LKE-0_2
1 st HS=40A
1 st lichtgroep
10 st aardlekautomaat lichtgroepen
1 st aardlekautomaat krachtgroepen
Voorzien van noodstop</t>
  </si>
  <si>
    <t>E.01.03.02 in kast</t>
  </si>
  <si>
    <t>HVK-W
4 st krachtgroepen</t>
  </si>
  <si>
    <t>LKE-1
1 st HS=63A
9 st lichtgroepen
16 st aardlekautomaat lichtgroepen
2 st relais
1 st Hager TXA604D</t>
  </si>
  <si>
    <t>E00.02.12</t>
  </si>
  <si>
    <t>LKE-0_1
1 st HS=63A
4 st aardlekautomaat lichtgroepen
3 st aardlekautomaat krachtgroepen
Voorzien van noodstop</t>
  </si>
  <si>
    <t>G.00.02.03</t>
  </si>
  <si>
    <t>HVK-G</t>
  </si>
  <si>
    <t>A</t>
  </si>
  <si>
    <t>Gebouw E - V00</t>
  </si>
  <si>
    <t>HVKE-0
1 st HS=250A
5 st krachtgroepen
1 st overspanningsbeveiliging incl voorbeveiliging</t>
  </si>
  <si>
    <t>250 A</t>
  </si>
  <si>
    <t>LKE-0
1 st HS=63A
7 st lichtgroepen
14 st aardlekautomaat lichtgroepen
1 st relais
1 st hager TXA604D
1 st Hager TXB302</t>
  </si>
  <si>
    <t>1997-2022</t>
  </si>
  <si>
    <t>Gebouw S</t>
  </si>
  <si>
    <t>651110</t>
  </si>
  <si>
    <t>Gebouw A</t>
  </si>
  <si>
    <t>Esser</t>
  </si>
  <si>
    <t>Gebouw B</t>
  </si>
  <si>
    <t>Gebouw C</t>
  </si>
  <si>
    <t>Gebouw D</t>
  </si>
  <si>
    <t>Gebouw E</t>
  </si>
  <si>
    <t>Gebouw F</t>
  </si>
  <si>
    <t>Gebouw G</t>
  </si>
  <si>
    <t>Gebouw H</t>
  </si>
  <si>
    <t>Notifier</t>
  </si>
  <si>
    <t>632410</t>
  </si>
  <si>
    <t>Noodverlichtingsarmatuur decentraal</t>
  </si>
  <si>
    <t>Ramostar</t>
  </si>
  <si>
    <t>25 st pictogram
47 st vluchtweg</t>
  </si>
  <si>
    <t>21 st pictogram
33 st vluchtweg</t>
  </si>
  <si>
    <t>10 st pictogram
14 st vluchtweg</t>
  </si>
  <si>
    <t>7 st pictogram
13 st vluchtweg</t>
  </si>
  <si>
    <t>7 st pictogram
17 st vluchtweg</t>
  </si>
  <si>
    <t>divers</t>
  </si>
  <si>
    <t>.. st pictogram
.. st vluchtweg</t>
  </si>
  <si>
    <t>6 st pictogram
15 st vluchtweg</t>
  </si>
  <si>
    <t>11 st pictogram
31 st vluchtweg</t>
  </si>
  <si>
    <t>653100</t>
  </si>
  <si>
    <t>Zonweringsinstallatie</t>
  </si>
  <si>
    <t>Aantal onbekend</t>
  </si>
  <si>
    <t>Brandmeldinstallatie -  Optioneel</t>
  </si>
  <si>
    <t>Jaarlijks</t>
  </si>
  <si>
    <t>Eenmalige kosten</t>
  </si>
  <si>
    <t>Hieronder kunt u eventuele eenmalige kosten kenbaar maken</t>
  </si>
  <si>
    <t>Subtotaal eenmalig:</t>
  </si>
  <si>
    <t>Inschrijfsom (2 jaar)</t>
  </si>
  <si>
    <t>654100</t>
  </si>
  <si>
    <t>Mindervalide toilet noodsignaal</t>
  </si>
  <si>
    <t>A0.xx</t>
  </si>
  <si>
    <t>D.00.04.04</t>
  </si>
  <si>
    <t>F0.xx</t>
  </si>
  <si>
    <t>??</t>
  </si>
  <si>
    <t>H0.xx</t>
  </si>
  <si>
    <t>Deuropener/-dranger</t>
  </si>
  <si>
    <t>Gilgen</t>
  </si>
  <si>
    <t>FD20</t>
  </si>
  <si>
    <t>onsluiting kelder</t>
  </si>
  <si>
    <t>Somfy</t>
  </si>
  <si>
    <t>Inbraakinstallatie</t>
  </si>
  <si>
    <t>Gehele gebouw</t>
  </si>
  <si>
    <t xml:space="preserve">Conform technische specificatie, zie bijlage bij Nota van Inlichtingen 1 </t>
  </si>
  <si>
    <t>NEN3140, 5-jaarlijks</t>
  </si>
  <si>
    <t>Aantal m2 BVO</t>
  </si>
  <si>
    <t>Kosten per inspectie (All-in, exclusief btw):</t>
  </si>
  <si>
    <t>Australiëlaan 25</t>
  </si>
  <si>
    <t>Zie technische bijlagen bij de 1e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</si>
</sst>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3" fillId="7" borderId="1" xfId="0" applyFont="1" applyFill="1" applyBorder="1"/>
    <xf numFmtId="0" fontId="21" fillId="3" borderId="1" xfId="0" applyFont="1" applyFill="1" applyBorder="1" applyAlignment="1">
      <alignment horizontal="left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6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346364</xdr:colOff>
      <xdr:row>2</xdr:row>
      <xdr:rowOff>96982</xdr:rowOff>
    </xdr:from>
    <xdr:to>
      <xdr:col>19</xdr:col>
      <xdr:colOff>2892</xdr:colOff>
      <xdr:row>5</xdr:row>
      <xdr:rowOff>70685</xdr:rowOff>
    </xdr:to>
    <xdr:pic>
      <xdr:nvPicPr>
        <xdr:cNvPr id="5" name="Afbeelding 4" descr="Bouwkunde – Open Dag - MBO Utrecht">
          <a:extLst>
            <a:ext uri="{FF2B5EF4-FFF2-40B4-BE49-F238E27FC236}">
              <a16:creationId xmlns:a16="http://schemas.microsoft.com/office/drawing/2014/main" id="{AF945B37-D295-4985-94A3-7D86549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8546" y="540327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230521</xdr:colOff>
      <xdr:row>1</xdr:row>
      <xdr:rowOff>7045</xdr:rowOff>
    </xdr:from>
    <xdr:to>
      <xdr:col>6</xdr:col>
      <xdr:colOff>2316048</xdr:colOff>
      <xdr:row>4</xdr:row>
      <xdr:rowOff>377943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9A288CB4-5575-4519-BC57-D9245D54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007" y="181216"/>
          <a:ext cx="2079812" cy="114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30480</xdr:rowOff>
    </xdr:from>
    <xdr:to>
      <xdr:col>6</xdr:col>
      <xdr:colOff>361650</xdr:colOff>
      <xdr:row>5</xdr:row>
      <xdr:rowOff>328380</xdr:rowOff>
    </xdr:to>
    <xdr:pic>
      <xdr:nvPicPr>
        <xdr:cNvPr id="2" name="Afbeelding 1" descr="Bouwkunde – Open Dag - MBO Utrecht">
          <a:extLst>
            <a:ext uri="{FF2B5EF4-FFF2-40B4-BE49-F238E27FC236}">
              <a16:creationId xmlns:a16="http://schemas.microsoft.com/office/drawing/2014/main" id="{17018059-27BD-4BA9-B976-039173B6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2920" y="21336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106680</xdr:rowOff>
    </xdr:from>
    <xdr:to>
      <xdr:col>4</xdr:col>
      <xdr:colOff>2373330</xdr:colOff>
      <xdr:row>5</xdr:row>
      <xdr:rowOff>99780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6B11D66A-0CBE-426D-948D-8070DD8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668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61"/>
  <sheetViews>
    <sheetView showGridLines="0" zoomScale="55" zoomScaleNormal="55" workbookViewId="0">
      <pane ySplit="7" topLeftCell="A8" activePane="bottomLeft" state="frozen"/>
      <selection pane="bottomLeft" activeCell="I26" sqref="I26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10.33203125" style="15" bestFit="1" customWidth="1"/>
    <col min="4" max="4" width="45" style="2" bestFit="1" customWidth="1"/>
    <col min="5" max="5" width="18" style="31" bestFit="1" customWidth="1"/>
    <col min="6" max="6" width="15.6640625" style="8" customWidth="1"/>
    <col min="7" max="7" width="15.6640625" style="2" customWidth="1"/>
    <col min="8" max="8" width="17.109375" style="31" bestFit="1" customWidth="1"/>
    <col min="9" max="9" width="21.33203125" style="15" customWidth="1"/>
    <col min="10" max="10" width="81.109375" style="31" bestFit="1" customWidth="1"/>
    <col min="11" max="11" width="14.44140625" style="15" bestFit="1" customWidth="1"/>
    <col min="12" max="12" width="17.109375" style="8" bestFit="1" customWidth="1"/>
    <col min="13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61</v>
      </c>
      <c r="M2"/>
      <c r="N2"/>
    </row>
    <row r="3" spans="1:15" ht="18" customHeight="1" x14ac:dyDescent="0.35">
      <c r="B3" s="20" t="s">
        <v>53</v>
      </c>
      <c r="F3" s="55" t="s">
        <v>48</v>
      </c>
      <c r="G3" s="56"/>
      <c r="H3" s="56"/>
    </row>
    <row r="4" spans="1:15" ht="21" x14ac:dyDescent="0.4">
      <c r="F4" s="55"/>
      <c r="G4" s="56"/>
      <c r="H4" s="56"/>
      <c r="O4" s="40" t="s">
        <v>38</v>
      </c>
    </row>
    <row r="5" spans="1:15" ht="53.4" customHeight="1" x14ac:dyDescent="0.3">
      <c r="B5" s="4" t="s">
        <v>0</v>
      </c>
      <c r="O5" s="41">
        <f>SUM(O8:O61)</f>
        <v>0</v>
      </c>
    </row>
    <row r="6" spans="1:15" ht="7.5" customHeight="1" x14ac:dyDescent="0.25"/>
    <row r="7" spans="1:15" ht="57" customHeight="1" x14ac:dyDescent="0.25">
      <c r="B7" s="34" t="s">
        <v>36</v>
      </c>
      <c r="C7" s="34" t="s">
        <v>54</v>
      </c>
      <c r="D7" s="34" t="s">
        <v>55</v>
      </c>
      <c r="E7" s="35" t="s">
        <v>32</v>
      </c>
      <c r="F7" s="42" t="s">
        <v>35</v>
      </c>
      <c r="G7" s="33" t="s">
        <v>56</v>
      </c>
      <c r="H7" s="36" t="s">
        <v>57</v>
      </c>
      <c r="I7" s="37" t="s">
        <v>33</v>
      </c>
      <c r="J7" s="36" t="s">
        <v>2</v>
      </c>
      <c r="K7" s="37" t="s">
        <v>58</v>
      </c>
      <c r="L7" s="38" t="s">
        <v>34</v>
      </c>
      <c r="M7" s="16" t="s">
        <v>60</v>
      </c>
      <c r="N7" s="16" t="s">
        <v>59</v>
      </c>
      <c r="O7" s="33" t="s">
        <v>37</v>
      </c>
    </row>
    <row r="8" spans="1:15" ht="82.8" x14ac:dyDescent="0.25">
      <c r="B8" s="22">
        <v>1</v>
      </c>
      <c r="C8" s="22" t="s">
        <v>62</v>
      </c>
      <c r="D8" s="22" t="s">
        <v>63</v>
      </c>
      <c r="E8" s="32" t="s">
        <v>64</v>
      </c>
      <c r="F8" s="7">
        <v>1</v>
      </c>
      <c r="G8" s="22" t="s">
        <v>65</v>
      </c>
      <c r="H8" s="32" t="s">
        <v>66</v>
      </c>
      <c r="I8" s="22" t="s">
        <v>66</v>
      </c>
      <c r="J8" s="32" t="s">
        <v>67</v>
      </c>
      <c r="K8" s="22" t="s">
        <v>68</v>
      </c>
      <c r="L8" s="7">
        <v>2022</v>
      </c>
      <c r="M8" s="10">
        <v>0</v>
      </c>
      <c r="N8" s="10">
        <v>0</v>
      </c>
      <c r="O8" s="39">
        <f>(M8+N8)*F8</f>
        <v>0</v>
      </c>
    </row>
    <row r="9" spans="1:15" ht="82.8" x14ac:dyDescent="0.25">
      <c r="B9" s="22">
        <v>2</v>
      </c>
      <c r="C9" s="22" t="s">
        <v>62</v>
      </c>
      <c r="D9" s="22" t="s">
        <v>63</v>
      </c>
      <c r="E9" s="32" t="s">
        <v>69</v>
      </c>
      <c r="F9" s="7">
        <v>1</v>
      </c>
      <c r="G9" s="22" t="s">
        <v>65</v>
      </c>
      <c r="H9" s="32" t="s">
        <v>66</v>
      </c>
      <c r="I9" s="22" t="s">
        <v>66</v>
      </c>
      <c r="J9" s="32" t="s">
        <v>70</v>
      </c>
      <c r="K9" s="22" t="s">
        <v>68</v>
      </c>
      <c r="L9" s="7">
        <v>2022</v>
      </c>
      <c r="M9" s="10">
        <v>0</v>
      </c>
      <c r="N9" s="10">
        <v>0</v>
      </c>
      <c r="O9" s="39">
        <f t="shared" ref="O9:O48" si="0">(M9+N9)*F9</f>
        <v>0</v>
      </c>
    </row>
    <row r="10" spans="1:15" ht="82.8" x14ac:dyDescent="0.25">
      <c r="B10" s="22">
        <v>3</v>
      </c>
      <c r="C10" s="22" t="s">
        <v>62</v>
      </c>
      <c r="D10" s="22" t="s">
        <v>63</v>
      </c>
      <c r="E10" s="32" t="s">
        <v>71</v>
      </c>
      <c r="F10" s="7">
        <v>1</v>
      </c>
      <c r="G10" s="22" t="s">
        <v>65</v>
      </c>
      <c r="H10" s="32" t="s">
        <v>66</v>
      </c>
      <c r="I10" s="22" t="s">
        <v>66</v>
      </c>
      <c r="J10" s="32" t="s">
        <v>72</v>
      </c>
      <c r="K10" s="22" t="s">
        <v>73</v>
      </c>
      <c r="L10" s="7">
        <v>2022</v>
      </c>
      <c r="M10" s="10">
        <v>0</v>
      </c>
      <c r="N10" s="10">
        <v>0</v>
      </c>
      <c r="O10" s="39">
        <f t="shared" si="0"/>
        <v>0</v>
      </c>
    </row>
    <row r="11" spans="1:15" ht="82.8" x14ac:dyDescent="0.25">
      <c r="B11" s="22">
        <v>4</v>
      </c>
      <c r="C11" s="22" t="s">
        <v>62</v>
      </c>
      <c r="D11" s="22" t="s">
        <v>63</v>
      </c>
      <c r="E11" s="32" t="s">
        <v>74</v>
      </c>
      <c r="F11" s="7">
        <v>1</v>
      </c>
      <c r="G11" s="22" t="s">
        <v>65</v>
      </c>
      <c r="H11" s="32" t="s">
        <v>66</v>
      </c>
      <c r="I11" s="22" t="s">
        <v>66</v>
      </c>
      <c r="J11" s="32" t="s">
        <v>75</v>
      </c>
      <c r="K11" s="22" t="s">
        <v>73</v>
      </c>
      <c r="L11" s="7">
        <v>2022</v>
      </c>
      <c r="M11" s="10">
        <v>0</v>
      </c>
      <c r="N11" s="10">
        <v>0</v>
      </c>
      <c r="O11" s="39">
        <f t="shared" si="0"/>
        <v>0</v>
      </c>
    </row>
    <row r="12" spans="1:15" ht="69" x14ac:dyDescent="0.25">
      <c r="B12" s="22">
        <v>5</v>
      </c>
      <c r="C12" s="22" t="s">
        <v>62</v>
      </c>
      <c r="D12" s="22" t="s">
        <v>63</v>
      </c>
      <c r="E12" s="32" t="s">
        <v>76</v>
      </c>
      <c r="F12" s="7">
        <v>1</v>
      </c>
      <c r="G12" s="22" t="s">
        <v>65</v>
      </c>
      <c r="H12" s="32" t="s">
        <v>66</v>
      </c>
      <c r="I12" s="22" t="s">
        <v>66</v>
      </c>
      <c r="J12" s="32" t="s">
        <v>77</v>
      </c>
      <c r="K12" s="22" t="s">
        <v>78</v>
      </c>
      <c r="L12" s="7">
        <v>2022</v>
      </c>
      <c r="M12" s="10">
        <v>0</v>
      </c>
      <c r="N12" s="10">
        <v>0</v>
      </c>
      <c r="O12" s="39">
        <f t="shared" si="0"/>
        <v>0</v>
      </c>
    </row>
    <row r="13" spans="1:15" ht="96.6" x14ac:dyDescent="0.25">
      <c r="B13" s="22">
        <v>6</v>
      </c>
      <c r="C13" s="22" t="s">
        <v>62</v>
      </c>
      <c r="D13" s="22" t="s">
        <v>63</v>
      </c>
      <c r="E13" s="32" t="s">
        <v>76</v>
      </c>
      <c r="F13" s="7">
        <v>1</v>
      </c>
      <c r="G13" s="22" t="s">
        <v>65</v>
      </c>
      <c r="H13" s="32" t="s">
        <v>66</v>
      </c>
      <c r="I13" s="22" t="s">
        <v>66</v>
      </c>
      <c r="J13" s="32" t="s">
        <v>79</v>
      </c>
      <c r="K13" s="22" t="s">
        <v>73</v>
      </c>
      <c r="L13" s="7">
        <v>2022</v>
      </c>
      <c r="M13" s="10">
        <v>0</v>
      </c>
      <c r="N13" s="10">
        <v>0</v>
      </c>
      <c r="O13" s="39">
        <f t="shared" si="0"/>
        <v>0</v>
      </c>
    </row>
    <row r="14" spans="1:15" ht="82.8" x14ac:dyDescent="0.25">
      <c r="B14" s="22">
        <v>7</v>
      </c>
      <c r="C14" s="22" t="s">
        <v>62</v>
      </c>
      <c r="D14" s="22" t="s">
        <v>63</v>
      </c>
      <c r="E14" s="32" t="s">
        <v>80</v>
      </c>
      <c r="F14" s="7">
        <v>1</v>
      </c>
      <c r="G14" s="22" t="s">
        <v>65</v>
      </c>
      <c r="H14" s="32" t="s">
        <v>66</v>
      </c>
      <c r="I14" s="22" t="s">
        <v>66</v>
      </c>
      <c r="J14" s="32" t="s">
        <v>81</v>
      </c>
      <c r="K14" s="22" t="s">
        <v>73</v>
      </c>
      <c r="L14" s="7">
        <v>2022</v>
      </c>
      <c r="M14" s="10">
        <v>0</v>
      </c>
      <c r="N14" s="10">
        <v>0</v>
      </c>
      <c r="O14" s="39">
        <f t="shared" si="0"/>
        <v>0</v>
      </c>
    </row>
    <row r="15" spans="1:15" ht="96.6" x14ac:dyDescent="0.25">
      <c r="B15" s="22">
        <v>8</v>
      </c>
      <c r="C15" s="22" t="s">
        <v>62</v>
      </c>
      <c r="D15" s="22" t="s">
        <v>63</v>
      </c>
      <c r="E15" s="32" t="s">
        <v>82</v>
      </c>
      <c r="F15" s="7">
        <v>1</v>
      </c>
      <c r="G15" s="22" t="s">
        <v>65</v>
      </c>
      <c r="H15" s="32" t="s">
        <v>66</v>
      </c>
      <c r="I15" s="22" t="s">
        <v>66</v>
      </c>
      <c r="J15" s="32" t="s">
        <v>83</v>
      </c>
      <c r="K15" s="22" t="s">
        <v>68</v>
      </c>
      <c r="L15" s="7">
        <v>2022</v>
      </c>
      <c r="M15" s="10">
        <v>0</v>
      </c>
      <c r="N15" s="10">
        <v>0</v>
      </c>
      <c r="O15" s="39">
        <f t="shared" si="0"/>
        <v>0</v>
      </c>
    </row>
    <row r="16" spans="1:15" ht="55.2" x14ac:dyDescent="0.25">
      <c r="B16" s="22">
        <v>9</v>
      </c>
      <c r="C16" s="22" t="s">
        <v>62</v>
      </c>
      <c r="D16" s="22" t="s">
        <v>63</v>
      </c>
      <c r="E16" s="32" t="s">
        <v>84</v>
      </c>
      <c r="F16" s="7">
        <v>1</v>
      </c>
      <c r="G16" s="22" t="s">
        <v>65</v>
      </c>
      <c r="H16" s="32" t="s">
        <v>66</v>
      </c>
      <c r="I16" s="22" t="s">
        <v>66</v>
      </c>
      <c r="J16" s="32" t="s">
        <v>85</v>
      </c>
      <c r="K16" s="22" t="s">
        <v>86</v>
      </c>
      <c r="L16" s="7">
        <v>2022</v>
      </c>
      <c r="M16" s="10">
        <v>0</v>
      </c>
      <c r="N16" s="10">
        <v>0</v>
      </c>
      <c r="O16" s="39">
        <f t="shared" si="0"/>
        <v>0</v>
      </c>
    </row>
    <row r="17" spans="2:15" ht="69" x14ac:dyDescent="0.25">
      <c r="B17" s="22">
        <v>10</v>
      </c>
      <c r="C17" s="22" t="s">
        <v>62</v>
      </c>
      <c r="D17" s="22" t="s">
        <v>63</v>
      </c>
      <c r="E17" s="32" t="s">
        <v>87</v>
      </c>
      <c r="F17" s="7">
        <v>1</v>
      </c>
      <c r="G17" s="22" t="s">
        <v>65</v>
      </c>
      <c r="H17" s="32" t="s">
        <v>66</v>
      </c>
      <c r="I17" s="22" t="s">
        <v>66</v>
      </c>
      <c r="J17" s="32" t="s">
        <v>88</v>
      </c>
      <c r="K17" s="22" t="s">
        <v>78</v>
      </c>
      <c r="L17" s="7">
        <v>2022</v>
      </c>
      <c r="M17" s="10">
        <v>0</v>
      </c>
      <c r="N17" s="10">
        <v>0</v>
      </c>
      <c r="O17" s="39">
        <f t="shared" si="0"/>
        <v>0</v>
      </c>
    </row>
    <row r="18" spans="2:15" ht="82.8" x14ac:dyDescent="0.25">
      <c r="B18" s="22">
        <v>11</v>
      </c>
      <c r="C18" s="22" t="s">
        <v>62</v>
      </c>
      <c r="D18" s="22" t="s">
        <v>63</v>
      </c>
      <c r="E18" s="32" t="s">
        <v>89</v>
      </c>
      <c r="F18" s="7">
        <v>1</v>
      </c>
      <c r="G18" s="22" t="s">
        <v>65</v>
      </c>
      <c r="H18" s="32" t="s">
        <v>66</v>
      </c>
      <c r="I18" s="22" t="s">
        <v>66</v>
      </c>
      <c r="J18" s="32" t="s">
        <v>90</v>
      </c>
      <c r="K18" s="22" t="s">
        <v>73</v>
      </c>
      <c r="L18" s="7">
        <v>2022</v>
      </c>
      <c r="M18" s="10">
        <v>0</v>
      </c>
      <c r="N18" s="10">
        <v>0</v>
      </c>
      <c r="O18" s="39">
        <f t="shared" si="0"/>
        <v>0</v>
      </c>
    </row>
    <row r="19" spans="2:15" ht="82.8" x14ac:dyDescent="0.25">
      <c r="B19" s="22">
        <v>12</v>
      </c>
      <c r="C19" s="22" t="s">
        <v>62</v>
      </c>
      <c r="D19" s="22" t="s">
        <v>63</v>
      </c>
      <c r="E19" s="32" t="s">
        <v>91</v>
      </c>
      <c r="F19" s="7">
        <v>1</v>
      </c>
      <c r="G19" s="22" t="s">
        <v>65</v>
      </c>
      <c r="H19" s="32" t="s">
        <v>66</v>
      </c>
      <c r="I19" s="22" t="s">
        <v>66</v>
      </c>
      <c r="J19" s="32" t="s">
        <v>92</v>
      </c>
      <c r="K19" s="22" t="s">
        <v>73</v>
      </c>
      <c r="L19" s="7">
        <v>2022</v>
      </c>
      <c r="M19" s="10">
        <v>0</v>
      </c>
      <c r="N19" s="10">
        <v>0</v>
      </c>
      <c r="O19" s="39">
        <f t="shared" si="0"/>
        <v>0</v>
      </c>
    </row>
    <row r="20" spans="2:15" ht="82.8" x14ac:dyDescent="0.25">
      <c r="B20" s="22">
        <v>13</v>
      </c>
      <c r="C20" s="22" t="s">
        <v>62</v>
      </c>
      <c r="D20" s="22" t="s">
        <v>63</v>
      </c>
      <c r="E20" s="32" t="s">
        <v>93</v>
      </c>
      <c r="F20" s="7">
        <v>1</v>
      </c>
      <c r="G20" s="22" t="s">
        <v>65</v>
      </c>
      <c r="H20" s="32" t="s">
        <v>66</v>
      </c>
      <c r="I20" s="22" t="s">
        <v>66</v>
      </c>
      <c r="J20" s="32" t="s">
        <v>94</v>
      </c>
      <c r="K20" s="22" t="s">
        <v>73</v>
      </c>
      <c r="L20" s="7">
        <v>2022</v>
      </c>
      <c r="M20" s="10">
        <v>0</v>
      </c>
      <c r="N20" s="10">
        <v>0</v>
      </c>
      <c r="O20" s="39">
        <f t="shared" si="0"/>
        <v>0</v>
      </c>
    </row>
    <row r="21" spans="2:15" ht="82.8" x14ac:dyDescent="0.25">
      <c r="B21" s="22">
        <v>14</v>
      </c>
      <c r="C21" s="22" t="s">
        <v>62</v>
      </c>
      <c r="D21" s="22" t="s">
        <v>63</v>
      </c>
      <c r="E21" s="32" t="s">
        <v>95</v>
      </c>
      <c r="F21" s="7">
        <v>1</v>
      </c>
      <c r="G21" s="22" t="s">
        <v>65</v>
      </c>
      <c r="H21" s="32" t="s">
        <v>66</v>
      </c>
      <c r="I21" s="22" t="s">
        <v>66</v>
      </c>
      <c r="J21" s="32" t="s">
        <v>96</v>
      </c>
      <c r="K21" s="22" t="s">
        <v>73</v>
      </c>
      <c r="L21" s="7">
        <v>2022</v>
      </c>
      <c r="M21" s="10">
        <v>0</v>
      </c>
      <c r="N21" s="10">
        <v>0</v>
      </c>
      <c r="O21" s="39">
        <f t="shared" si="0"/>
        <v>0</v>
      </c>
    </row>
    <row r="22" spans="2:15" ht="124.2" x14ac:dyDescent="0.25">
      <c r="B22" s="22">
        <v>15</v>
      </c>
      <c r="C22" s="22" t="s">
        <v>62</v>
      </c>
      <c r="D22" s="22" t="s">
        <v>63</v>
      </c>
      <c r="E22" s="32" t="s">
        <v>97</v>
      </c>
      <c r="F22" s="7">
        <v>1</v>
      </c>
      <c r="G22" s="22" t="s">
        <v>65</v>
      </c>
      <c r="H22" s="32" t="s">
        <v>66</v>
      </c>
      <c r="I22" s="22" t="s">
        <v>66</v>
      </c>
      <c r="J22" s="32" t="s">
        <v>98</v>
      </c>
      <c r="K22" s="22" t="s">
        <v>99</v>
      </c>
      <c r="L22" s="7">
        <v>2022</v>
      </c>
      <c r="M22" s="10">
        <v>0</v>
      </c>
      <c r="N22" s="10">
        <v>0</v>
      </c>
      <c r="O22" s="39">
        <f t="shared" si="0"/>
        <v>0</v>
      </c>
    </row>
    <row r="23" spans="2:15" ht="124.2" x14ac:dyDescent="0.25">
      <c r="B23" s="22">
        <v>16</v>
      </c>
      <c r="C23" s="22" t="s">
        <v>62</v>
      </c>
      <c r="D23" s="22" t="s">
        <v>63</v>
      </c>
      <c r="E23" s="32" t="s">
        <v>100</v>
      </c>
      <c r="F23" s="7">
        <v>1</v>
      </c>
      <c r="G23" s="22" t="s">
        <v>65</v>
      </c>
      <c r="H23" s="32" t="s">
        <v>66</v>
      </c>
      <c r="I23" s="22" t="s">
        <v>66</v>
      </c>
      <c r="J23" s="32" t="s">
        <v>101</v>
      </c>
      <c r="K23" s="22" t="s">
        <v>102</v>
      </c>
      <c r="L23" s="7">
        <v>2022</v>
      </c>
      <c r="M23" s="10">
        <v>0</v>
      </c>
      <c r="N23" s="10">
        <v>0</v>
      </c>
      <c r="O23" s="39">
        <f t="shared" si="0"/>
        <v>0</v>
      </c>
    </row>
    <row r="24" spans="2:15" ht="82.8" x14ac:dyDescent="0.25">
      <c r="B24" s="22">
        <v>17</v>
      </c>
      <c r="C24" s="22" t="s">
        <v>62</v>
      </c>
      <c r="D24" s="22" t="s">
        <v>63</v>
      </c>
      <c r="E24" s="32" t="s">
        <v>103</v>
      </c>
      <c r="F24" s="7">
        <v>1</v>
      </c>
      <c r="G24" s="22" t="s">
        <v>65</v>
      </c>
      <c r="H24" s="32" t="s">
        <v>66</v>
      </c>
      <c r="I24" s="22" t="s">
        <v>66</v>
      </c>
      <c r="J24" s="32" t="s">
        <v>104</v>
      </c>
      <c r="K24" s="22" t="s">
        <v>73</v>
      </c>
      <c r="L24" s="7">
        <v>2022</v>
      </c>
      <c r="M24" s="10">
        <v>0</v>
      </c>
      <c r="N24" s="10">
        <v>0</v>
      </c>
      <c r="O24" s="39">
        <f t="shared" si="0"/>
        <v>0</v>
      </c>
    </row>
    <row r="25" spans="2:15" ht="27.6" x14ac:dyDescent="0.25">
      <c r="B25" s="22">
        <v>18</v>
      </c>
      <c r="C25" s="22" t="s">
        <v>62</v>
      </c>
      <c r="D25" s="22" t="s">
        <v>63</v>
      </c>
      <c r="E25" s="32" t="s">
        <v>105</v>
      </c>
      <c r="F25" s="7">
        <v>1</v>
      </c>
      <c r="G25" s="22" t="s">
        <v>65</v>
      </c>
      <c r="H25" s="32" t="s">
        <v>66</v>
      </c>
      <c r="I25" s="22" t="s">
        <v>66</v>
      </c>
      <c r="J25" s="32" t="s">
        <v>106</v>
      </c>
      <c r="K25" s="22" t="s">
        <v>78</v>
      </c>
      <c r="L25" s="7">
        <v>2022</v>
      </c>
      <c r="M25" s="10">
        <v>0</v>
      </c>
      <c r="N25" s="10">
        <v>0</v>
      </c>
      <c r="O25" s="39">
        <f t="shared" si="0"/>
        <v>0</v>
      </c>
    </row>
    <row r="26" spans="2:15" ht="82.8" x14ac:dyDescent="0.25">
      <c r="B26" s="22">
        <v>19</v>
      </c>
      <c r="C26" s="22" t="s">
        <v>62</v>
      </c>
      <c r="D26" s="22" t="s">
        <v>63</v>
      </c>
      <c r="E26" s="32" t="s">
        <v>105</v>
      </c>
      <c r="F26" s="7">
        <v>1</v>
      </c>
      <c r="G26" s="22" t="s">
        <v>65</v>
      </c>
      <c r="H26" s="32" t="s">
        <v>66</v>
      </c>
      <c r="I26" s="22" t="s">
        <v>66</v>
      </c>
      <c r="J26" s="32" t="s">
        <v>107</v>
      </c>
      <c r="K26" s="22" t="s">
        <v>68</v>
      </c>
      <c r="L26" s="7">
        <v>2022</v>
      </c>
      <c r="M26" s="10">
        <v>0</v>
      </c>
      <c r="N26" s="10">
        <v>0</v>
      </c>
      <c r="O26" s="39">
        <f t="shared" si="0"/>
        <v>0</v>
      </c>
    </row>
    <row r="27" spans="2:15" ht="69" x14ac:dyDescent="0.25">
      <c r="B27" s="22">
        <v>20</v>
      </c>
      <c r="C27" s="22" t="s">
        <v>62</v>
      </c>
      <c r="D27" s="22" t="s">
        <v>63</v>
      </c>
      <c r="E27" s="32" t="s">
        <v>108</v>
      </c>
      <c r="F27" s="7">
        <v>1</v>
      </c>
      <c r="G27" s="22" t="s">
        <v>65</v>
      </c>
      <c r="H27" s="32" t="s">
        <v>66</v>
      </c>
      <c r="I27" s="22" t="s">
        <v>66</v>
      </c>
      <c r="J27" s="32" t="s">
        <v>109</v>
      </c>
      <c r="K27" s="22" t="s">
        <v>68</v>
      </c>
      <c r="L27" s="7">
        <v>2022</v>
      </c>
      <c r="M27" s="10">
        <v>0</v>
      </c>
      <c r="N27" s="10">
        <v>0</v>
      </c>
      <c r="O27" s="39">
        <f t="shared" si="0"/>
        <v>0</v>
      </c>
    </row>
    <row r="28" spans="2:15" x14ac:dyDescent="0.25">
      <c r="B28" s="22">
        <v>21</v>
      </c>
      <c r="C28" s="22" t="s">
        <v>62</v>
      </c>
      <c r="D28" s="22" t="s">
        <v>63</v>
      </c>
      <c r="E28" s="32" t="s">
        <v>110</v>
      </c>
      <c r="F28" s="7">
        <v>1</v>
      </c>
      <c r="G28" s="22" t="s">
        <v>65</v>
      </c>
      <c r="H28" s="32" t="s">
        <v>66</v>
      </c>
      <c r="I28" s="22" t="s">
        <v>66</v>
      </c>
      <c r="J28" s="32" t="s">
        <v>111</v>
      </c>
      <c r="K28" s="22" t="s">
        <v>112</v>
      </c>
      <c r="L28" s="7">
        <v>2022</v>
      </c>
      <c r="M28" s="10">
        <v>0</v>
      </c>
      <c r="N28" s="10">
        <v>0</v>
      </c>
      <c r="O28" s="39">
        <f t="shared" si="0"/>
        <v>0</v>
      </c>
    </row>
    <row r="29" spans="2:15" ht="55.2" x14ac:dyDescent="0.25">
      <c r="B29" s="22">
        <v>22</v>
      </c>
      <c r="C29" s="22" t="s">
        <v>62</v>
      </c>
      <c r="D29" s="22" t="s">
        <v>63</v>
      </c>
      <c r="E29" s="32" t="s">
        <v>113</v>
      </c>
      <c r="F29" s="7">
        <v>1</v>
      </c>
      <c r="G29" s="22" t="s">
        <v>65</v>
      </c>
      <c r="H29" s="32" t="s">
        <v>66</v>
      </c>
      <c r="I29" s="22" t="s">
        <v>66</v>
      </c>
      <c r="J29" s="32" t="s">
        <v>114</v>
      </c>
      <c r="K29" s="22" t="s">
        <v>115</v>
      </c>
      <c r="L29" s="7">
        <v>2022</v>
      </c>
      <c r="M29" s="10">
        <v>0</v>
      </c>
      <c r="N29" s="10">
        <v>0</v>
      </c>
      <c r="O29" s="39">
        <f t="shared" si="0"/>
        <v>0</v>
      </c>
    </row>
    <row r="30" spans="2:15" ht="96.6" x14ac:dyDescent="0.25">
      <c r="B30" s="22">
        <v>23</v>
      </c>
      <c r="C30" s="22" t="s">
        <v>62</v>
      </c>
      <c r="D30" s="22" t="s">
        <v>63</v>
      </c>
      <c r="E30" s="32" t="s">
        <v>113</v>
      </c>
      <c r="F30" s="7">
        <v>1</v>
      </c>
      <c r="G30" s="22" t="s">
        <v>65</v>
      </c>
      <c r="H30" s="32" t="s">
        <v>66</v>
      </c>
      <c r="I30" s="22" t="s">
        <v>66</v>
      </c>
      <c r="J30" s="32" t="s">
        <v>116</v>
      </c>
      <c r="K30" s="22" t="s">
        <v>68</v>
      </c>
      <c r="L30" s="7">
        <v>2022</v>
      </c>
      <c r="M30" s="10">
        <v>0</v>
      </c>
      <c r="N30" s="10">
        <v>0</v>
      </c>
      <c r="O30" s="39">
        <f t="shared" si="0"/>
        <v>0</v>
      </c>
    </row>
    <row r="31" spans="2:15" x14ac:dyDescent="0.25">
      <c r="B31" s="22">
        <v>24</v>
      </c>
      <c r="C31" s="22" t="s">
        <v>119</v>
      </c>
      <c r="D31" s="22" t="s">
        <v>145</v>
      </c>
      <c r="E31" s="32" t="s">
        <v>120</v>
      </c>
      <c r="F31" s="53">
        <v>1</v>
      </c>
      <c r="G31" s="22" t="s">
        <v>65</v>
      </c>
      <c r="H31" s="32" t="s">
        <v>121</v>
      </c>
      <c r="I31" s="22" t="s">
        <v>66</v>
      </c>
      <c r="J31" s="52" t="s">
        <v>170</v>
      </c>
      <c r="K31" s="22" t="s">
        <v>66</v>
      </c>
      <c r="L31" s="7">
        <v>2022</v>
      </c>
      <c r="M31" s="10">
        <v>0</v>
      </c>
      <c r="N31" s="10">
        <v>0</v>
      </c>
      <c r="O31" s="39">
        <f t="shared" si="0"/>
        <v>0</v>
      </c>
    </row>
    <row r="32" spans="2:15" x14ac:dyDescent="0.25">
      <c r="B32" s="22">
        <v>25</v>
      </c>
      <c r="C32" s="22" t="s">
        <v>119</v>
      </c>
      <c r="D32" s="22" t="s">
        <v>145</v>
      </c>
      <c r="E32" s="32" t="s">
        <v>122</v>
      </c>
      <c r="F32" s="53">
        <v>1</v>
      </c>
      <c r="G32" s="22" t="s">
        <v>65</v>
      </c>
      <c r="H32" s="32" t="s">
        <v>121</v>
      </c>
      <c r="I32" s="22" t="s">
        <v>66</v>
      </c>
      <c r="J32" s="52" t="s">
        <v>170</v>
      </c>
      <c r="K32" s="22" t="s">
        <v>66</v>
      </c>
      <c r="L32" s="7">
        <v>2022</v>
      </c>
      <c r="M32" s="10">
        <v>0</v>
      </c>
      <c r="N32" s="10">
        <v>0</v>
      </c>
      <c r="O32" s="39">
        <f t="shared" si="0"/>
        <v>0</v>
      </c>
    </row>
    <row r="33" spans="2:15" x14ac:dyDescent="0.25">
      <c r="B33" s="22">
        <v>26</v>
      </c>
      <c r="C33" s="22" t="s">
        <v>119</v>
      </c>
      <c r="D33" s="22" t="s">
        <v>145</v>
      </c>
      <c r="E33" s="32" t="s">
        <v>123</v>
      </c>
      <c r="F33" s="53">
        <v>1</v>
      </c>
      <c r="G33" s="22" t="s">
        <v>65</v>
      </c>
      <c r="H33" s="32" t="s">
        <v>121</v>
      </c>
      <c r="I33" s="22" t="s">
        <v>66</v>
      </c>
      <c r="J33" s="52" t="s">
        <v>170</v>
      </c>
      <c r="K33" s="22" t="s">
        <v>66</v>
      </c>
      <c r="L33" s="7">
        <v>2022</v>
      </c>
      <c r="M33" s="10">
        <v>0</v>
      </c>
      <c r="N33" s="10">
        <v>0</v>
      </c>
      <c r="O33" s="39">
        <f t="shared" si="0"/>
        <v>0</v>
      </c>
    </row>
    <row r="34" spans="2:15" x14ac:dyDescent="0.25">
      <c r="B34" s="22">
        <v>27</v>
      </c>
      <c r="C34" s="22" t="s">
        <v>119</v>
      </c>
      <c r="D34" s="22" t="s">
        <v>145</v>
      </c>
      <c r="E34" s="32" t="s">
        <v>124</v>
      </c>
      <c r="F34" s="53">
        <v>1</v>
      </c>
      <c r="G34" s="22" t="s">
        <v>65</v>
      </c>
      <c r="H34" s="32" t="s">
        <v>121</v>
      </c>
      <c r="I34" s="22" t="s">
        <v>66</v>
      </c>
      <c r="J34" s="52" t="s">
        <v>170</v>
      </c>
      <c r="K34" s="22" t="s">
        <v>66</v>
      </c>
      <c r="L34" s="7">
        <v>2022</v>
      </c>
      <c r="M34" s="10">
        <v>0</v>
      </c>
      <c r="N34" s="10">
        <v>0</v>
      </c>
      <c r="O34" s="39">
        <f t="shared" si="0"/>
        <v>0</v>
      </c>
    </row>
    <row r="35" spans="2:15" x14ac:dyDescent="0.25">
      <c r="B35" s="22">
        <v>28</v>
      </c>
      <c r="C35" s="22" t="s">
        <v>119</v>
      </c>
      <c r="D35" s="22" t="s">
        <v>145</v>
      </c>
      <c r="E35" s="32" t="s">
        <v>125</v>
      </c>
      <c r="F35" s="53">
        <v>1</v>
      </c>
      <c r="G35" s="22" t="s">
        <v>65</v>
      </c>
      <c r="H35" s="32" t="s">
        <v>121</v>
      </c>
      <c r="I35" s="22" t="s">
        <v>66</v>
      </c>
      <c r="J35" s="52" t="s">
        <v>170</v>
      </c>
      <c r="K35" s="22" t="s">
        <v>66</v>
      </c>
      <c r="L35" s="7">
        <v>2022</v>
      </c>
      <c r="M35" s="10">
        <v>0</v>
      </c>
      <c r="N35" s="10">
        <v>0</v>
      </c>
      <c r="O35" s="39">
        <f t="shared" si="0"/>
        <v>0</v>
      </c>
    </row>
    <row r="36" spans="2:15" x14ac:dyDescent="0.25">
      <c r="B36" s="22">
        <v>29</v>
      </c>
      <c r="C36" s="22" t="s">
        <v>119</v>
      </c>
      <c r="D36" s="22" t="s">
        <v>145</v>
      </c>
      <c r="E36" s="32" t="s">
        <v>126</v>
      </c>
      <c r="F36" s="53">
        <v>1</v>
      </c>
      <c r="G36" s="22" t="s">
        <v>65</v>
      </c>
      <c r="H36" s="32" t="s">
        <v>121</v>
      </c>
      <c r="I36" s="22" t="s">
        <v>66</v>
      </c>
      <c r="J36" s="52" t="s">
        <v>170</v>
      </c>
      <c r="K36" s="22" t="s">
        <v>66</v>
      </c>
      <c r="L36" s="7">
        <v>2022</v>
      </c>
      <c r="M36" s="10">
        <v>0</v>
      </c>
      <c r="N36" s="10">
        <v>0</v>
      </c>
      <c r="O36" s="39">
        <f t="shared" si="0"/>
        <v>0</v>
      </c>
    </row>
    <row r="37" spans="2:15" x14ac:dyDescent="0.25">
      <c r="B37" s="22">
        <v>30</v>
      </c>
      <c r="C37" s="22" t="s">
        <v>119</v>
      </c>
      <c r="D37" s="22" t="s">
        <v>145</v>
      </c>
      <c r="E37" s="32" t="s">
        <v>127</v>
      </c>
      <c r="F37" s="53">
        <v>1</v>
      </c>
      <c r="G37" s="22" t="s">
        <v>65</v>
      </c>
      <c r="H37" s="32" t="s">
        <v>121</v>
      </c>
      <c r="I37" s="22" t="s">
        <v>66</v>
      </c>
      <c r="J37" s="52" t="s">
        <v>170</v>
      </c>
      <c r="K37" s="22" t="s">
        <v>66</v>
      </c>
      <c r="L37" s="7">
        <v>2022</v>
      </c>
      <c r="M37" s="10">
        <v>0</v>
      </c>
      <c r="N37" s="10">
        <v>0</v>
      </c>
      <c r="O37" s="39">
        <f t="shared" si="0"/>
        <v>0</v>
      </c>
    </row>
    <row r="38" spans="2:15" x14ac:dyDescent="0.25">
      <c r="B38" s="22">
        <v>31</v>
      </c>
      <c r="C38" s="22" t="s">
        <v>119</v>
      </c>
      <c r="D38" s="22" t="s">
        <v>145</v>
      </c>
      <c r="E38" s="32" t="s">
        <v>128</v>
      </c>
      <c r="F38" s="53">
        <v>1</v>
      </c>
      <c r="G38" s="22" t="s">
        <v>65</v>
      </c>
      <c r="H38" s="32" t="s">
        <v>129</v>
      </c>
      <c r="I38" s="22" t="s">
        <v>66</v>
      </c>
      <c r="J38" s="52" t="s">
        <v>170</v>
      </c>
      <c r="K38" s="22" t="s">
        <v>66</v>
      </c>
      <c r="L38" s="7">
        <v>2017</v>
      </c>
      <c r="M38" s="10">
        <v>0</v>
      </c>
      <c r="N38" s="10">
        <v>0</v>
      </c>
      <c r="O38" s="39">
        <f t="shared" si="0"/>
        <v>0</v>
      </c>
    </row>
    <row r="39" spans="2:15" x14ac:dyDescent="0.25">
      <c r="B39" s="22">
        <v>32</v>
      </c>
      <c r="C39" s="22" t="s">
        <v>119</v>
      </c>
      <c r="D39" s="22" t="s">
        <v>145</v>
      </c>
      <c r="E39" s="32" t="s">
        <v>118</v>
      </c>
      <c r="F39" s="53">
        <v>1</v>
      </c>
      <c r="G39" s="22" t="s">
        <v>65</v>
      </c>
      <c r="H39" s="32" t="s">
        <v>121</v>
      </c>
      <c r="I39" s="22" t="s">
        <v>66</v>
      </c>
      <c r="J39" s="52" t="s">
        <v>170</v>
      </c>
      <c r="K39" s="22" t="s">
        <v>66</v>
      </c>
      <c r="L39" s="7">
        <v>2022</v>
      </c>
      <c r="M39" s="10">
        <v>0</v>
      </c>
      <c r="N39" s="10">
        <v>0</v>
      </c>
      <c r="O39" s="39">
        <f t="shared" si="0"/>
        <v>0</v>
      </c>
    </row>
    <row r="40" spans="2:15" ht="27.6" x14ac:dyDescent="0.25">
      <c r="B40" s="22">
        <v>33</v>
      </c>
      <c r="C40" s="22" t="s">
        <v>130</v>
      </c>
      <c r="D40" s="22" t="s">
        <v>131</v>
      </c>
      <c r="E40" s="32" t="s">
        <v>120</v>
      </c>
      <c r="F40" s="7">
        <v>72</v>
      </c>
      <c r="G40" s="22" t="s">
        <v>65</v>
      </c>
      <c r="H40" s="32" t="s">
        <v>132</v>
      </c>
      <c r="I40" s="22" t="s">
        <v>66</v>
      </c>
      <c r="J40" s="32" t="s">
        <v>133</v>
      </c>
      <c r="K40" s="22" t="s">
        <v>66</v>
      </c>
      <c r="L40" s="7">
        <v>2022</v>
      </c>
      <c r="M40" s="10">
        <v>0</v>
      </c>
      <c r="N40" s="10">
        <v>0</v>
      </c>
      <c r="O40" s="39">
        <f t="shared" si="0"/>
        <v>0</v>
      </c>
    </row>
    <row r="41" spans="2:15" ht="27.6" x14ac:dyDescent="0.25">
      <c r="B41" s="22">
        <v>34</v>
      </c>
      <c r="C41" s="22" t="s">
        <v>130</v>
      </c>
      <c r="D41" s="22" t="s">
        <v>131</v>
      </c>
      <c r="E41" s="32" t="s">
        <v>122</v>
      </c>
      <c r="F41" s="7">
        <v>54</v>
      </c>
      <c r="G41" s="22" t="s">
        <v>65</v>
      </c>
      <c r="H41" s="32" t="s">
        <v>132</v>
      </c>
      <c r="I41" s="22" t="s">
        <v>66</v>
      </c>
      <c r="J41" s="32" t="s">
        <v>134</v>
      </c>
      <c r="K41" s="22" t="s">
        <v>66</v>
      </c>
      <c r="L41" s="7">
        <v>2022</v>
      </c>
      <c r="M41" s="10">
        <v>0</v>
      </c>
      <c r="N41" s="10">
        <v>0</v>
      </c>
      <c r="O41" s="39">
        <f t="shared" si="0"/>
        <v>0</v>
      </c>
    </row>
    <row r="42" spans="2:15" ht="27.6" x14ac:dyDescent="0.25">
      <c r="B42" s="22">
        <v>35</v>
      </c>
      <c r="C42" s="22" t="s">
        <v>130</v>
      </c>
      <c r="D42" s="22" t="s">
        <v>131</v>
      </c>
      <c r="E42" s="32" t="s">
        <v>123</v>
      </c>
      <c r="F42" s="7">
        <v>24</v>
      </c>
      <c r="G42" s="22" t="s">
        <v>65</v>
      </c>
      <c r="H42" s="32" t="s">
        <v>132</v>
      </c>
      <c r="I42" s="22" t="s">
        <v>66</v>
      </c>
      <c r="J42" s="32" t="s">
        <v>135</v>
      </c>
      <c r="K42" s="22" t="s">
        <v>66</v>
      </c>
      <c r="L42" s="7">
        <v>2022</v>
      </c>
      <c r="M42" s="10">
        <v>0</v>
      </c>
      <c r="N42" s="10">
        <v>0</v>
      </c>
      <c r="O42" s="39">
        <f t="shared" si="0"/>
        <v>0</v>
      </c>
    </row>
    <row r="43" spans="2:15" ht="27.6" x14ac:dyDescent="0.25">
      <c r="B43" s="22">
        <v>36</v>
      </c>
      <c r="C43" s="22" t="s">
        <v>130</v>
      </c>
      <c r="D43" s="22" t="s">
        <v>131</v>
      </c>
      <c r="E43" s="32" t="s">
        <v>124</v>
      </c>
      <c r="F43" s="7">
        <v>20</v>
      </c>
      <c r="G43" s="22" t="s">
        <v>65</v>
      </c>
      <c r="H43" s="32" t="s">
        <v>132</v>
      </c>
      <c r="I43" s="22" t="s">
        <v>66</v>
      </c>
      <c r="J43" s="32" t="s">
        <v>136</v>
      </c>
      <c r="K43" s="22" t="s">
        <v>66</v>
      </c>
      <c r="L43" s="7">
        <v>2022</v>
      </c>
      <c r="M43" s="10">
        <v>0</v>
      </c>
      <c r="N43" s="10">
        <v>0</v>
      </c>
      <c r="O43" s="39">
        <f t="shared" si="0"/>
        <v>0</v>
      </c>
    </row>
    <row r="44" spans="2:15" ht="27.6" x14ac:dyDescent="0.25">
      <c r="B44" s="22">
        <v>37</v>
      </c>
      <c r="C44" s="22" t="s">
        <v>130</v>
      </c>
      <c r="D44" s="22" t="s">
        <v>131</v>
      </c>
      <c r="E44" s="32" t="s">
        <v>125</v>
      </c>
      <c r="F44" s="7">
        <v>24</v>
      </c>
      <c r="G44" s="22" t="s">
        <v>65</v>
      </c>
      <c r="H44" s="32" t="s">
        <v>132</v>
      </c>
      <c r="I44" s="22" t="s">
        <v>66</v>
      </c>
      <c r="J44" s="32" t="s">
        <v>137</v>
      </c>
      <c r="K44" s="22" t="s">
        <v>66</v>
      </c>
      <c r="L44" s="7">
        <v>2022</v>
      </c>
      <c r="M44" s="10">
        <v>0</v>
      </c>
      <c r="N44" s="10">
        <v>0</v>
      </c>
      <c r="O44" s="39">
        <f t="shared" si="0"/>
        <v>0</v>
      </c>
    </row>
    <row r="45" spans="2:15" ht="27.6" x14ac:dyDescent="0.25">
      <c r="B45" s="22">
        <v>38</v>
      </c>
      <c r="C45" s="22" t="s">
        <v>130</v>
      </c>
      <c r="D45" s="22" t="s">
        <v>131</v>
      </c>
      <c r="E45" s="32" t="s">
        <v>126</v>
      </c>
      <c r="F45" s="7">
        <v>1</v>
      </c>
      <c r="G45" s="22" t="s">
        <v>65</v>
      </c>
      <c r="H45" s="32" t="s">
        <v>138</v>
      </c>
      <c r="I45" s="22" t="s">
        <v>66</v>
      </c>
      <c r="J45" s="32" t="s">
        <v>139</v>
      </c>
      <c r="K45" s="22" t="s">
        <v>66</v>
      </c>
      <c r="L45" s="7">
        <v>2022</v>
      </c>
      <c r="M45" s="10">
        <v>0</v>
      </c>
      <c r="N45" s="10">
        <v>0</v>
      </c>
      <c r="O45" s="39">
        <f t="shared" si="0"/>
        <v>0</v>
      </c>
    </row>
    <row r="46" spans="2:15" ht="27.6" x14ac:dyDescent="0.25">
      <c r="B46" s="22">
        <v>39</v>
      </c>
      <c r="C46" s="22" t="s">
        <v>130</v>
      </c>
      <c r="D46" s="22" t="s">
        <v>131</v>
      </c>
      <c r="E46" s="32" t="s">
        <v>127</v>
      </c>
      <c r="F46" s="7">
        <v>21</v>
      </c>
      <c r="G46" s="22" t="s">
        <v>65</v>
      </c>
      <c r="H46" s="32" t="s">
        <v>132</v>
      </c>
      <c r="I46" s="22" t="s">
        <v>66</v>
      </c>
      <c r="J46" s="32" t="s">
        <v>140</v>
      </c>
      <c r="K46" s="22" t="s">
        <v>66</v>
      </c>
      <c r="L46" s="7">
        <v>2022</v>
      </c>
      <c r="M46" s="10">
        <v>0</v>
      </c>
      <c r="N46" s="10">
        <v>0</v>
      </c>
      <c r="O46" s="39">
        <f t="shared" si="0"/>
        <v>0</v>
      </c>
    </row>
    <row r="47" spans="2:15" x14ac:dyDescent="0.25">
      <c r="B47" s="22">
        <v>40</v>
      </c>
      <c r="C47" s="22" t="s">
        <v>130</v>
      </c>
      <c r="D47" s="22" t="s">
        <v>131</v>
      </c>
      <c r="E47" s="32" t="s">
        <v>128</v>
      </c>
      <c r="F47" s="7">
        <v>1</v>
      </c>
      <c r="G47" s="22" t="s">
        <v>65</v>
      </c>
      <c r="H47" s="32" t="s">
        <v>132</v>
      </c>
      <c r="I47" s="22" t="s">
        <v>66</v>
      </c>
      <c r="J47" s="32" t="s">
        <v>144</v>
      </c>
      <c r="K47" s="22" t="s">
        <v>66</v>
      </c>
      <c r="L47" s="7">
        <v>2020</v>
      </c>
      <c r="M47" s="10">
        <v>0</v>
      </c>
      <c r="N47" s="10">
        <v>0</v>
      </c>
      <c r="O47" s="39">
        <f t="shared" si="0"/>
        <v>0</v>
      </c>
    </row>
    <row r="48" spans="2:15" ht="27.6" x14ac:dyDescent="0.25">
      <c r="B48" s="22">
        <v>41</v>
      </c>
      <c r="C48" s="22" t="s">
        <v>130</v>
      </c>
      <c r="D48" s="22" t="s">
        <v>131</v>
      </c>
      <c r="E48" s="32" t="s">
        <v>118</v>
      </c>
      <c r="F48" s="7">
        <v>42</v>
      </c>
      <c r="G48" s="22" t="s">
        <v>65</v>
      </c>
      <c r="H48" s="32" t="s">
        <v>132</v>
      </c>
      <c r="I48" s="22" t="s">
        <v>66</v>
      </c>
      <c r="J48" s="32" t="s">
        <v>141</v>
      </c>
      <c r="K48" s="22" t="s">
        <v>66</v>
      </c>
      <c r="L48" s="7">
        <v>2022</v>
      </c>
      <c r="M48" s="10">
        <v>0</v>
      </c>
      <c r="N48" s="10">
        <v>0</v>
      </c>
      <c r="O48" s="39">
        <f t="shared" si="0"/>
        <v>0</v>
      </c>
    </row>
    <row r="49" spans="2:15" x14ac:dyDescent="0.25">
      <c r="B49" s="22">
        <v>42</v>
      </c>
      <c r="C49" s="22" t="s">
        <v>142</v>
      </c>
      <c r="D49" s="22" t="s">
        <v>143</v>
      </c>
      <c r="E49" s="32" t="s">
        <v>120</v>
      </c>
      <c r="F49" s="7">
        <v>4</v>
      </c>
      <c r="G49" s="22" t="s">
        <v>65</v>
      </c>
      <c r="H49" s="52" t="s">
        <v>162</v>
      </c>
      <c r="I49" s="22" t="s">
        <v>66</v>
      </c>
      <c r="J49" s="32" t="s">
        <v>66</v>
      </c>
      <c r="K49" s="22" t="s">
        <v>66</v>
      </c>
      <c r="L49" s="7">
        <v>2022</v>
      </c>
      <c r="M49" s="10">
        <v>0</v>
      </c>
      <c r="N49" s="10">
        <v>0</v>
      </c>
      <c r="O49" s="39">
        <f t="shared" ref="O49:O55" si="1">(M49+N49)*F49</f>
        <v>0</v>
      </c>
    </row>
    <row r="50" spans="2:15" x14ac:dyDescent="0.25">
      <c r="B50" s="22">
        <v>43</v>
      </c>
      <c r="C50" s="51" t="s">
        <v>142</v>
      </c>
      <c r="D50" s="51" t="s">
        <v>143</v>
      </c>
      <c r="E50" s="52" t="s">
        <v>122</v>
      </c>
      <c r="F50" s="53">
        <v>1</v>
      </c>
      <c r="G50" s="22" t="s">
        <v>65</v>
      </c>
      <c r="H50" s="52" t="s">
        <v>162</v>
      </c>
      <c r="I50" s="51" t="s">
        <v>66</v>
      </c>
      <c r="J50" s="52"/>
      <c r="K50" s="22" t="s">
        <v>66</v>
      </c>
      <c r="L50" s="7">
        <v>2022</v>
      </c>
      <c r="M50" s="10">
        <v>0</v>
      </c>
      <c r="N50" s="10">
        <v>0</v>
      </c>
      <c r="O50" s="39">
        <f t="shared" si="1"/>
        <v>0</v>
      </c>
    </row>
    <row r="51" spans="2:15" x14ac:dyDescent="0.25">
      <c r="B51" s="22">
        <v>44</v>
      </c>
      <c r="C51" s="51" t="s">
        <v>142</v>
      </c>
      <c r="D51" s="51" t="s">
        <v>143</v>
      </c>
      <c r="E51" s="52" t="s">
        <v>123</v>
      </c>
      <c r="F51" s="53">
        <v>1</v>
      </c>
      <c r="G51" s="22" t="s">
        <v>65</v>
      </c>
      <c r="H51" s="52" t="s">
        <v>162</v>
      </c>
      <c r="I51" s="51" t="s">
        <v>66</v>
      </c>
      <c r="J51" s="52"/>
      <c r="K51" s="22" t="s">
        <v>66</v>
      </c>
      <c r="L51" s="7">
        <v>2022</v>
      </c>
      <c r="M51" s="10">
        <v>0</v>
      </c>
      <c r="N51" s="10">
        <v>0</v>
      </c>
      <c r="O51" s="39">
        <f t="shared" si="1"/>
        <v>0</v>
      </c>
    </row>
    <row r="52" spans="2:15" x14ac:dyDescent="0.25">
      <c r="B52" s="22">
        <v>45</v>
      </c>
      <c r="C52" s="51" t="s">
        <v>142</v>
      </c>
      <c r="D52" s="51" t="s">
        <v>143</v>
      </c>
      <c r="E52" s="52" t="s">
        <v>125</v>
      </c>
      <c r="F52" s="53">
        <v>1</v>
      </c>
      <c r="G52" s="22" t="s">
        <v>65</v>
      </c>
      <c r="H52" s="52" t="s">
        <v>162</v>
      </c>
      <c r="I52" s="51" t="s">
        <v>66</v>
      </c>
      <c r="J52" s="52"/>
      <c r="K52" s="22" t="s">
        <v>66</v>
      </c>
      <c r="L52" s="7">
        <v>2022</v>
      </c>
      <c r="M52" s="10">
        <v>0</v>
      </c>
      <c r="N52" s="10">
        <v>0</v>
      </c>
      <c r="O52" s="39">
        <f t="shared" si="1"/>
        <v>0</v>
      </c>
    </row>
    <row r="53" spans="2:15" x14ac:dyDescent="0.25">
      <c r="B53" s="22">
        <v>46</v>
      </c>
      <c r="C53" s="51" t="s">
        <v>142</v>
      </c>
      <c r="D53" s="51" t="s">
        <v>143</v>
      </c>
      <c r="E53" s="52" t="s">
        <v>126</v>
      </c>
      <c r="F53" s="53">
        <v>1</v>
      </c>
      <c r="G53" s="22" t="s">
        <v>65</v>
      </c>
      <c r="H53" s="52" t="s">
        <v>162</v>
      </c>
      <c r="I53" s="51" t="s">
        <v>66</v>
      </c>
      <c r="J53" s="52"/>
      <c r="K53" s="22" t="s">
        <v>66</v>
      </c>
      <c r="L53" s="7" t="s">
        <v>117</v>
      </c>
      <c r="M53" s="10">
        <v>0</v>
      </c>
      <c r="N53" s="10">
        <v>0</v>
      </c>
      <c r="O53" s="39">
        <f t="shared" si="1"/>
        <v>0</v>
      </c>
    </row>
    <row r="54" spans="2:15" x14ac:dyDescent="0.25">
      <c r="B54" s="22">
        <v>47</v>
      </c>
      <c r="C54" s="51" t="s">
        <v>142</v>
      </c>
      <c r="D54" s="51" t="s">
        <v>143</v>
      </c>
      <c r="E54" s="52" t="s">
        <v>127</v>
      </c>
      <c r="F54" s="53">
        <v>1</v>
      </c>
      <c r="G54" s="22" t="s">
        <v>65</v>
      </c>
      <c r="H54" s="52" t="s">
        <v>162</v>
      </c>
      <c r="I54" s="51" t="s">
        <v>66</v>
      </c>
      <c r="J54" s="52"/>
      <c r="K54" s="22" t="s">
        <v>66</v>
      </c>
      <c r="L54" s="7">
        <v>2022</v>
      </c>
      <c r="M54" s="10">
        <v>0</v>
      </c>
      <c r="N54" s="10">
        <v>0</v>
      </c>
      <c r="O54" s="39">
        <f t="shared" si="1"/>
        <v>0</v>
      </c>
    </row>
    <row r="55" spans="2:15" x14ac:dyDescent="0.25">
      <c r="B55" s="22">
        <v>48</v>
      </c>
      <c r="C55" s="51" t="s">
        <v>142</v>
      </c>
      <c r="D55" s="51" t="s">
        <v>143</v>
      </c>
      <c r="E55" s="52" t="s">
        <v>128</v>
      </c>
      <c r="F55" s="53">
        <v>1</v>
      </c>
      <c r="G55" s="22" t="s">
        <v>65</v>
      </c>
      <c r="H55" s="52" t="s">
        <v>162</v>
      </c>
      <c r="I55" s="51" t="s">
        <v>66</v>
      </c>
      <c r="J55" s="52"/>
      <c r="K55" s="22" t="s">
        <v>66</v>
      </c>
      <c r="L55" s="7">
        <v>1992</v>
      </c>
      <c r="M55" s="10">
        <v>0</v>
      </c>
      <c r="N55" s="10">
        <v>0</v>
      </c>
      <c r="O55" s="39">
        <f t="shared" si="1"/>
        <v>0</v>
      </c>
    </row>
    <row r="56" spans="2:15" x14ac:dyDescent="0.25">
      <c r="B56" s="22">
        <v>49</v>
      </c>
      <c r="C56" s="51" t="s">
        <v>151</v>
      </c>
      <c r="D56" s="51" t="s">
        <v>152</v>
      </c>
      <c r="E56" s="52" t="s">
        <v>153</v>
      </c>
      <c r="F56" s="53">
        <v>1</v>
      </c>
      <c r="G56" s="22" t="s">
        <v>65</v>
      </c>
      <c r="H56" s="52" t="s">
        <v>66</v>
      </c>
      <c r="I56" s="51" t="s">
        <v>66</v>
      </c>
      <c r="J56" s="52" t="s">
        <v>66</v>
      </c>
      <c r="K56" s="51" t="s">
        <v>66</v>
      </c>
      <c r="L56" s="53">
        <v>2022</v>
      </c>
      <c r="M56" s="10">
        <v>0</v>
      </c>
      <c r="N56" s="10">
        <v>0</v>
      </c>
      <c r="O56" s="39">
        <f t="shared" ref="O56:O59" si="2">(M56+N56)*F56</f>
        <v>0</v>
      </c>
    </row>
    <row r="57" spans="2:15" x14ac:dyDescent="0.25">
      <c r="B57" s="22">
        <v>50</v>
      </c>
      <c r="C57" s="51" t="s">
        <v>151</v>
      </c>
      <c r="D57" s="51" t="s">
        <v>152</v>
      </c>
      <c r="E57" s="52" t="s">
        <v>154</v>
      </c>
      <c r="F57" s="53">
        <v>1</v>
      </c>
      <c r="G57" s="22" t="s">
        <v>65</v>
      </c>
      <c r="H57" s="52" t="s">
        <v>66</v>
      </c>
      <c r="I57" s="51" t="s">
        <v>66</v>
      </c>
      <c r="J57" s="52" t="s">
        <v>66</v>
      </c>
      <c r="K57" s="51" t="s">
        <v>66</v>
      </c>
      <c r="L57" s="53">
        <v>2022</v>
      </c>
      <c r="M57" s="10">
        <v>0</v>
      </c>
      <c r="N57" s="10">
        <v>0</v>
      </c>
      <c r="O57" s="39">
        <f t="shared" si="2"/>
        <v>0</v>
      </c>
    </row>
    <row r="58" spans="2:15" x14ac:dyDescent="0.25">
      <c r="B58" s="22">
        <v>51</v>
      </c>
      <c r="C58" s="51" t="s">
        <v>151</v>
      </c>
      <c r="D58" s="51" t="s">
        <v>152</v>
      </c>
      <c r="E58" s="52" t="s">
        <v>155</v>
      </c>
      <c r="F58" s="53">
        <v>1</v>
      </c>
      <c r="G58" s="22" t="s">
        <v>65</v>
      </c>
      <c r="H58" s="52" t="s">
        <v>66</v>
      </c>
      <c r="I58" s="51" t="s">
        <v>66</v>
      </c>
      <c r="J58" s="52" t="s">
        <v>66</v>
      </c>
      <c r="K58" s="51" t="s">
        <v>66</v>
      </c>
      <c r="L58" s="53" t="s">
        <v>156</v>
      </c>
      <c r="M58" s="10">
        <v>0</v>
      </c>
      <c r="N58" s="10">
        <v>0</v>
      </c>
      <c r="O58" s="39">
        <f t="shared" si="2"/>
        <v>0</v>
      </c>
    </row>
    <row r="59" spans="2:15" x14ac:dyDescent="0.25">
      <c r="B59" s="22">
        <v>52</v>
      </c>
      <c r="C59" s="51" t="s">
        <v>151</v>
      </c>
      <c r="D59" s="51" t="s">
        <v>152</v>
      </c>
      <c r="E59" s="52" t="s">
        <v>157</v>
      </c>
      <c r="F59" s="53">
        <v>1</v>
      </c>
      <c r="G59" s="22" t="s">
        <v>65</v>
      </c>
      <c r="H59" s="52" t="s">
        <v>66</v>
      </c>
      <c r="I59" s="51" t="s">
        <v>66</v>
      </c>
      <c r="J59" s="52" t="s">
        <v>66</v>
      </c>
      <c r="K59" s="51" t="s">
        <v>66</v>
      </c>
      <c r="L59" s="53" t="s">
        <v>156</v>
      </c>
      <c r="M59" s="10">
        <v>0</v>
      </c>
      <c r="N59" s="10">
        <v>0</v>
      </c>
      <c r="O59" s="39">
        <f t="shared" si="2"/>
        <v>0</v>
      </c>
    </row>
    <row r="60" spans="2:15" x14ac:dyDescent="0.25">
      <c r="B60" s="22">
        <v>53</v>
      </c>
      <c r="C60" s="51"/>
      <c r="D60" s="51" t="s">
        <v>158</v>
      </c>
      <c r="E60" s="52" t="s">
        <v>120</v>
      </c>
      <c r="F60" s="53">
        <v>1</v>
      </c>
      <c r="G60" s="22" t="s">
        <v>65</v>
      </c>
      <c r="H60" s="52" t="s">
        <v>159</v>
      </c>
      <c r="I60" s="51" t="s">
        <v>160</v>
      </c>
      <c r="J60" s="52" t="s">
        <v>161</v>
      </c>
      <c r="K60" s="51" t="s">
        <v>66</v>
      </c>
      <c r="L60" s="53">
        <v>2022</v>
      </c>
      <c r="M60" s="10">
        <v>0</v>
      </c>
      <c r="N60" s="10">
        <v>0</v>
      </c>
      <c r="O60" s="39">
        <f t="shared" ref="O60" si="3">(M60+N60)*F60</f>
        <v>0</v>
      </c>
    </row>
    <row r="61" spans="2:15" x14ac:dyDescent="0.25">
      <c r="B61" s="22">
        <v>54</v>
      </c>
      <c r="C61" s="51"/>
      <c r="D61" s="51" t="s">
        <v>163</v>
      </c>
      <c r="E61" s="52" t="s">
        <v>164</v>
      </c>
      <c r="F61" s="53">
        <v>1</v>
      </c>
      <c r="G61" s="22" t="s">
        <v>65</v>
      </c>
      <c r="H61" s="52"/>
      <c r="I61" s="51"/>
      <c r="J61" s="52" t="s">
        <v>165</v>
      </c>
      <c r="K61" s="51" t="s">
        <v>66</v>
      </c>
      <c r="L61" s="53"/>
      <c r="M61" s="10">
        <v>0</v>
      </c>
      <c r="N61" s="10">
        <v>0</v>
      </c>
      <c r="O61" s="39">
        <f t="shared" ref="O61" si="4">(M61+N61)*F61</f>
        <v>0</v>
      </c>
    </row>
  </sheetData>
  <autoFilter ref="A7:P61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59"/>
  <sheetViews>
    <sheetView showGridLines="0" zoomScale="70" zoomScaleNormal="70" workbookViewId="0">
      <pane ySplit="6" topLeftCell="A7" activePane="bottomLeft" state="frozen"/>
      <selection pane="bottomLeft" activeCell="E6" sqref="E6"/>
    </sheetView>
  </sheetViews>
  <sheetFormatPr defaultColWidth="8.88671875" defaultRowHeight="13.8" x14ac:dyDescent="0.25"/>
  <cols>
    <col min="1" max="1" width="5.6640625" style="15" customWidth="1"/>
    <col min="2" max="2" width="56.109375" style="2" customWidth="1"/>
    <col min="3" max="3" width="26.88671875" style="15" customWidth="1"/>
    <col min="4" max="4" width="32.6640625" style="8" customWidth="1"/>
    <col min="5" max="5" width="38.33203125" style="15" customWidth="1"/>
    <col min="6" max="6" width="32.5546875" style="15" customWidth="1"/>
    <col min="7" max="7" width="236.109375" style="15" bestFit="1" customWidth="1"/>
    <col min="8" max="8" width="44.5546875" style="15" customWidth="1"/>
    <col min="9" max="9" width="17.6640625" style="8" bestFit="1" customWidth="1"/>
    <col min="10" max="10" width="22.44140625" style="8" bestFit="1" customWidth="1"/>
    <col min="11" max="11" width="32.109375" style="2" customWidth="1"/>
    <col min="12" max="12" width="52.5546875" style="2" customWidth="1"/>
    <col min="13" max="16384" width="8.88671875" style="2"/>
  </cols>
  <sheetData>
    <row r="2" spans="1:6" ht="21" x14ac:dyDescent="0.4">
      <c r="A2" s="3" t="s">
        <v>61</v>
      </c>
    </row>
    <row r="3" spans="1:6" ht="18" customHeight="1" x14ac:dyDescent="0.35">
      <c r="A3" s="20" t="s">
        <v>53</v>
      </c>
      <c r="B3" s="20"/>
      <c r="C3" s="20"/>
    </row>
    <row r="4" spans="1:6" ht="21" x14ac:dyDescent="0.4">
      <c r="A4" s="20"/>
      <c r="B4" s="20"/>
      <c r="C4" s="20"/>
      <c r="E4" s="43" t="s">
        <v>45</v>
      </c>
      <c r="F4" s="43" t="s">
        <v>149</v>
      </c>
    </row>
    <row r="5" spans="1:6" ht="33.75" customHeight="1" x14ac:dyDescent="0.3">
      <c r="B5" s="4"/>
      <c r="D5" s="58" t="s">
        <v>48</v>
      </c>
      <c r="E5" s="41">
        <f>SUM(E10:E30:D59)</f>
        <v>0</v>
      </c>
      <c r="F5" s="41">
        <f>SUM(E35:E55)</f>
        <v>0</v>
      </c>
    </row>
    <row r="6" spans="1:6" ht="7.5" customHeight="1" x14ac:dyDescent="0.25">
      <c r="D6" s="59"/>
    </row>
    <row r="7" spans="1:6" ht="31.2" customHeight="1" x14ac:dyDescent="0.4">
      <c r="B7" s="47" t="s">
        <v>146</v>
      </c>
      <c r="D7" s="15"/>
    </row>
    <row r="8" spans="1:6" ht="45" customHeight="1" x14ac:dyDescent="0.25">
      <c r="B8" s="57" t="s">
        <v>49</v>
      </c>
      <c r="C8" s="57"/>
      <c r="D8" s="57"/>
      <c r="E8" s="57"/>
    </row>
    <row r="9" spans="1:6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5">
      <c r="B10" s="23"/>
      <c r="C10" s="14">
        <v>1</v>
      </c>
      <c r="D10" s="30">
        <v>0</v>
      </c>
      <c r="E10" s="39">
        <f>D10*C10</f>
        <v>0</v>
      </c>
    </row>
    <row r="11" spans="1:6" x14ac:dyDescent="0.25">
      <c r="B11" s="23"/>
      <c r="C11" s="14">
        <v>1</v>
      </c>
      <c r="D11" s="30">
        <v>0</v>
      </c>
      <c r="E11" s="39">
        <f t="shared" ref="E11:E26" si="0">D11*C11</f>
        <v>0</v>
      </c>
    </row>
    <row r="12" spans="1:6" x14ac:dyDescent="0.25">
      <c r="B12" s="23"/>
      <c r="C12" s="14">
        <v>1</v>
      </c>
      <c r="D12" s="30">
        <v>0</v>
      </c>
      <c r="E12" s="39">
        <f t="shared" si="0"/>
        <v>0</v>
      </c>
    </row>
    <row r="13" spans="1:6" x14ac:dyDescent="0.25">
      <c r="B13" s="23"/>
      <c r="C13" s="14">
        <v>1</v>
      </c>
      <c r="D13" s="30">
        <v>0</v>
      </c>
      <c r="E13" s="39">
        <f t="shared" si="0"/>
        <v>0</v>
      </c>
    </row>
    <row r="14" spans="1:6" x14ac:dyDescent="0.25">
      <c r="B14" s="23"/>
      <c r="C14" s="14">
        <v>1</v>
      </c>
      <c r="D14" s="30">
        <v>0</v>
      </c>
      <c r="E14" s="39">
        <f t="shared" ref="E14" si="1">D14*C14</f>
        <v>0</v>
      </c>
    </row>
    <row r="15" spans="1:6" x14ac:dyDescent="0.25">
      <c r="B15" s="23"/>
      <c r="C15" s="14">
        <v>1</v>
      </c>
      <c r="D15" s="30">
        <v>0</v>
      </c>
      <c r="E15" s="39">
        <f t="shared" ref="E15:E18" si="2">D15*C15</f>
        <v>0</v>
      </c>
    </row>
    <row r="16" spans="1:6" x14ac:dyDescent="0.25">
      <c r="B16" s="23"/>
      <c r="C16" s="14">
        <v>1</v>
      </c>
      <c r="D16" s="30">
        <v>0</v>
      </c>
      <c r="E16" s="39">
        <f t="shared" ref="E16:E17" si="3">D16*C16</f>
        <v>0</v>
      </c>
    </row>
    <row r="17" spans="1:5" x14ac:dyDescent="0.25">
      <c r="B17" s="23"/>
      <c r="C17" s="14">
        <v>1</v>
      </c>
      <c r="D17" s="30">
        <v>0</v>
      </c>
      <c r="E17" s="39">
        <f t="shared" si="3"/>
        <v>0</v>
      </c>
    </row>
    <row r="18" spans="1:5" x14ac:dyDescent="0.25">
      <c r="B18" s="23"/>
      <c r="C18" s="14">
        <v>1</v>
      </c>
      <c r="D18" s="30">
        <v>0</v>
      </c>
      <c r="E18" s="39">
        <f t="shared" si="2"/>
        <v>0</v>
      </c>
    </row>
    <row r="19" spans="1:5" x14ac:dyDescent="0.25">
      <c r="B19" s="23"/>
      <c r="C19" s="14">
        <v>1</v>
      </c>
      <c r="D19" s="30">
        <v>0</v>
      </c>
      <c r="E19" s="39">
        <f t="shared" ref="E19" si="4">D19*C19</f>
        <v>0</v>
      </c>
    </row>
    <row r="20" spans="1:5" x14ac:dyDescent="0.25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5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x14ac:dyDescent="0.25">
      <c r="A22" s="2"/>
      <c r="B22" s="23"/>
      <c r="C22" s="14">
        <v>1</v>
      </c>
      <c r="D22" s="30">
        <v>0</v>
      </c>
      <c r="E22" s="39">
        <f t="shared" si="0"/>
        <v>0</v>
      </c>
    </row>
    <row r="23" spans="1:5" x14ac:dyDescent="0.25">
      <c r="A23" s="2"/>
      <c r="B23" s="23"/>
      <c r="C23" s="14">
        <v>1</v>
      </c>
      <c r="D23" s="30">
        <v>0</v>
      </c>
      <c r="E23" s="39">
        <f t="shared" si="0"/>
        <v>0</v>
      </c>
    </row>
    <row r="24" spans="1:5" x14ac:dyDescent="0.25">
      <c r="A24" s="2"/>
      <c r="B24" s="23"/>
      <c r="C24" s="14">
        <v>1</v>
      </c>
      <c r="D24" s="30">
        <v>0</v>
      </c>
      <c r="E24" s="39">
        <f t="shared" si="0"/>
        <v>0</v>
      </c>
    </row>
    <row r="25" spans="1:5" x14ac:dyDescent="0.25">
      <c r="A25" s="2"/>
      <c r="B25" s="23"/>
      <c r="C25" s="14">
        <v>1</v>
      </c>
      <c r="D25" s="30">
        <v>0</v>
      </c>
      <c r="E25" s="39">
        <f t="shared" si="0"/>
        <v>0</v>
      </c>
    </row>
    <row r="26" spans="1:5" x14ac:dyDescent="0.25">
      <c r="A26" s="2"/>
      <c r="B26" s="23"/>
      <c r="C26" s="14">
        <v>1</v>
      </c>
      <c r="D26" s="30">
        <v>0</v>
      </c>
      <c r="E26" s="39">
        <f t="shared" si="0"/>
        <v>0</v>
      </c>
    </row>
    <row r="27" spans="1:5" x14ac:dyDescent="0.25">
      <c r="A27" s="2"/>
      <c r="B27" s="23"/>
      <c r="C27" s="14">
        <v>1</v>
      </c>
      <c r="D27" s="30">
        <v>0</v>
      </c>
      <c r="E27" s="39">
        <f t="shared" ref="E27:E30" si="5">D27*C27</f>
        <v>0</v>
      </c>
    </row>
    <row r="28" spans="1:5" x14ac:dyDescent="0.25">
      <c r="A28" s="2"/>
      <c r="B28" s="23"/>
      <c r="C28" s="14">
        <v>1</v>
      </c>
      <c r="D28" s="30">
        <v>0</v>
      </c>
      <c r="E28" s="39">
        <f t="shared" si="5"/>
        <v>0</v>
      </c>
    </row>
    <row r="29" spans="1:5" x14ac:dyDescent="0.25">
      <c r="A29" s="2"/>
      <c r="B29" s="23"/>
      <c r="C29" s="14">
        <v>1</v>
      </c>
      <c r="D29" s="30">
        <v>0</v>
      </c>
      <c r="E29" s="39">
        <f t="shared" si="5"/>
        <v>0</v>
      </c>
    </row>
    <row r="30" spans="1:5" x14ac:dyDescent="0.25">
      <c r="A30" s="2"/>
      <c r="B30" s="23"/>
      <c r="C30" s="14">
        <v>1</v>
      </c>
      <c r="D30" s="30">
        <v>0</v>
      </c>
      <c r="E30" s="39">
        <f t="shared" si="5"/>
        <v>0</v>
      </c>
    </row>
    <row r="31" spans="1:5" ht="11.4" customHeight="1" x14ac:dyDescent="0.25"/>
    <row r="32" spans="1:5" ht="31.2" customHeight="1" x14ac:dyDescent="0.4">
      <c r="B32" s="48" t="s">
        <v>147</v>
      </c>
      <c r="C32" s="49"/>
      <c r="D32" s="49"/>
      <c r="E32" s="49"/>
    </row>
    <row r="33" spans="1:5" ht="14.4" x14ac:dyDescent="0.25">
      <c r="B33" s="60" t="s">
        <v>148</v>
      </c>
      <c r="C33" s="60"/>
      <c r="D33" s="60"/>
      <c r="E33" s="60"/>
    </row>
    <row r="34" spans="1:5" x14ac:dyDescent="0.25">
      <c r="B34" s="33" t="s">
        <v>2</v>
      </c>
      <c r="C34" s="38" t="s">
        <v>1</v>
      </c>
      <c r="D34" s="38" t="s">
        <v>43</v>
      </c>
      <c r="E34" s="37" t="s">
        <v>42</v>
      </c>
    </row>
    <row r="35" spans="1:5" x14ac:dyDescent="0.25">
      <c r="B35" s="23"/>
      <c r="C35" s="14">
        <v>1</v>
      </c>
      <c r="D35" s="30">
        <v>0</v>
      </c>
      <c r="E35" s="39">
        <f>D35*C35</f>
        <v>0</v>
      </c>
    </row>
    <row r="36" spans="1:5" x14ac:dyDescent="0.25">
      <c r="B36" s="23"/>
      <c r="C36" s="14">
        <v>1</v>
      </c>
      <c r="D36" s="30">
        <v>0</v>
      </c>
      <c r="E36" s="39">
        <f t="shared" ref="E36:E55" si="6">D36*C36</f>
        <v>0</v>
      </c>
    </row>
    <row r="37" spans="1:5" x14ac:dyDescent="0.25">
      <c r="B37" s="23"/>
      <c r="C37" s="14">
        <v>1</v>
      </c>
      <c r="D37" s="30">
        <v>0</v>
      </c>
      <c r="E37" s="39">
        <f t="shared" si="6"/>
        <v>0</v>
      </c>
    </row>
    <row r="38" spans="1:5" x14ac:dyDescent="0.25">
      <c r="B38" s="23"/>
      <c r="C38" s="14">
        <v>1</v>
      </c>
      <c r="D38" s="30">
        <v>0</v>
      </c>
      <c r="E38" s="39">
        <f t="shared" si="6"/>
        <v>0</v>
      </c>
    </row>
    <row r="39" spans="1:5" x14ac:dyDescent="0.25">
      <c r="B39" s="23"/>
      <c r="C39" s="14">
        <v>1</v>
      </c>
      <c r="D39" s="30">
        <v>0</v>
      </c>
      <c r="E39" s="39">
        <f t="shared" si="6"/>
        <v>0</v>
      </c>
    </row>
    <row r="40" spans="1:5" x14ac:dyDescent="0.25">
      <c r="B40" s="23"/>
      <c r="C40" s="14">
        <v>1</v>
      </c>
      <c r="D40" s="30">
        <v>0</v>
      </c>
      <c r="E40" s="39">
        <f t="shared" si="6"/>
        <v>0</v>
      </c>
    </row>
    <row r="41" spans="1:5" x14ac:dyDescent="0.25">
      <c r="B41" s="23"/>
      <c r="C41" s="14">
        <v>1</v>
      </c>
      <c r="D41" s="30">
        <v>0</v>
      </c>
      <c r="E41" s="39">
        <f t="shared" si="6"/>
        <v>0</v>
      </c>
    </row>
    <row r="42" spans="1:5" x14ac:dyDescent="0.25">
      <c r="B42" s="23"/>
      <c r="C42" s="14">
        <v>1</v>
      </c>
      <c r="D42" s="30">
        <v>0</v>
      </c>
      <c r="E42" s="39">
        <f t="shared" si="6"/>
        <v>0</v>
      </c>
    </row>
    <row r="43" spans="1:5" x14ac:dyDescent="0.25">
      <c r="B43" s="23"/>
      <c r="C43" s="14">
        <v>1</v>
      </c>
      <c r="D43" s="30">
        <v>0</v>
      </c>
      <c r="E43" s="39">
        <f t="shared" si="6"/>
        <v>0</v>
      </c>
    </row>
    <row r="44" spans="1:5" x14ac:dyDescent="0.25">
      <c r="B44" s="23"/>
      <c r="C44" s="14">
        <v>1</v>
      </c>
      <c r="D44" s="30">
        <v>0</v>
      </c>
      <c r="E44" s="39">
        <f t="shared" si="6"/>
        <v>0</v>
      </c>
    </row>
    <row r="45" spans="1:5" x14ac:dyDescent="0.25">
      <c r="A45" s="2"/>
      <c r="B45" s="23"/>
      <c r="C45" s="14">
        <v>1</v>
      </c>
      <c r="D45" s="30">
        <v>0</v>
      </c>
      <c r="E45" s="39">
        <f t="shared" si="6"/>
        <v>0</v>
      </c>
    </row>
    <row r="46" spans="1:5" x14ac:dyDescent="0.25">
      <c r="A46" s="2"/>
      <c r="B46" s="23"/>
      <c r="C46" s="14">
        <v>1</v>
      </c>
      <c r="D46" s="30">
        <v>0</v>
      </c>
      <c r="E46" s="39">
        <f t="shared" si="6"/>
        <v>0</v>
      </c>
    </row>
    <row r="47" spans="1:5" x14ac:dyDescent="0.25">
      <c r="A47" s="2"/>
      <c r="B47" s="23"/>
      <c r="C47" s="14">
        <v>1</v>
      </c>
      <c r="D47" s="30">
        <v>0</v>
      </c>
      <c r="E47" s="39">
        <f t="shared" si="6"/>
        <v>0</v>
      </c>
    </row>
    <row r="48" spans="1:5" x14ac:dyDescent="0.25">
      <c r="A48" s="2"/>
      <c r="B48" s="23"/>
      <c r="C48" s="14">
        <v>1</v>
      </c>
      <c r="D48" s="30">
        <v>0</v>
      </c>
      <c r="E48" s="39">
        <f t="shared" si="6"/>
        <v>0</v>
      </c>
    </row>
    <row r="49" spans="1:5" x14ac:dyDescent="0.25">
      <c r="A49" s="2"/>
      <c r="B49" s="23"/>
      <c r="C49" s="14">
        <v>1</v>
      </c>
      <c r="D49" s="30">
        <v>0</v>
      </c>
      <c r="E49" s="39">
        <f t="shared" si="6"/>
        <v>0</v>
      </c>
    </row>
    <row r="50" spans="1:5" x14ac:dyDescent="0.25">
      <c r="A50" s="2"/>
      <c r="B50" s="23"/>
      <c r="C50" s="14">
        <v>1</v>
      </c>
      <c r="D50" s="30">
        <v>0</v>
      </c>
      <c r="E50" s="39">
        <f t="shared" si="6"/>
        <v>0</v>
      </c>
    </row>
    <row r="51" spans="1:5" x14ac:dyDescent="0.25">
      <c r="A51" s="2"/>
      <c r="B51" s="23"/>
      <c r="C51" s="14">
        <v>1</v>
      </c>
      <c r="D51" s="30">
        <v>0</v>
      </c>
      <c r="E51" s="39">
        <f t="shared" si="6"/>
        <v>0</v>
      </c>
    </row>
    <row r="52" spans="1:5" x14ac:dyDescent="0.25">
      <c r="A52" s="2"/>
      <c r="B52" s="23"/>
      <c r="C52" s="14">
        <v>1</v>
      </c>
      <c r="D52" s="30">
        <v>0</v>
      </c>
      <c r="E52" s="39">
        <f t="shared" si="6"/>
        <v>0</v>
      </c>
    </row>
    <row r="53" spans="1:5" x14ac:dyDescent="0.25">
      <c r="A53" s="2"/>
      <c r="B53" s="23"/>
      <c r="C53" s="14">
        <v>1</v>
      </c>
      <c r="D53" s="30">
        <v>0</v>
      </c>
      <c r="E53" s="39">
        <f t="shared" si="6"/>
        <v>0</v>
      </c>
    </row>
    <row r="54" spans="1:5" x14ac:dyDescent="0.25">
      <c r="A54" s="2"/>
      <c r="B54" s="23"/>
      <c r="C54" s="14">
        <v>1</v>
      </c>
      <c r="D54" s="30">
        <v>0</v>
      </c>
      <c r="E54" s="39">
        <f t="shared" si="6"/>
        <v>0</v>
      </c>
    </row>
    <row r="55" spans="1:5" x14ac:dyDescent="0.25">
      <c r="A55" s="2"/>
      <c r="B55" s="23"/>
      <c r="C55" s="14">
        <v>1</v>
      </c>
      <c r="D55" s="30">
        <v>0</v>
      </c>
      <c r="E55" s="39">
        <f t="shared" si="6"/>
        <v>0</v>
      </c>
    </row>
    <row r="57" spans="1:5" ht="31.2" customHeight="1" x14ac:dyDescent="0.4">
      <c r="B57" s="48" t="s">
        <v>166</v>
      </c>
      <c r="C57" s="49"/>
      <c r="D57" s="49"/>
      <c r="E57" s="49"/>
    </row>
    <row r="58" spans="1:5" ht="27.6" x14ac:dyDescent="0.25">
      <c r="B58" s="33" t="s">
        <v>32</v>
      </c>
      <c r="C58" s="38" t="s">
        <v>167</v>
      </c>
      <c r="D58" s="54" t="s">
        <v>168</v>
      </c>
    </row>
    <row r="59" spans="1:5" x14ac:dyDescent="0.25">
      <c r="B59" s="51" t="s">
        <v>169</v>
      </c>
      <c r="C59" s="53">
        <v>22161</v>
      </c>
      <c r="D59" s="30">
        <v>0</v>
      </c>
    </row>
  </sheetData>
  <mergeCells count="3">
    <mergeCell ref="B8:E8"/>
    <mergeCell ref="D5:D6"/>
    <mergeCell ref="B33:E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0"/>
  <sheetViews>
    <sheetView showGridLines="0" zoomScale="85" zoomScaleNormal="85" workbookViewId="0">
      <selection activeCell="E42" sqref="E42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61</v>
      </c>
      <c r="E2" s="58" t="s">
        <v>48</v>
      </c>
    </row>
    <row r="3" spans="2:16" ht="20.399999999999999" x14ac:dyDescent="0.35">
      <c r="B3" s="20" t="s">
        <v>53</v>
      </c>
      <c r="E3" s="59"/>
    </row>
    <row r="4" spans="2:16" ht="4.95" customHeight="1" x14ac:dyDescent="0.3"/>
    <row r="5" spans="2:16" s="2" customFormat="1" ht="19.95" customHeight="1" x14ac:dyDescent="0.4">
      <c r="C5" s="15"/>
      <c r="E5" s="43" t="s">
        <v>51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3">
      <c r="B6" s="4" t="s">
        <v>50</v>
      </c>
      <c r="C6" s="15"/>
      <c r="E6" s="41">
        <f>SUM(CORRECTIEF!E16,CORRECTIEF!F24,CORRECTIEF!E30)</f>
        <v>48000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7.399999999999999" x14ac:dyDescent="0.3">
      <c r="B8" s="24" t="s">
        <v>21</v>
      </c>
      <c r="C8" s="27"/>
      <c r="D8" s="28"/>
      <c r="E8" s="28"/>
      <c r="F8" s="2"/>
    </row>
    <row r="9" spans="2:16" x14ac:dyDescent="0.3">
      <c r="B9" s="44" t="s">
        <v>3</v>
      </c>
      <c r="C9" s="6" t="s">
        <v>4</v>
      </c>
      <c r="D9" s="45" t="s">
        <v>5</v>
      </c>
      <c r="E9" s="44" t="s">
        <v>6</v>
      </c>
      <c r="F9" s="2"/>
    </row>
    <row r="10" spans="2:16" x14ac:dyDescent="0.3">
      <c r="B10" s="5" t="s">
        <v>52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20</v>
      </c>
      <c r="E12" s="11">
        <f t="shared" ref="E12:E15" si="0">C12*D12</f>
        <v>0</v>
      </c>
      <c r="F12" s="2"/>
    </row>
    <row r="13" spans="2:16" x14ac:dyDescent="0.3">
      <c r="B13" s="5" t="s">
        <v>22</v>
      </c>
      <c r="C13" s="10">
        <v>0</v>
      </c>
      <c r="D13" s="7">
        <v>100</v>
      </c>
      <c r="E13" s="11">
        <f>C13*D13</f>
        <v>0</v>
      </c>
      <c r="F13" s="2"/>
    </row>
    <row r="14" spans="2:16" x14ac:dyDescent="0.3">
      <c r="B14" s="5" t="s">
        <v>46</v>
      </c>
      <c r="C14" s="10">
        <v>0</v>
      </c>
      <c r="D14" s="7">
        <v>100</v>
      </c>
      <c r="E14" s="11">
        <f t="shared" ref="E14" si="1">C14*D14</f>
        <v>0</v>
      </c>
      <c r="F14" s="2"/>
    </row>
    <row r="15" spans="2:16" x14ac:dyDescent="0.3">
      <c r="B15" s="5" t="s">
        <v>47</v>
      </c>
      <c r="C15" s="10">
        <v>0</v>
      </c>
      <c r="D15" s="7">
        <v>30</v>
      </c>
      <c r="E15" s="11">
        <f t="shared" si="0"/>
        <v>0</v>
      </c>
      <c r="F15" s="2"/>
    </row>
    <row r="16" spans="2:16" ht="21" x14ac:dyDescent="0.4">
      <c r="B16" s="21" t="s">
        <v>31</v>
      </c>
      <c r="C16" s="8"/>
      <c r="D16" s="2" t="s">
        <v>9</v>
      </c>
      <c r="E16" s="12">
        <f>SUM(E10:E15)</f>
        <v>0</v>
      </c>
      <c r="F16" s="2"/>
    </row>
    <row r="17" spans="2:6" ht="8.4" customHeight="1" x14ac:dyDescent="0.3">
      <c r="B17" s="2"/>
      <c r="C17" s="8"/>
      <c r="D17" s="2"/>
      <c r="E17" s="2"/>
      <c r="F17" s="2"/>
    </row>
    <row r="18" spans="2:6" ht="17.399999999999999" x14ac:dyDescent="0.3">
      <c r="B18" s="29" t="s">
        <v>44</v>
      </c>
      <c r="C18" s="29"/>
      <c r="D18" s="29"/>
      <c r="E18" s="29"/>
      <c r="F18" s="29"/>
    </row>
    <row r="19" spans="2:6" x14ac:dyDescent="0.3">
      <c r="B19" s="44" t="s">
        <v>3</v>
      </c>
      <c r="C19" s="6" t="s">
        <v>23</v>
      </c>
      <c r="D19" s="45" t="s">
        <v>5</v>
      </c>
      <c r="E19" s="44" t="s">
        <v>24</v>
      </c>
      <c r="F19" s="44" t="s">
        <v>6</v>
      </c>
    </row>
    <row r="20" spans="2:6" x14ac:dyDescent="0.3">
      <c r="B20" s="5" t="s">
        <v>11</v>
      </c>
      <c r="C20" s="9">
        <v>1</v>
      </c>
      <c r="D20" s="7">
        <v>1</v>
      </c>
      <c r="E20" s="11">
        <f>C13</f>
        <v>0</v>
      </c>
      <c r="F20" s="11">
        <f>(D20*E20)*C20</f>
        <v>0</v>
      </c>
    </row>
    <row r="21" spans="2:6" x14ac:dyDescent="0.3">
      <c r="B21" s="5" t="s">
        <v>12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3">
      <c r="B22" s="5" t="s">
        <v>13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3">
      <c r="B23" s="5" t="s">
        <v>14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3">
      <c r="B24" s="2"/>
      <c r="C24" s="8"/>
      <c r="D24" s="2"/>
      <c r="E24" s="2" t="s">
        <v>15</v>
      </c>
      <c r="F24" s="13">
        <f>SUM(F20:F23)</f>
        <v>0</v>
      </c>
    </row>
    <row r="25" spans="2:6" ht="9" customHeight="1" x14ac:dyDescent="0.4">
      <c r="B25" s="2"/>
      <c r="C25" s="8"/>
      <c r="D25" s="2"/>
      <c r="E25" s="2"/>
      <c r="F25" s="12"/>
    </row>
    <row r="26" spans="2:6" ht="17.399999999999999" x14ac:dyDescent="0.3">
      <c r="B26" s="24" t="s">
        <v>25</v>
      </c>
      <c r="C26" s="25"/>
      <c r="D26" s="26"/>
      <c r="E26" s="26"/>
      <c r="F26" s="2"/>
    </row>
    <row r="27" spans="2:6" x14ac:dyDescent="0.3">
      <c r="B27" s="44" t="s">
        <v>26</v>
      </c>
      <c r="C27" s="16" t="s">
        <v>10</v>
      </c>
      <c r="D27" s="44" t="s">
        <v>27</v>
      </c>
      <c r="E27" s="44" t="s">
        <v>6</v>
      </c>
      <c r="F27" s="2"/>
    </row>
    <row r="28" spans="2:6" x14ac:dyDescent="0.3">
      <c r="B28" s="5" t="s">
        <v>28</v>
      </c>
      <c r="C28" s="9">
        <v>0.08</v>
      </c>
      <c r="D28" s="11">
        <v>15000</v>
      </c>
      <c r="E28" s="11">
        <f>(D28*C28)+D28</f>
        <v>16200</v>
      </c>
      <c r="F28" s="2"/>
    </row>
    <row r="29" spans="2:6" x14ac:dyDescent="0.3">
      <c r="B29" s="5" t="s">
        <v>29</v>
      </c>
      <c r="C29" s="9">
        <v>0.06</v>
      </c>
      <c r="D29" s="11">
        <v>30000</v>
      </c>
      <c r="E29" s="11">
        <f>(D29*C29)+D29</f>
        <v>31800</v>
      </c>
      <c r="F29" s="2"/>
    </row>
    <row r="30" spans="2:6" x14ac:dyDescent="0.3">
      <c r="D30" s="2" t="s">
        <v>30</v>
      </c>
      <c r="E30" s="13">
        <f>SUM(E26:E29)</f>
        <v>48000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tabSelected="1" topLeftCell="A2" zoomScale="85" zoomScaleNormal="85" workbookViewId="0">
      <selection activeCell="B25" sqref="B25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61</v>
      </c>
    </row>
    <row r="3" spans="2:7" ht="20.399999999999999" x14ac:dyDescent="0.35">
      <c r="B3" s="20" t="s">
        <v>53</v>
      </c>
    </row>
    <row r="5" spans="2:7" ht="21" x14ac:dyDescent="0.4">
      <c r="B5" s="46" t="s">
        <v>39</v>
      </c>
      <c r="C5" s="17">
        <f>'PREVENTIEF - ELEMENTEN'!O5</f>
        <v>0</v>
      </c>
    </row>
    <row r="6" spans="2:7" ht="21" x14ac:dyDescent="0.4">
      <c r="B6" s="46" t="s">
        <v>40</v>
      </c>
      <c r="C6" s="17">
        <f>'PREVENTIEF - OVERIG'!E5</f>
        <v>0</v>
      </c>
    </row>
    <row r="7" spans="2:7" ht="21" x14ac:dyDescent="0.4">
      <c r="B7" s="46" t="s">
        <v>41</v>
      </c>
      <c r="C7" s="17">
        <f>CORRECTIEF!E6</f>
        <v>48000</v>
      </c>
      <c r="E7" s="58" t="s">
        <v>48</v>
      </c>
    </row>
    <row r="8" spans="2:7" ht="21" x14ac:dyDescent="0.4">
      <c r="B8" s="50" t="s">
        <v>147</v>
      </c>
      <c r="C8" s="17">
        <f>'PREVENTIEF - OVERIG'!F5</f>
        <v>0</v>
      </c>
      <c r="E8" s="61"/>
    </row>
    <row r="9" spans="2:7" ht="22.8" x14ac:dyDescent="0.4">
      <c r="B9" s="18" t="s">
        <v>150</v>
      </c>
      <c r="C9" s="19" cm="1">
        <f t="array" ref="C9">SUM((C5:C7)*2)+C8</f>
        <v>96000</v>
      </c>
      <c r="E9" s="59"/>
    </row>
    <row r="12" spans="2:7" ht="21" x14ac:dyDescent="0.4">
      <c r="B12" s="46" t="s">
        <v>16</v>
      </c>
      <c r="C12" s="14"/>
      <c r="G12" s="8"/>
    </row>
    <row r="13" spans="2:7" ht="21" x14ac:dyDescent="0.4">
      <c r="B13" s="46" t="s">
        <v>17</v>
      </c>
      <c r="C13" s="14"/>
      <c r="G13" s="8"/>
    </row>
    <row r="14" spans="2:7" ht="21" x14ac:dyDescent="0.4">
      <c r="B14" s="46" t="s">
        <v>18</v>
      </c>
      <c r="C14" s="14"/>
      <c r="G14" s="8"/>
    </row>
    <row r="15" spans="2:7" ht="21" x14ac:dyDescent="0.4">
      <c r="B15" s="46" t="s">
        <v>19</v>
      </c>
      <c r="C15" s="14"/>
      <c r="G15" s="8"/>
    </row>
    <row r="16" spans="2:7" ht="80.400000000000006" customHeight="1" x14ac:dyDescent="0.4">
      <c r="B16" s="46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2023-02-28T09:02:39Z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