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autoCompressPictures="0" defaultThemeVersion="124226"/>
  <mc:AlternateContent xmlns:mc="http://schemas.openxmlformats.org/markup-compatibility/2006">
    <mc:Choice Requires="x15">
      <x15ac:absPath xmlns:x15ac="http://schemas.microsoft.com/office/spreadsheetml/2010/11/ac" url="https://inkada.sharepoint.com/Gedeelde documenten/10 Projecten/Artez/Beveiliging 2023/Bestek/"/>
    </mc:Choice>
  </mc:AlternateContent>
  <xr:revisionPtr revIDLastSave="795" documentId="8_{D5154A8B-4A7D-4A6C-A0E9-A7546A6D9DC6}" xr6:coauthVersionLast="47" xr6:coauthVersionMax="47" xr10:uidLastSave="{C5287FB1-727F-4FD3-8949-35F805F6BA76}"/>
  <bookViews>
    <workbookView xWindow="-28920" yWindow="-120" windowWidth="29040" windowHeight="15720" activeTab="4" xr2:uid="{00000000-000D-0000-FFFF-FFFF00000000}"/>
  </bookViews>
  <sheets>
    <sheet name="Arnhem" sheetId="11" r:id="rId1"/>
    <sheet name="Zwolle" sheetId="12" r:id="rId2"/>
    <sheet name="Enschede" sheetId="13" r:id="rId3"/>
    <sheet name="Overig" sheetId="14" r:id="rId4"/>
    <sheet name="Totaal" sheetId="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2" i="14" l="1"/>
  <c r="C21" i="13" l="1"/>
  <c r="E21" i="13" s="1"/>
  <c r="C8" i="13"/>
  <c r="C22" i="13"/>
  <c r="E22" i="13" s="1"/>
  <c r="E23" i="13"/>
  <c r="C9" i="13"/>
  <c r="E26" i="13"/>
  <c r="E11" i="13"/>
  <c r="C18" i="12"/>
  <c r="C19" i="12"/>
  <c r="C8" i="12"/>
  <c r="E8" i="12" s="1"/>
  <c r="E8" i="11"/>
  <c r="E5" i="14"/>
  <c r="E4" i="14"/>
  <c r="E3" i="14"/>
  <c r="E14" i="13"/>
  <c r="E12" i="13"/>
  <c r="E9" i="13"/>
  <c r="E28" i="13"/>
  <c r="E25" i="13"/>
  <c r="E15" i="13"/>
  <c r="E23" i="12"/>
  <c r="E21" i="12"/>
  <c r="E12" i="12"/>
  <c r="E10" i="12"/>
  <c r="E10" i="11"/>
  <c r="E12" i="11"/>
  <c r="D21" i="1"/>
  <c r="E29" i="13" l="1"/>
  <c r="E8" i="13"/>
  <c r="E17" i="13" s="1"/>
  <c r="E19" i="12"/>
  <c r="E18" i="12"/>
  <c r="E6" i="14"/>
  <c r="D12" i="1" s="1"/>
  <c r="E14" i="12"/>
  <c r="E14" i="11"/>
  <c r="E16" i="11" s="1"/>
  <c r="D9" i="1" s="1"/>
  <c r="E24" i="12" l="1"/>
  <c r="E26" i="12" s="1"/>
  <c r="D10" i="1" s="1"/>
  <c r="E31" i="13"/>
  <c r="D11" i="1" s="1"/>
  <c r="D13" i="1" l="1"/>
  <c r="C24" i="1" s="1"/>
</calcChain>
</file>

<file path=xl/sharedStrings.xml><?xml version="1.0" encoding="utf-8"?>
<sst xmlns="http://schemas.openxmlformats.org/spreadsheetml/2006/main" count="133" uniqueCount="70">
  <si>
    <t>Naam ondertekenaar</t>
  </si>
  <si>
    <t>Handtekening</t>
  </si>
  <si>
    <t>Datum</t>
  </si>
  <si>
    <t>Totaal</t>
  </si>
  <si>
    <t>Calculatieblad</t>
  </si>
  <si>
    <t>Subtotaal</t>
  </si>
  <si>
    <t>Kosten beveiliging</t>
  </si>
  <si>
    <t>Overige kosten</t>
  </si>
  <si>
    <t>Tarief op werkdagen</t>
  </si>
  <si>
    <t>Tarief feestdagen</t>
  </si>
  <si>
    <t>subtotaal</t>
  </si>
  <si>
    <r>
      <t xml:space="preserve">Uurtarief </t>
    </r>
    <r>
      <rPr>
        <b/>
        <vertAlign val="superscript"/>
        <sz val="9"/>
        <color indexed="8"/>
        <rFont val="Arial"/>
        <family val="2"/>
      </rPr>
      <t>1</t>
    </r>
  </si>
  <si>
    <t>Omschrijving</t>
  </si>
  <si>
    <t>Kosten</t>
  </si>
  <si>
    <t>Tarief op weekenden</t>
  </si>
  <si>
    <t>dagen</t>
  </si>
  <si>
    <t>Totaal excl. Btw</t>
  </si>
  <si>
    <t>tarief</t>
  </si>
  <si>
    <t>uren/dag</t>
  </si>
  <si>
    <t>Dienstverlening Arnhem</t>
  </si>
  <si>
    <t>Tussen 22.00 uur en 23.00 uur 1 ronde</t>
  </si>
  <si>
    <t>Van 08.00 uur tot 16.00 uur (fe)  1 beveiliger</t>
  </si>
  <si>
    <r>
      <rPr>
        <b/>
        <sz val="9"/>
        <rFont val="Arial"/>
        <family val="2"/>
      </rPr>
      <t>Toelichting Zwolle – Aan de Stadsmuur</t>
    </r>
    <r>
      <rPr>
        <sz val="9"/>
        <rFont val="Arial"/>
        <family val="2"/>
      </rPr>
      <t xml:space="preserve">
Voor de locatie Aan de Stadsmuur geldt dat het reguliere rooster overdag ingevuld wordt met eigen (hoofd)conciërges. De avonden worden aangevuld met inhuur die ook de brand- en sluitrondes verzorgen: van maandag tot en met donderdag is dit 5,5 uur bezetting en 0,5 uur brand- en sluitronde per dag, op vrijdag is dit 4,5 uur bezetting en 0,5u brand- en sluitronde en op zaterdag is dit 8u bezetting en 0,5u brand- en sluitronde. In geval van ziekte of andere redenen waardoor geen volledige bezetting is, wordt inhuur ingeschakeld om aan te vullen. Dit is geen structurele inzet.
Voor deze locatie geldt dat het pand 5 weken volledig gesloten is, er 2 weken zijn waarbij geen inhuur is in verband met lesvrije weken en aangepaste openingstijden en er 3 weken zijn waarbij de vrijdag en zaterdag vervallen in verband met aangepast rooster. Daarnaast is de locatie op vrijdag en zaterdag gesloten tijdens voorjaars-, mei- en herfstvakantie. 
Concreet betekent dit dat er 52-5-2-3=42 regulieren weken zijn waarbij: (5,5*4)+4,5+8= 34,5 + (6*0,5)=3 = 37,5 uur inzet nodig is. Dit maakt (34,5*42)= 1.449 uur bezetting en (3*42)= 126 uur brand- en sluitrondes.
Daarnaast zijn er 3 weken waarbij van maandag tot en met donderdag wordt ingehuurd. Dit maakt (5,5*4)= 22*3= 66 uur bezetting en (0,5*4)= 2*3= 6 uur brand- en sluitrondes.
Totaal maakt dit jaarlijks (1.499+66)= 1.515 uur bezetting en (126+6)= 132 uur brand- en sluitrondes.</t>
    </r>
  </si>
  <si>
    <t>Dienstverlening Zwolle</t>
  </si>
  <si>
    <t>Brand- en sluitronde Zwolle</t>
  </si>
  <si>
    <t>Brand- en sluitronde Arnhem</t>
  </si>
  <si>
    <t>Alarmopvolging door mobiele surveillant</t>
  </si>
  <si>
    <t>Geschatte uren</t>
  </si>
  <si>
    <t>Aantal uren (indicatief)</t>
  </si>
  <si>
    <t>Totaal dienstverlening Arnhem</t>
  </si>
  <si>
    <t>Totaal dienstverlening Zwolle</t>
  </si>
  <si>
    <t>Dienstverlening Enschede</t>
  </si>
  <si>
    <t>Totaal dienstverlening Enschede</t>
  </si>
  <si>
    <t>Bovenstaande aantallen zijn slechts opgenomen om de Inschrijvers met elkaar te kunnen vergelijken. Derhalve kunnen hieraan geen rechten worden ontleend.</t>
  </si>
  <si>
    <r>
      <rPr>
        <vertAlign val="superscript"/>
        <sz val="9"/>
        <rFont val="Arial"/>
        <family val="2"/>
      </rPr>
      <t>1</t>
    </r>
    <r>
      <rPr>
        <sz val="9"/>
        <rFont val="Arial"/>
        <family val="2"/>
      </rPr>
      <t xml:space="preserve"> Inclusief directe leiding, indirecte leiding, overhead, winst, risico vakantiedagen, -toeslag, feestdagen, suppletie ziekengeld, sociale lasten, opleidingskosten, reiskosten e.d.</t>
    </r>
  </si>
  <si>
    <r>
      <t>Toelichting Enschede</t>
    </r>
    <r>
      <rPr>
        <sz val="9"/>
        <rFont val="Arial"/>
        <family val="2"/>
      </rPr>
      <t xml:space="preserve"> 
</t>
    </r>
    <r>
      <rPr>
        <u/>
        <sz val="9"/>
        <rFont val="Arial"/>
        <family val="2"/>
      </rPr>
      <t>Hulsmaatstraat</t>
    </r>
    <r>
      <rPr>
        <sz val="9"/>
        <rFont val="Arial"/>
        <family val="2"/>
      </rPr>
      <t xml:space="preserve">
Voor de locatie Hulsmaatstraat geldt dat het reguliere rooster overdag ingevuld wordt met eigen (hoofd)conciërges. De avonden worden aangevuld met inhuur die ook de brand- en sluitrondes verzorgen (m.u.v. de vrijdag): van maandag tot en met donderdag is dit 5 uur bezetting en 0,5 uur brand- en sluitronde per dag, op zaterdag is dit 8 uur bezetting en 0,5 uur brand- en sluitronde. In geval van ziekte of andere redenen waardoor geen volledige bezetting is, wordt inhuur ingeschakeld om aan te vullen. Dit is geen structurele inzet. 
Voor deze locatie geldt dat het pand 10 weken volledig dicht is en er 20 weken per jaar zaterdagopenstelling geldt. 
Concreet betekent dit dat er 52-10-20= 22 reguliere weken zijn waarbij: (5*4)= 20 + (4*0,5)= 2 = 22 uur inzet nodig is. Dit maakt (20*22)= 440 uur bezetting en (2*22)= 44 brand- en sluitrondes. Daarnaast zijn er 20 weken waarbij het gebouw ook op zaterdag geopend is. Dit maakt (20+8)= 28*20 = 560 uur bezetting en (2+0,5)= 2,5*20= 50 uur brand- en sluitrondes. 
Totaal maakt dit jaarlijks (440+560)= 1000 uur bezetting en (44+50)= 94 uur brand- en sluitrondes.
</t>
    </r>
    <r>
      <rPr>
        <u/>
        <sz val="9"/>
        <rFont val="Arial"/>
        <family val="2"/>
      </rPr>
      <t>Van Essengaarde</t>
    </r>
    <r>
      <rPr>
        <sz val="9"/>
        <rFont val="Arial"/>
        <family val="2"/>
      </rPr>
      <t xml:space="preserve">
Voor de locatie Van Essengaarde geldt dat het reguliere rooster overdag ingevuld wordt met eigen (hoofd)conciërges. De avonden worden aangevuld met inhuur die ook de brand- en sluitrondes verzorgen: van maandag tot en met donderdag is dit 5 uur bezetting en 0,5 uur brand- en sluitronde per dag, op vrijdag is dit 2,5 uur bezetting en 0,5 uur brand- en sluitronde en op zaterdag is dit 4,5 uur bezetting en 0,5 uur brand- en sluitronde. In geval van ziekte of andere redenen waardoor geen volledige bezetting is, wordt inhuur ingeschakeld om aan te vullen. Dit is geen structurele inzet.
Voor deze locatie geldt dat het pand 5 weken volledig gesloten is, er 2 weken zijn waarbij geen inhuur is in verband met lesvrije weken en aangepaste openingstijden en er 3 weken zijn waarbij de vrijdag en zaterdag vervallen in verband met aangepast rooster. Daarnaast is de locatie op vrijdag en zaterdag gesloten tijdens voorjaars-, mei- en herfstvakantie.
Concreet betekent dit dat er 52-5-2-3= 42 reguliere weken zijn waarbij: (5*4)+2,5+4,5= 27 + (6*0,5)= 3 = 30 uur inzet nodig is. Dit maakt (27*42)= 1.134 uur bezetting en (3*42)= 126 uur brand- en sluitrondes. Daarnaast zijn er 3 weken waarbij van maandag tot en met donderdag wordt ingehuurd. Dit maakt (5*4)= 20*3= 60 uur bezetting en (0,5*4)= 2*3= 6 uur brand- en sluitrondes.
Totaal maakt dit jaarlijks (1.134+60)= 1.194 uur bezetting en (126+6)= 132 uur brand- en sluitrondes.</t>
    </r>
  </si>
  <si>
    <t>Brand- en sluitronde Enschede</t>
  </si>
  <si>
    <t>Hulsmaatstraat - Tussen 22.00 uur en 23.00 uur 1 ronde</t>
  </si>
  <si>
    <t>Van Essengaarde - Tussen 22.00 uur en 23.00 uur 1 ronde</t>
  </si>
  <si>
    <t>Tarief</t>
  </si>
  <si>
    <t>Dagen</t>
  </si>
  <si>
    <t>Uren/dag</t>
  </si>
  <si>
    <t>Overige werkzaamheden</t>
  </si>
  <si>
    <t>Evenementenbeveiliging</t>
  </si>
  <si>
    <t>Afroepdiensten</t>
  </si>
  <si>
    <t>Totaal overige werkzaamheden</t>
  </si>
  <si>
    <t>Aanbesteding beveiligingsdiensten</t>
  </si>
  <si>
    <t xml:space="preserve">Stichting ArtEZ </t>
  </si>
  <si>
    <t>Receptiediensten, mobiele surveillance taken en overige taken</t>
  </si>
  <si>
    <t>Naam Inschrijver</t>
  </si>
  <si>
    <t>Receptiediensten Zwolle</t>
  </si>
  <si>
    <t>Receptiediensten Enschede</t>
  </si>
  <si>
    <t>Tussen 07.30 uur tot 21.30 uur (za / evt. zo)  1 beveiliger</t>
  </si>
  <si>
    <t>Tussen 07.30 uur tot 21.30 uur (fe)  1 beveiliger</t>
  </si>
  <si>
    <t>Hulsmaatstraat - Tussen 07.30 uur tot 21.30 uur (za / evt. zo)  1 beveiliger</t>
  </si>
  <si>
    <t>Van Essengaarde -Tussen 07.30 uur tot 21.30 uur (za / evt. zo)  1 beveiliger</t>
  </si>
  <si>
    <t xml:space="preserve">De uurtarieven dienen overdag tussen €30,00 en €40,00 excl. BTW te liggen. </t>
  </si>
  <si>
    <t>Dienstverlening overig</t>
  </si>
  <si>
    <t>Totaal beveiliging per jaar t.b.v. gunning</t>
  </si>
  <si>
    <t>Tussen 16.00 uur en 21.30 uur (ma-do)  1 beveiliger</t>
  </si>
  <si>
    <t>Tussen 16.00 uur tot 21.30 uur (vr)  1 beveiliger</t>
  </si>
  <si>
    <t>Hulsmaatstraat - Tussen 16.00 uur tot 21.30 uur (ma-do)  1 beveiliger</t>
  </si>
  <si>
    <t>Van Essengaarde - Tussen 16.00 uur en 21.30 uur (ma-do)  1 beveiliger</t>
  </si>
  <si>
    <t>Van Essengaarde - Tussen 16.00 uur tot 21.30 uur (vr)  1 beveiliger</t>
  </si>
  <si>
    <t>Inschrijver dient alleen de blauwe cellen in te vullen</t>
  </si>
  <si>
    <t>Alle locaties</t>
  </si>
  <si>
    <t>Abonnement</t>
  </si>
  <si>
    <t>Totaal per jaar  
excl. Btw</t>
  </si>
  <si>
    <t>Meldkamer alle locaties</t>
  </si>
  <si>
    <r>
      <t xml:space="preserve">Toelichting Arnhem
</t>
    </r>
    <r>
      <rPr>
        <sz val="9"/>
        <rFont val="Arial"/>
        <family val="2"/>
      </rPr>
      <t>Voor Arnhem geldt dat het reguliere rooster ingevuld wordt met eigen (hoofd)conciërges of de inhuur van conciërgediensten, hierdoor is inhuur beveiligingsdiensten niet nodig. Vanuit de basis wordt iedere dag de beveiligingspartij ingehuurd van het lopen van de brand- en sluitrondes, dit is 1 uur per dag omdat het meerdere locaties betreft. In geval van ziekte of andere redenen waardoor geen volledige bezetting is, wordt inhuur ingeschakeld om aan te vullen. Dit is geen structurele inzet. 
In Arnhem geldt dat de panden 5 weken volledig gesloten zijn en er 3 weken zijn waarbij de vrijdag en zaterdag vervallen in verband met aangepast rooster.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</si>
</sst>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quot;€&quot;\ * #,##0.00_-;_-&quot;€&quot;\ * #,##0.00\-;_-&quot;€&quot;\ * &quot;-&quot;??_-;_-@_-"/>
    <numFmt numFmtId="165" formatCode="&quot;€&quot;\ #,##0.00_-"/>
    <numFmt numFmtId="166" formatCode="0.00_)"/>
    <numFmt numFmtId="167" formatCode="_(&quot;$&quot;* #,##0.00_);_(&quot;$&quot;* \(#,##0.00\);_(&quot;$&quot;* &quot;-&quot;??_);_(@_)"/>
    <numFmt numFmtId="168" formatCode="_-[$€]\ * #,##0.00_-;_-[$€]\ * #,##0.00\-;_-[$€]\ * &quot;-&quot;??_-;_-@_-"/>
    <numFmt numFmtId="169" formatCode="_(* #,##0.00_);_(* \(#,##0.00\);_(* &quot;-&quot;??_);_(@_)"/>
    <numFmt numFmtId="170" formatCode="[$-F800]dddd\,\ mmmm\ dd\,\ yyyy"/>
  </numFmts>
  <fonts count="26" x14ac:knownFonts="1">
    <font>
      <sz val="11"/>
      <color theme="1"/>
      <name val="Calibri"/>
      <family val="2"/>
      <scheme val="minor"/>
    </font>
    <font>
      <u/>
      <sz val="11"/>
      <color theme="10"/>
      <name val="Calibri"/>
      <family val="2"/>
      <scheme val="minor"/>
    </font>
    <font>
      <u/>
      <sz val="11"/>
      <color theme="11"/>
      <name val="Calibri"/>
      <family val="2"/>
      <scheme val="minor"/>
    </font>
    <font>
      <sz val="10"/>
      <name val="Tahoma"/>
      <family val="2"/>
    </font>
    <font>
      <sz val="10"/>
      <color theme="1"/>
      <name val="Tahoma"/>
      <family val="2"/>
    </font>
    <font>
      <sz val="22"/>
      <color theme="0"/>
      <name val="Tahoma"/>
      <family val="2"/>
    </font>
    <font>
      <sz val="11"/>
      <color theme="1"/>
      <name val="Calibri"/>
      <family val="2"/>
      <scheme val="minor"/>
    </font>
    <font>
      <sz val="10"/>
      <name val="Courier"/>
      <family val="3"/>
    </font>
    <font>
      <sz val="10"/>
      <name val="Arial"/>
      <family val="2"/>
    </font>
    <font>
      <sz val="10"/>
      <name val="Courier"/>
      <family val="3"/>
    </font>
    <font>
      <b/>
      <sz val="9"/>
      <color theme="1"/>
      <name val="Arial"/>
      <family val="2"/>
    </font>
    <font>
      <sz val="9"/>
      <color theme="1"/>
      <name val="Arial"/>
      <family val="2"/>
    </font>
    <font>
      <sz val="9"/>
      <color rgb="FF0070C0"/>
      <name val="Arial"/>
      <family val="2"/>
    </font>
    <font>
      <sz val="9"/>
      <name val="Arial"/>
      <family val="2"/>
    </font>
    <font>
      <b/>
      <sz val="9"/>
      <name val="Arial"/>
      <family val="2"/>
    </font>
    <font>
      <b/>
      <sz val="9"/>
      <color indexed="8"/>
      <name val="Arial"/>
      <family val="2"/>
    </font>
    <font>
      <b/>
      <u val="singleAccounting"/>
      <sz val="9"/>
      <color theme="1"/>
      <name val="Arial"/>
      <family val="2"/>
    </font>
    <font>
      <b/>
      <vertAlign val="superscript"/>
      <sz val="9"/>
      <color indexed="8"/>
      <name val="Arial"/>
      <family val="2"/>
    </font>
    <font>
      <b/>
      <sz val="9"/>
      <color theme="0"/>
      <name val="Arial"/>
      <family val="2"/>
    </font>
    <font>
      <b/>
      <sz val="11"/>
      <name val="Arial"/>
      <family val="2"/>
    </font>
    <font>
      <b/>
      <sz val="9"/>
      <color indexed="9"/>
      <name val="Arial"/>
      <family val="2"/>
    </font>
    <font>
      <b/>
      <sz val="9"/>
      <color indexed="14"/>
      <name val="Arial"/>
      <family val="2"/>
    </font>
    <font>
      <sz val="22"/>
      <color theme="0"/>
      <name val="Arial"/>
      <family val="2"/>
    </font>
    <font>
      <b/>
      <sz val="12"/>
      <color theme="1"/>
      <name val="Arial"/>
      <family val="2"/>
    </font>
    <font>
      <vertAlign val="superscript"/>
      <sz val="9"/>
      <name val="Arial"/>
      <family val="2"/>
    </font>
    <font>
      <u/>
      <sz val="9"/>
      <name val="Arial"/>
      <family val="2"/>
    </font>
  </fonts>
  <fills count="11">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C000"/>
        <bgColor indexed="64"/>
      </patternFill>
    </fill>
    <fill>
      <patternFill patternType="solid">
        <fgColor rgb="FFCCFFCC"/>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1"/>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3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164" fontId="6" fillId="0" borderId="0" applyFont="0" applyFill="0" applyBorder="0" applyAlignment="0" applyProtection="0"/>
    <xf numFmtId="166" fontId="7" fillId="0" borderId="0"/>
    <xf numFmtId="0" fontId="8" fillId="0" borderId="0">
      <alignment wrapText="1"/>
    </xf>
    <xf numFmtId="167" fontId="8" fillId="0" borderId="0" applyFont="0" applyFill="0" applyBorder="0" applyAlignment="0" applyProtection="0"/>
    <xf numFmtId="168" fontId="9" fillId="0" borderId="0" applyFont="0" applyFill="0" applyBorder="0" applyAlignment="0" applyProtection="0"/>
    <xf numFmtId="169" fontId="8" fillId="0" borderId="0" applyFont="0" applyFill="0" applyBorder="0" applyAlignment="0" applyProtection="0"/>
    <xf numFmtId="0" fontId="8" fillId="0" borderId="0">
      <alignment wrapText="1"/>
    </xf>
    <xf numFmtId="166" fontId="9" fillId="0" borderId="0"/>
  </cellStyleXfs>
  <cellXfs count="136">
    <xf numFmtId="0" fontId="0" fillId="0" borderId="0" xfId="0"/>
    <xf numFmtId="165" fontId="3" fillId="0" borderId="0" xfId="0" applyNumberFormat="1" applyFont="1" applyAlignment="1">
      <alignment horizontal="center"/>
    </xf>
    <xf numFmtId="165" fontId="3" fillId="0" borderId="0" xfId="0" applyNumberFormat="1" applyFont="1" applyAlignment="1">
      <alignment horizontal="right"/>
    </xf>
    <xf numFmtId="0" fontId="4" fillId="0" borderId="0" xfId="0" applyFont="1"/>
    <xf numFmtId="0" fontId="3" fillId="0" borderId="0" xfId="0" applyFont="1"/>
    <xf numFmtId="0" fontId="3" fillId="0" borderId="0" xfId="0" applyFont="1" applyAlignment="1">
      <alignment horizontal="center"/>
    </xf>
    <xf numFmtId="0" fontId="3" fillId="2" borderId="5" xfId="0" applyFont="1" applyFill="1" applyBorder="1"/>
    <xf numFmtId="0" fontId="3" fillId="2" borderId="5" xfId="0" applyFont="1" applyFill="1" applyBorder="1" applyAlignment="1">
      <alignment horizontal="center"/>
    </xf>
    <xf numFmtId="0" fontId="11" fillId="0" borderId="0" xfId="0" applyFont="1"/>
    <xf numFmtId="166" fontId="13" fillId="0" borderId="0" xfId="28" applyFont="1"/>
    <xf numFmtId="49" fontId="5" fillId="3" borderId="6" xfId="0" applyNumberFormat="1" applyFont="1" applyFill="1" applyBorder="1"/>
    <xf numFmtId="49" fontId="5" fillId="3" borderId="14" xfId="0" applyNumberFormat="1" applyFont="1" applyFill="1" applyBorder="1"/>
    <xf numFmtId="165" fontId="3" fillId="2" borderId="22" xfId="0" applyNumberFormat="1" applyFont="1" applyFill="1" applyBorder="1" applyAlignment="1">
      <alignment horizontal="right"/>
    </xf>
    <xf numFmtId="49" fontId="13" fillId="2" borderId="15" xfId="0" applyNumberFormat="1" applyFont="1" applyFill="1" applyBorder="1" applyAlignment="1">
      <alignment horizontal="left"/>
    </xf>
    <xf numFmtId="0" fontId="13" fillId="2" borderId="0" xfId="0" applyFont="1" applyFill="1"/>
    <xf numFmtId="0" fontId="13" fillId="2" borderId="0" xfId="0" applyFont="1" applyFill="1" applyAlignment="1">
      <alignment horizontal="center"/>
    </xf>
    <xf numFmtId="165" fontId="13" fillId="2" borderId="16" xfId="0" applyNumberFormat="1" applyFont="1" applyFill="1" applyBorder="1" applyAlignment="1">
      <alignment horizontal="right"/>
    </xf>
    <xf numFmtId="0" fontId="13" fillId="2" borderId="0" xfId="0" applyFont="1" applyFill="1" applyAlignment="1" applyProtection="1">
      <alignment horizontal="center"/>
      <protection locked="0"/>
    </xf>
    <xf numFmtId="0" fontId="11" fillId="2" borderId="15" xfId="0" applyFont="1" applyFill="1" applyBorder="1"/>
    <xf numFmtId="0" fontId="11" fillId="2" borderId="0" xfId="0" applyFont="1" applyFill="1"/>
    <xf numFmtId="49" fontId="13" fillId="2" borderId="25" xfId="0" applyNumberFormat="1" applyFont="1" applyFill="1" applyBorder="1" applyAlignment="1" applyProtection="1">
      <alignment horizontal="left"/>
      <protection locked="0"/>
    </xf>
    <xf numFmtId="0" fontId="13" fillId="2" borderId="4" xfId="0" applyFont="1" applyFill="1" applyBorder="1" applyProtection="1">
      <protection locked="0"/>
    </xf>
    <xf numFmtId="0" fontId="13" fillId="2" borderId="4" xfId="0" applyFont="1" applyFill="1" applyBorder="1" applyAlignment="1" applyProtection="1">
      <alignment horizontal="center"/>
      <protection locked="0"/>
    </xf>
    <xf numFmtId="165" fontId="13" fillId="2" borderId="26" xfId="0" applyNumberFormat="1" applyFont="1" applyFill="1" applyBorder="1" applyAlignment="1">
      <alignment horizontal="right"/>
    </xf>
    <xf numFmtId="0" fontId="18" fillId="3" borderId="17" xfId="0" applyFont="1" applyFill="1" applyBorder="1" applyAlignment="1">
      <alignment vertical="center"/>
    </xf>
    <xf numFmtId="0" fontId="18" fillId="3" borderId="2" xfId="0" applyFont="1" applyFill="1" applyBorder="1" applyAlignment="1">
      <alignment vertical="center"/>
    </xf>
    <xf numFmtId="165" fontId="18" fillId="3" borderId="2" xfId="0" applyNumberFormat="1" applyFont="1" applyFill="1" applyBorder="1" applyAlignment="1" applyProtection="1">
      <alignment horizontal="center" vertical="top" wrapText="1"/>
      <protection locked="0"/>
    </xf>
    <xf numFmtId="165" fontId="18" fillId="3" borderId="21" xfId="0" applyNumberFormat="1" applyFont="1" applyFill="1" applyBorder="1" applyAlignment="1" applyProtection="1">
      <alignment horizontal="right" vertical="top" wrapText="1"/>
      <protection locked="0"/>
    </xf>
    <xf numFmtId="0" fontId="10" fillId="4" borderId="17" xfId="0" applyFont="1" applyFill="1" applyBorder="1" applyAlignment="1">
      <alignment horizontal="left"/>
    </xf>
    <xf numFmtId="0" fontId="11" fillId="4" borderId="2" xfId="0" applyFont="1" applyFill="1" applyBorder="1" applyAlignment="1">
      <alignment horizontal="center"/>
    </xf>
    <xf numFmtId="165" fontId="13" fillId="4" borderId="2" xfId="0" applyNumberFormat="1" applyFont="1" applyFill="1" applyBorder="1" applyAlignment="1">
      <alignment horizontal="center"/>
    </xf>
    <xf numFmtId="0" fontId="13" fillId="2" borderId="17" xfId="0" applyFont="1" applyFill="1" applyBorder="1"/>
    <xf numFmtId="0" fontId="13" fillId="2" borderId="2" xfId="0" applyFont="1" applyFill="1" applyBorder="1" applyAlignment="1">
      <alignment horizontal="center"/>
    </xf>
    <xf numFmtId="165" fontId="13" fillId="2" borderId="3" xfId="0" applyNumberFormat="1" applyFont="1" applyFill="1" applyBorder="1" applyAlignment="1">
      <alignment horizontal="center"/>
    </xf>
    <xf numFmtId="0" fontId="13" fillId="2" borderId="25" xfId="0" applyFont="1" applyFill="1" applyBorder="1"/>
    <xf numFmtId="165" fontId="13" fillId="2" borderId="4" xfId="0" applyNumberFormat="1" applyFont="1" applyFill="1" applyBorder="1" applyAlignment="1">
      <alignment horizontal="center"/>
    </xf>
    <xf numFmtId="0" fontId="14" fillId="2" borderId="27" xfId="0" applyFont="1" applyFill="1" applyBorder="1"/>
    <xf numFmtId="0" fontId="13" fillId="2" borderId="8" xfId="0" applyFont="1" applyFill="1" applyBorder="1"/>
    <xf numFmtId="165" fontId="13" fillId="2" borderId="8" xfId="0" applyNumberFormat="1" applyFont="1" applyFill="1" applyBorder="1" applyAlignment="1">
      <alignment horizontal="center"/>
    </xf>
    <xf numFmtId="164" fontId="13" fillId="2" borderId="28" xfId="27" applyFont="1" applyFill="1" applyBorder="1" applyAlignment="1">
      <alignment horizontal="right"/>
    </xf>
    <xf numFmtId="0" fontId="13" fillId="2" borderId="15" xfId="0" applyFont="1" applyFill="1" applyBorder="1"/>
    <xf numFmtId="165" fontId="13" fillId="2" borderId="0" xfId="0" applyNumberFormat="1" applyFont="1" applyFill="1" applyAlignment="1">
      <alignment horizontal="center"/>
    </xf>
    <xf numFmtId="0" fontId="14" fillId="5" borderId="3" xfId="0" applyFont="1" applyFill="1" applyBorder="1" applyAlignment="1">
      <alignment horizontal="left"/>
    </xf>
    <xf numFmtId="164" fontId="13" fillId="5" borderId="18" xfId="27" applyFont="1" applyFill="1" applyBorder="1" applyAlignment="1">
      <alignment horizontal="right"/>
    </xf>
    <xf numFmtId="0" fontId="11" fillId="2" borderId="16" xfId="0" applyFont="1" applyFill="1" applyBorder="1"/>
    <xf numFmtId="0" fontId="13" fillId="2" borderId="4" xfId="0" applyFont="1" applyFill="1" applyBorder="1" applyAlignment="1">
      <alignment horizontal="center"/>
    </xf>
    <xf numFmtId="0" fontId="20" fillId="3" borderId="19" xfId="0" applyFont="1" applyFill="1" applyBorder="1" applyAlignment="1">
      <alignment vertical="top"/>
    </xf>
    <xf numFmtId="0" fontId="20" fillId="3" borderId="20" xfId="0" applyFont="1" applyFill="1" applyBorder="1" applyAlignment="1">
      <alignment vertical="top"/>
    </xf>
    <xf numFmtId="49" fontId="19" fillId="2" borderId="24" xfId="0" applyNumberFormat="1" applyFont="1" applyFill="1" applyBorder="1" applyAlignment="1">
      <alignment horizontal="left"/>
    </xf>
    <xf numFmtId="49" fontId="22" fillId="3" borderId="13" xfId="0" applyNumberFormat="1" applyFont="1" applyFill="1" applyBorder="1"/>
    <xf numFmtId="166" fontId="12" fillId="0" borderId="15" xfId="28" applyFont="1" applyBorder="1" applyAlignment="1">
      <alignment vertical="center"/>
    </xf>
    <xf numFmtId="166" fontId="13" fillId="0" borderId="16" xfId="28" applyFont="1" applyBorder="1" applyAlignment="1">
      <alignment vertical="center"/>
    </xf>
    <xf numFmtId="0" fontId="10" fillId="6" borderId="17" xfId="0" applyFont="1" applyFill="1" applyBorder="1" applyAlignment="1">
      <alignment vertical="center"/>
    </xf>
    <xf numFmtId="0" fontId="15" fillId="6" borderId="1" xfId="28" applyNumberFormat="1" applyFont="1" applyFill="1" applyBorder="1" applyAlignment="1">
      <alignment horizontal="center" vertical="center" wrapText="1"/>
    </xf>
    <xf numFmtId="0" fontId="15" fillId="6" borderId="7" xfId="28" applyNumberFormat="1" applyFont="1" applyFill="1" applyBorder="1" applyAlignment="1">
      <alignment horizontal="center" vertical="center" wrapText="1"/>
    </xf>
    <xf numFmtId="0" fontId="15" fillId="6" borderId="18" xfId="28" applyNumberFormat="1" applyFont="1" applyFill="1" applyBorder="1" applyAlignment="1">
      <alignment horizontal="center" vertical="center" wrapText="1"/>
    </xf>
    <xf numFmtId="0" fontId="10" fillId="7" borderId="19" xfId="0" applyFont="1" applyFill="1" applyBorder="1" applyAlignment="1">
      <alignment vertical="center"/>
    </xf>
    <xf numFmtId="0" fontId="11" fillId="7" borderId="7" xfId="0" applyFont="1" applyFill="1" applyBorder="1" applyAlignment="1">
      <alignment vertical="center"/>
    </xf>
    <xf numFmtId="0" fontId="10" fillId="7" borderId="7" xfId="0" applyFont="1" applyFill="1" applyBorder="1" applyAlignment="1">
      <alignment vertical="center"/>
    </xf>
    <xf numFmtId="0" fontId="10" fillId="7" borderId="18" xfId="0" applyFont="1" applyFill="1" applyBorder="1" applyAlignment="1">
      <alignment vertical="center"/>
    </xf>
    <xf numFmtId="0" fontId="11" fillId="0" borderId="19" xfId="0" applyFont="1" applyBorder="1" applyAlignment="1">
      <alignment vertical="center" wrapText="1"/>
    </xf>
    <xf numFmtId="164" fontId="13" fillId="5" borderId="7" xfId="27" applyFont="1" applyFill="1" applyBorder="1" applyAlignment="1">
      <alignment horizontal="left" vertical="center"/>
    </xf>
    <xf numFmtId="0" fontId="11" fillId="0" borderId="7" xfId="0" applyFont="1" applyBorder="1" applyAlignment="1">
      <alignment horizontal="center" vertical="center"/>
    </xf>
    <xf numFmtId="164" fontId="11" fillId="0" borderId="18" xfId="0" applyNumberFormat="1" applyFont="1" applyBorder="1" applyAlignment="1">
      <alignment horizontal="center" vertical="center"/>
    </xf>
    <xf numFmtId="0" fontId="10" fillId="7" borderId="19" xfId="0" applyFont="1" applyFill="1" applyBorder="1" applyAlignment="1">
      <alignment vertical="center" wrapText="1"/>
    </xf>
    <xf numFmtId="164" fontId="11" fillId="7" borderId="7" xfId="27" applyFont="1" applyFill="1" applyBorder="1" applyAlignment="1">
      <alignment vertical="center" wrapText="1"/>
    </xf>
    <xf numFmtId="0" fontId="11" fillId="7" borderId="7" xfId="0" applyFont="1" applyFill="1" applyBorder="1" applyAlignment="1">
      <alignment horizontal="center" vertical="center"/>
    </xf>
    <xf numFmtId="164" fontId="11" fillId="7" borderId="18" xfId="0" applyNumberFormat="1" applyFont="1" applyFill="1" applyBorder="1" applyAlignment="1">
      <alignment horizontal="center" vertical="center"/>
    </xf>
    <xf numFmtId="0" fontId="11" fillId="0" borderId="15" xfId="0" applyFont="1" applyBorder="1" applyAlignment="1">
      <alignment vertical="center"/>
    </xf>
    <xf numFmtId="0" fontId="11" fillId="0" borderId="0" xfId="0" applyFont="1" applyAlignment="1">
      <alignment vertical="center"/>
    </xf>
    <xf numFmtId="0" fontId="11" fillId="0" borderId="16" xfId="0" applyFont="1" applyBorder="1" applyAlignment="1">
      <alignment vertical="center"/>
    </xf>
    <xf numFmtId="166" fontId="13" fillId="0" borderId="15" xfId="28" applyFont="1" applyBorder="1" applyAlignment="1">
      <alignment vertical="center"/>
    </xf>
    <xf numFmtId="164" fontId="11" fillId="8" borderId="9" xfId="0" applyNumberFormat="1" applyFont="1" applyFill="1" applyBorder="1" applyAlignment="1">
      <alignment horizontal="center" vertical="center"/>
    </xf>
    <xf numFmtId="164" fontId="16" fillId="0" borderId="16" xfId="0" applyNumberFormat="1" applyFont="1" applyBorder="1" applyAlignment="1">
      <alignment horizontal="center" vertical="center"/>
    </xf>
    <xf numFmtId="0" fontId="13" fillId="5" borderId="2" xfId="0" applyFont="1" applyFill="1" applyBorder="1" applyAlignment="1">
      <alignment horizontal="left" vertical="center"/>
    </xf>
    <xf numFmtId="0" fontId="14" fillId="5" borderId="2" xfId="0" applyFont="1" applyFill="1" applyBorder="1" applyAlignment="1">
      <alignment horizontal="left" vertical="center"/>
    </xf>
    <xf numFmtId="0" fontId="13" fillId="0" borderId="7" xfId="0" applyFont="1" applyBorder="1" applyAlignment="1">
      <alignment horizontal="center" vertical="center"/>
    </xf>
    <xf numFmtId="166" fontId="14" fillId="2" borderId="31" xfId="28" applyFont="1" applyFill="1" applyBorder="1" applyAlignment="1">
      <alignment vertical="center"/>
    </xf>
    <xf numFmtId="166" fontId="13" fillId="2" borderId="32" xfId="28" applyFont="1" applyFill="1" applyBorder="1" applyAlignment="1">
      <alignment vertical="center"/>
    </xf>
    <xf numFmtId="166" fontId="13" fillId="2" borderId="33" xfId="28" applyFont="1" applyFill="1" applyBorder="1" applyAlignment="1">
      <alignment vertical="center"/>
    </xf>
    <xf numFmtId="0" fontId="14" fillId="5" borderId="21" xfId="0" applyFont="1" applyFill="1" applyBorder="1" applyAlignment="1">
      <alignment horizontal="left" vertical="center"/>
    </xf>
    <xf numFmtId="166" fontId="13" fillId="0" borderId="15" xfId="28" applyFont="1" applyBorder="1"/>
    <xf numFmtId="166" fontId="13" fillId="0" borderId="16" xfId="28" applyFont="1" applyBorder="1"/>
    <xf numFmtId="166" fontId="13" fillId="0" borderId="0" xfId="28" applyFont="1" applyAlignment="1">
      <alignment vertical="center"/>
    </xf>
    <xf numFmtId="0" fontId="23" fillId="0" borderId="0" xfId="0" applyFont="1" applyAlignment="1">
      <alignment vertical="center"/>
    </xf>
    <xf numFmtId="164" fontId="10" fillId="8" borderId="9" xfId="0" applyNumberFormat="1" applyFont="1" applyFill="1" applyBorder="1" applyAlignment="1">
      <alignment horizontal="center" vertical="center"/>
    </xf>
    <xf numFmtId="0" fontId="11" fillId="2" borderId="7" xfId="0" applyFont="1" applyFill="1" applyBorder="1" applyAlignment="1">
      <alignment horizontal="center" vertical="center"/>
    </xf>
    <xf numFmtId="164" fontId="10" fillId="7" borderId="7" xfId="27" applyFont="1" applyFill="1" applyBorder="1" applyAlignment="1">
      <alignment horizontal="center" vertical="center" wrapText="1"/>
    </xf>
    <xf numFmtId="0" fontId="10" fillId="7" borderId="7" xfId="0" applyFont="1" applyFill="1" applyBorder="1" applyAlignment="1">
      <alignment horizontal="center" vertical="center"/>
    </xf>
    <xf numFmtId="0" fontId="10" fillId="7" borderId="7" xfId="0" applyFont="1" applyFill="1" applyBorder="1" applyAlignment="1">
      <alignment horizontal="left" vertical="center"/>
    </xf>
    <xf numFmtId="0" fontId="11" fillId="0" borderId="7" xfId="0" applyFont="1" applyBorder="1"/>
    <xf numFmtId="0" fontId="11" fillId="2" borderId="7" xfId="0" applyFont="1" applyFill="1" applyBorder="1" applyAlignment="1">
      <alignment horizontal="center"/>
    </xf>
    <xf numFmtId="44" fontId="11" fillId="0" borderId="7" xfId="0" applyNumberFormat="1" applyFont="1" applyBorder="1"/>
    <xf numFmtId="0" fontId="10" fillId="6" borderId="7" xfId="0" applyFont="1" applyFill="1" applyBorder="1"/>
    <xf numFmtId="0" fontId="10" fillId="6" borderId="2" xfId="0" applyFont="1" applyFill="1" applyBorder="1"/>
    <xf numFmtId="44" fontId="10" fillId="6" borderId="3" xfId="0" applyNumberFormat="1" applyFont="1" applyFill="1" applyBorder="1"/>
    <xf numFmtId="165" fontId="14" fillId="4" borderId="21" xfId="0" applyNumberFormat="1" applyFont="1" applyFill="1" applyBorder="1" applyAlignment="1">
      <alignment horizontal="center"/>
    </xf>
    <xf numFmtId="0" fontId="14" fillId="4" borderId="17" xfId="0" applyFont="1" applyFill="1" applyBorder="1" applyAlignment="1">
      <alignment horizontal="left"/>
    </xf>
    <xf numFmtId="166" fontId="15" fillId="6" borderId="10" xfId="0" applyNumberFormat="1" applyFont="1" applyFill="1" applyBorder="1" applyAlignment="1">
      <alignment vertical="center"/>
    </xf>
    <xf numFmtId="166" fontId="15" fillId="6" borderId="11" xfId="0" applyNumberFormat="1" applyFont="1" applyFill="1" applyBorder="1" applyAlignment="1">
      <alignment vertical="center"/>
    </xf>
    <xf numFmtId="0" fontId="14" fillId="5" borderId="1" xfId="0" applyFont="1" applyFill="1" applyBorder="1" applyAlignment="1">
      <alignment horizontal="left" vertical="center"/>
    </xf>
    <xf numFmtId="0" fontId="14" fillId="6" borderId="25" xfId="0" applyFont="1" applyFill="1" applyBorder="1"/>
    <xf numFmtId="0" fontId="13" fillId="6" borderId="4" xfId="0" applyFont="1" applyFill="1" applyBorder="1"/>
    <xf numFmtId="165" fontId="13" fillId="6" borderId="4" xfId="0" applyNumberFormat="1" applyFont="1" applyFill="1" applyBorder="1" applyAlignment="1">
      <alignment horizontal="center"/>
    </xf>
    <xf numFmtId="164" fontId="14" fillId="6" borderId="28" xfId="27" applyFont="1" applyFill="1" applyBorder="1" applyAlignment="1">
      <alignment horizontal="right"/>
    </xf>
    <xf numFmtId="164" fontId="13" fillId="9" borderId="18" xfId="27" applyFont="1" applyFill="1" applyBorder="1" applyAlignment="1">
      <alignment horizontal="right"/>
    </xf>
    <xf numFmtId="164" fontId="13" fillId="9" borderId="30" xfId="27" applyFont="1" applyFill="1" applyBorder="1" applyAlignment="1">
      <alignment horizontal="right"/>
    </xf>
    <xf numFmtId="0" fontId="11" fillId="10" borderId="7" xfId="0" applyFont="1" applyFill="1" applyBorder="1" applyAlignment="1">
      <alignment horizontal="center"/>
    </xf>
    <xf numFmtId="166" fontId="13" fillId="0" borderId="10" xfId="28" applyFont="1" applyBorder="1" applyAlignment="1">
      <alignment horizontal="left" vertical="center" wrapText="1"/>
    </xf>
    <xf numFmtId="166" fontId="13" fillId="0" borderId="11" xfId="28" applyFont="1" applyBorder="1" applyAlignment="1">
      <alignment horizontal="left" vertical="center" wrapText="1"/>
    </xf>
    <xf numFmtId="166" fontId="13" fillId="0" borderId="12" xfId="28"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4" fillId="2" borderId="19"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4" fillId="2" borderId="18" xfId="0" applyFont="1" applyFill="1" applyBorder="1" applyAlignment="1">
      <alignment horizontal="left" vertical="center" wrapText="1"/>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3" fillId="2" borderId="19" xfId="0" applyFont="1" applyFill="1" applyBorder="1" applyAlignment="1">
      <alignment horizontal="left" vertical="center" wrapText="1"/>
    </xf>
    <xf numFmtId="0" fontId="14" fillId="5" borderId="17" xfId="0" applyFont="1" applyFill="1" applyBorder="1" applyAlignment="1">
      <alignment horizontal="left"/>
    </xf>
    <xf numFmtId="0" fontId="14" fillId="5" borderId="2" xfId="0" applyFont="1" applyFill="1" applyBorder="1" applyAlignment="1">
      <alignment horizontal="left"/>
    </xf>
    <xf numFmtId="0" fontId="14" fillId="5" borderId="3" xfId="0" applyFont="1" applyFill="1" applyBorder="1" applyAlignment="1">
      <alignment horizontal="left"/>
    </xf>
    <xf numFmtId="170" fontId="14" fillId="2" borderId="34" xfId="0" applyNumberFormat="1" applyFont="1" applyFill="1" applyBorder="1" applyAlignment="1" applyProtection="1">
      <alignment horizontal="left" vertical="center"/>
      <protection locked="0"/>
    </xf>
    <xf numFmtId="170" fontId="14" fillId="2" borderId="29" xfId="0" applyNumberFormat="1" applyFont="1" applyFill="1" applyBorder="1" applyAlignment="1" applyProtection="1">
      <alignment horizontal="left" vertical="center"/>
      <protection locked="0"/>
    </xf>
    <xf numFmtId="170" fontId="14" fillId="2" borderId="23" xfId="0" applyNumberFormat="1" applyFont="1" applyFill="1" applyBorder="1" applyAlignment="1" applyProtection="1">
      <alignment horizontal="left" vertical="center"/>
      <protection locked="0"/>
    </xf>
    <xf numFmtId="0" fontId="13" fillId="2" borderId="1" xfId="0" applyFont="1" applyFill="1" applyBorder="1" applyAlignment="1" applyProtection="1">
      <alignment horizontal="left" vertical="center"/>
      <protection locked="0"/>
    </xf>
    <xf numFmtId="0" fontId="13" fillId="2" borderId="2" xfId="0" applyFont="1" applyFill="1" applyBorder="1" applyAlignment="1" applyProtection="1">
      <alignment horizontal="left" vertical="center"/>
      <protection locked="0"/>
    </xf>
    <xf numFmtId="0" fontId="13" fillId="2" borderId="21" xfId="0" applyFont="1" applyFill="1" applyBorder="1" applyAlignment="1" applyProtection="1">
      <alignment horizontal="left" vertical="center"/>
      <protection locked="0"/>
    </xf>
    <xf numFmtId="0" fontId="21" fillId="2" borderId="1" xfId="0" applyFont="1" applyFill="1" applyBorder="1" applyAlignment="1" applyProtection="1">
      <alignment horizontal="center" vertical="top"/>
      <protection locked="0"/>
    </xf>
    <xf numFmtId="0" fontId="21" fillId="2" borderId="2" xfId="0" applyFont="1" applyFill="1" applyBorder="1" applyAlignment="1" applyProtection="1">
      <alignment horizontal="center" vertical="top"/>
      <protection locked="0"/>
    </xf>
    <xf numFmtId="0" fontId="21" fillId="2" borderId="3" xfId="0" applyFont="1" applyFill="1" applyBorder="1" applyAlignment="1" applyProtection="1">
      <alignment horizontal="center" vertical="top"/>
      <protection locked="0"/>
    </xf>
    <xf numFmtId="164" fontId="15" fillId="6" borderId="10" xfId="27" applyFont="1" applyFill="1" applyBorder="1" applyAlignment="1" applyProtection="1">
      <alignment horizontal="center" vertical="center"/>
    </xf>
    <xf numFmtId="164" fontId="15" fillId="6" borderId="12" xfId="27" applyFont="1" applyFill="1" applyBorder="1" applyAlignment="1" applyProtection="1">
      <alignment horizontal="center" vertical="center"/>
    </xf>
    <xf numFmtId="44" fontId="11" fillId="2" borderId="7" xfId="0" applyNumberFormat="1" applyFont="1" applyFill="1" applyBorder="1"/>
  </cellXfs>
  <cellStyles count="35">
    <cellStyle name="Euro" xfId="31" xr:uid="{00000000-0005-0000-0000-000000000000}"/>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Komma 2" xfId="32" xr:uid="{00000000-0005-0000-0000-00001C000000}"/>
    <cellStyle name="Standaard" xfId="0" builtinId="0"/>
    <cellStyle name="Standaard 2" xfId="28" xr:uid="{00000000-0005-0000-0000-00001E000000}"/>
    <cellStyle name="Standaard 2 2" xfId="29" xr:uid="{00000000-0005-0000-0000-00001F000000}"/>
    <cellStyle name="Standaard 3" xfId="33" xr:uid="{00000000-0005-0000-0000-000020000000}"/>
    <cellStyle name="Standaard 4" xfId="34" xr:uid="{00000000-0005-0000-0000-000021000000}"/>
    <cellStyle name="Valuta" xfId="27" builtinId="4"/>
    <cellStyle name="Valuta 2" xfId="30" xr:uid="{00000000-0005-0000-0000-000023000000}"/>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zoomScaleNormal="100" zoomScaleSheetLayoutView="100" workbookViewId="0"/>
  </sheetViews>
  <sheetFormatPr defaultColWidth="9.140625" defaultRowHeight="12" x14ac:dyDescent="0.2"/>
  <cols>
    <col min="1" max="1" width="47.85546875" style="69" customWidth="1"/>
    <col min="2" max="5" width="17.85546875" style="69" customWidth="1"/>
    <col min="6" max="16384" width="9.140625" style="8"/>
  </cols>
  <sheetData>
    <row r="1" spans="1:5" s="9" customFormat="1" ht="15.75" customHeight="1" x14ac:dyDescent="0.2">
      <c r="A1" s="77" t="s">
        <v>19</v>
      </c>
      <c r="B1" s="78"/>
      <c r="C1" s="78"/>
      <c r="D1" s="78"/>
      <c r="E1" s="79"/>
    </row>
    <row r="2" spans="1:5" s="9" customFormat="1" ht="15.75" customHeight="1" x14ac:dyDescent="0.2">
      <c r="A2" s="100" t="s">
        <v>64</v>
      </c>
      <c r="B2" s="74"/>
      <c r="C2" s="74"/>
      <c r="D2" s="75"/>
      <c r="E2" s="80"/>
    </row>
    <row r="3" spans="1:5" s="9" customFormat="1" ht="8.4499999999999993" customHeight="1" x14ac:dyDescent="0.2">
      <c r="A3" s="81"/>
      <c r="E3" s="82"/>
    </row>
    <row r="4" spans="1:5" s="9" customFormat="1" ht="108" customHeight="1" x14ac:dyDescent="0.2">
      <c r="A4" s="114" t="s">
        <v>69</v>
      </c>
      <c r="B4" s="115"/>
      <c r="C4" s="115"/>
      <c r="D4" s="115"/>
      <c r="E4" s="116"/>
    </row>
    <row r="5" spans="1:5" s="9" customFormat="1" ht="15.75" customHeight="1" x14ac:dyDescent="0.2">
      <c r="A5" s="50"/>
      <c r="B5" s="83"/>
      <c r="C5" s="83"/>
      <c r="D5" s="83"/>
      <c r="E5" s="51"/>
    </row>
    <row r="6" spans="1:5" s="69" customFormat="1" ht="27.75" customHeight="1" x14ac:dyDescent="0.25">
      <c r="A6" s="52" t="s">
        <v>25</v>
      </c>
      <c r="B6" s="53" t="s">
        <v>11</v>
      </c>
      <c r="C6" s="53"/>
      <c r="D6" s="54" t="s">
        <v>28</v>
      </c>
      <c r="E6" s="55" t="s">
        <v>16</v>
      </c>
    </row>
    <row r="7" spans="1:5" ht="15.75" customHeight="1" x14ac:dyDescent="0.2">
      <c r="A7" s="56" t="s">
        <v>8</v>
      </c>
      <c r="B7" s="87" t="s">
        <v>39</v>
      </c>
      <c r="C7" s="88" t="s">
        <v>40</v>
      </c>
      <c r="D7" s="88" t="s">
        <v>41</v>
      </c>
      <c r="E7" s="59"/>
    </row>
    <row r="8" spans="1:5" ht="15.75" customHeight="1" x14ac:dyDescent="0.2">
      <c r="A8" s="60" t="s">
        <v>20</v>
      </c>
      <c r="B8" s="61">
        <v>0</v>
      </c>
      <c r="C8" s="76">
        <v>196</v>
      </c>
      <c r="D8" s="86">
        <v>1</v>
      </c>
      <c r="E8" s="63">
        <f>SUM(B8*D8)*C8</f>
        <v>0</v>
      </c>
    </row>
    <row r="9" spans="1:5" ht="15.75" customHeight="1" x14ac:dyDescent="0.2">
      <c r="A9" s="56" t="s">
        <v>14</v>
      </c>
      <c r="B9" s="57"/>
      <c r="C9" s="58"/>
      <c r="D9" s="58"/>
      <c r="E9" s="59"/>
    </row>
    <row r="10" spans="1:5" ht="15.75" customHeight="1" x14ac:dyDescent="0.2">
      <c r="A10" s="60" t="s">
        <v>20</v>
      </c>
      <c r="B10" s="61">
        <v>0</v>
      </c>
      <c r="C10" s="62">
        <v>40</v>
      </c>
      <c r="D10" s="86">
        <v>1</v>
      </c>
      <c r="E10" s="63">
        <f t="shared" ref="E10" si="0">SUM(B10*D10)*C10</f>
        <v>0</v>
      </c>
    </row>
    <row r="11" spans="1:5" ht="15.75" customHeight="1" x14ac:dyDescent="0.2">
      <c r="A11" s="64" t="s">
        <v>9</v>
      </c>
      <c r="B11" s="65"/>
      <c r="C11" s="65"/>
      <c r="D11" s="66"/>
      <c r="E11" s="67"/>
    </row>
    <row r="12" spans="1:5" ht="14.25" customHeight="1" x14ac:dyDescent="0.2">
      <c r="A12" s="60" t="s">
        <v>20</v>
      </c>
      <c r="B12" s="61">
        <v>0</v>
      </c>
      <c r="C12" s="62">
        <v>0</v>
      </c>
      <c r="D12" s="62">
        <v>1</v>
      </c>
      <c r="E12" s="63">
        <f t="shared" ref="E12" si="1">SUM(B12*D12)*C12</f>
        <v>0</v>
      </c>
    </row>
    <row r="13" spans="1:5" ht="15.75" customHeight="1" thickBot="1" x14ac:dyDescent="0.25">
      <c r="A13" s="68"/>
      <c r="E13" s="70"/>
    </row>
    <row r="14" spans="1:5" ht="15.75" customHeight="1" thickBot="1" x14ac:dyDescent="0.25">
      <c r="A14" s="71"/>
      <c r="B14" s="69" t="s">
        <v>10</v>
      </c>
      <c r="E14" s="72">
        <f>SUM(E8:E12)</f>
        <v>0</v>
      </c>
    </row>
    <row r="15" spans="1:5" ht="15.75" customHeight="1" thickBot="1" x14ac:dyDescent="0.25">
      <c r="A15" s="68"/>
      <c r="E15" s="70"/>
    </row>
    <row r="16" spans="1:5" ht="15.75" customHeight="1" thickBot="1" x14ac:dyDescent="0.25">
      <c r="A16" s="71"/>
      <c r="C16" s="84" t="s">
        <v>29</v>
      </c>
      <c r="E16" s="85">
        <f>E14</f>
        <v>0</v>
      </c>
    </row>
    <row r="17" spans="1:5" ht="15.75" customHeight="1" thickBot="1" x14ac:dyDescent="0.25">
      <c r="A17" s="71"/>
      <c r="E17" s="73"/>
    </row>
    <row r="18" spans="1:5" ht="23.25" customHeight="1" thickBot="1" x14ac:dyDescent="0.25">
      <c r="A18" s="108" t="s">
        <v>34</v>
      </c>
      <c r="B18" s="109"/>
      <c r="C18" s="109"/>
      <c r="D18" s="109"/>
      <c r="E18" s="110"/>
    </row>
    <row r="19" spans="1:5" ht="23.25" customHeight="1" thickBot="1" x14ac:dyDescent="0.25">
      <c r="A19" s="111" t="s">
        <v>33</v>
      </c>
      <c r="B19" s="112"/>
      <c r="C19" s="112"/>
      <c r="D19" s="112"/>
      <c r="E19" s="113"/>
    </row>
    <row r="20" spans="1:5" ht="23.25" customHeight="1" thickBot="1" x14ac:dyDescent="0.25">
      <c r="A20" s="117" t="s">
        <v>56</v>
      </c>
      <c r="B20" s="118"/>
      <c r="C20" s="118"/>
      <c r="D20" s="118"/>
      <c r="E20" s="119"/>
    </row>
  </sheetData>
  <mergeCells count="4">
    <mergeCell ref="A18:E18"/>
    <mergeCell ref="A19:E19"/>
    <mergeCell ref="A4:E4"/>
    <mergeCell ref="A20:E20"/>
  </mergeCells>
  <conditionalFormatting sqref="A19">
    <cfRule type="cellIs" dxfId="2" priority="1" stopIfTrue="1" operator="equal">
      <formula>0</formula>
    </cfRule>
  </conditionalFormatting>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2B1E6-10F6-44B5-949F-6572133B8976}">
  <sheetPr>
    <pageSetUpPr fitToPage="1"/>
  </sheetPr>
  <dimension ref="A1:E30"/>
  <sheetViews>
    <sheetView workbookViewId="0"/>
  </sheetViews>
  <sheetFormatPr defaultColWidth="9.140625" defaultRowHeight="12" x14ac:dyDescent="0.2"/>
  <cols>
    <col min="1" max="1" width="54.5703125" style="69" bestFit="1" customWidth="1"/>
    <col min="2" max="5" width="17.85546875" style="69" customWidth="1"/>
    <col min="6" max="16384" width="9.140625" style="8"/>
  </cols>
  <sheetData>
    <row r="1" spans="1:5" s="9" customFormat="1" ht="15.75" customHeight="1" x14ac:dyDescent="0.2">
      <c r="A1" s="77" t="s">
        <v>23</v>
      </c>
      <c r="B1" s="78"/>
      <c r="C1" s="78"/>
      <c r="D1" s="78"/>
      <c r="E1" s="79"/>
    </row>
    <row r="2" spans="1:5" s="9" customFormat="1" ht="15.75" customHeight="1" x14ac:dyDescent="0.2">
      <c r="A2" s="100" t="s">
        <v>64</v>
      </c>
      <c r="B2" s="74"/>
      <c r="C2" s="74"/>
      <c r="D2" s="75"/>
      <c r="E2" s="80"/>
    </row>
    <row r="3" spans="1:5" s="9" customFormat="1" ht="8.4499999999999993" customHeight="1" x14ac:dyDescent="0.2">
      <c r="A3" s="81"/>
      <c r="E3" s="82"/>
    </row>
    <row r="4" spans="1:5" s="9" customFormat="1" ht="192" customHeight="1" x14ac:dyDescent="0.2">
      <c r="A4" s="120" t="s">
        <v>22</v>
      </c>
      <c r="B4" s="115"/>
      <c r="C4" s="115"/>
      <c r="D4" s="115"/>
      <c r="E4" s="116"/>
    </row>
    <row r="5" spans="1:5" s="9" customFormat="1" ht="15.75" customHeight="1" x14ac:dyDescent="0.2">
      <c r="A5" s="50"/>
      <c r="B5" s="83"/>
      <c r="C5" s="83"/>
      <c r="D5" s="83"/>
      <c r="E5" s="51"/>
    </row>
    <row r="6" spans="1:5" ht="27.75" customHeight="1" x14ac:dyDescent="0.2">
      <c r="A6" s="52" t="s">
        <v>24</v>
      </c>
      <c r="B6" s="53" t="s">
        <v>11</v>
      </c>
      <c r="C6" s="53"/>
      <c r="D6" s="54" t="s">
        <v>28</v>
      </c>
      <c r="E6" s="55" t="s">
        <v>16</v>
      </c>
    </row>
    <row r="7" spans="1:5" ht="15.75" customHeight="1" x14ac:dyDescent="0.2">
      <c r="A7" s="56" t="s">
        <v>8</v>
      </c>
      <c r="B7" s="87" t="s">
        <v>39</v>
      </c>
      <c r="C7" s="88" t="s">
        <v>40</v>
      </c>
      <c r="D7" s="88" t="s">
        <v>41</v>
      </c>
      <c r="E7" s="59"/>
    </row>
    <row r="8" spans="1:5" ht="15.75" customHeight="1" x14ac:dyDescent="0.2">
      <c r="A8" s="60" t="s">
        <v>20</v>
      </c>
      <c r="B8" s="61">
        <v>0</v>
      </c>
      <c r="C8" s="76">
        <f>210+12</f>
        <v>222</v>
      </c>
      <c r="D8" s="86">
        <v>0.5</v>
      </c>
      <c r="E8" s="63">
        <f>SUM(B8*D8)*C8</f>
        <v>0</v>
      </c>
    </row>
    <row r="9" spans="1:5" ht="15.75" customHeight="1" x14ac:dyDescent="0.2">
      <c r="A9" s="56" t="s">
        <v>14</v>
      </c>
      <c r="B9" s="57"/>
      <c r="C9" s="58"/>
      <c r="D9" s="58"/>
      <c r="E9" s="59"/>
    </row>
    <row r="10" spans="1:5" ht="15.75" customHeight="1" x14ac:dyDescent="0.2">
      <c r="A10" s="60" t="s">
        <v>20</v>
      </c>
      <c r="B10" s="61">
        <v>0</v>
      </c>
      <c r="C10" s="62">
        <v>42</v>
      </c>
      <c r="D10" s="86">
        <v>0.5</v>
      </c>
      <c r="E10" s="63">
        <f t="shared" ref="E10" si="0">SUM(B10*D10)*C10</f>
        <v>0</v>
      </c>
    </row>
    <row r="11" spans="1:5" ht="15.75" customHeight="1" x14ac:dyDescent="0.2">
      <c r="A11" s="64" t="s">
        <v>9</v>
      </c>
      <c r="B11" s="65"/>
      <c r="C11" s="65"/>
      <c r="D11" s="66"/>
      <c r="E11" s="67"/>
    </row>
    <row r="12" spans="1:5" ht="16.5" customHeight="1" x14ac:dyDescent="0.2">
      <c r="A12" s="60" t="s">
        <v>20</v>
      </c>
      <c r="B12" s="61">
        <v>0</v>
      </c>
      <c r="C12" s="62">
        <v>0</v>
      </c>
      <c r="D12" s="62">
        <v>0</v>
      </c>
      <c r="E12" s="63">
        <f t="shared" ref="E12" si="1">SUM(B12*D12)*C12</f>
        <v>0</v>
      </c>
    </row>
    <row r="13" spans="1:5" ht="15.75" customHeight="1" thickBot="1" x14ac:dyDescent="0.25">
      <c r="A13" s="68"/>
      <c r="E13" s="70"/>
    </row>
    <row r="14" spans="1:5" ht="15.75" customHeight="1" thickBot="1" x14ac:dyDescent="0.25">
      <c r="A14" s="71"/>
      <c r="B14" s="69" t="s">
        <v>10</v>
      </c>
      <c r="E14" s="72">
        <f>SUM(E8:E12)</f>
        <v>0</v>
      </c>
    </row>
    <row r="15" spans="1:5" ht="15.75" customHeight="1" x14ac:dyDescent="0.2">
      <c r="A15" s="68"/>
      <c r="E15" s="70"/>
    </row>
    <row r="16" spans="1:5" ht="27.75" customHeight="1" x14ac:dyDescent="0.2">
      <c r="A16" s="52" t="s">
        <v>50</v>
      </c>
      <c r="B16" s="53" t="s">
        <v>11</v>
      </c>
      <c r="C16" s="53" t="s">
        <v>15</v>
      </c>
      <c r="D16" s="54" t="s">
        <v>28</v>
      </c>
      <c r="E16" s="55" t="s">
        <v>3</v>
      </c>
    </row>
    <row r="17" spans="1:5" ht="15.75" customHeight="1" x14ac:dyDescent="0.2">
      <c r="A17" s="56" t="s">
        <v>8</v>
      </c>
      <c r="B17" s="65" t="s">
        <v>17</v>
      </c>
      <c r="C17" s="66" t="s">
        <v>15</v>
      </c>
      <c r="D17" s="66" t="s">
        <v>18</v>
      </c>
      <c r="E17" s="59"/>
    </row>
    <row r="18" spans="1:5" ht="15.75" customHeight="1" x14ac:dyDescent="0.2">
      <c r="A18" s="60" t="s">
        <v>59</v>
      </c>
      <c r="B18" s="61">
        <v>0</v>
      </c>
      <c r="C18" s="62">
        <f>(42*4)+12</f>
        <v>180</v>
      </c>
      <c r="D18" s="62">
        <v>5.5</v>
      </c>
      <c r="E18" s="63">
        <f t="shared" ref="E18" si="2">SUM(B18*D18)*C18</f>
        <v>0</v>
      </c>
    </row>
    <row r="19" spans="1:5" ht="15.75" customHeight="1" x14ac:dyDescent="0.2">
      <c r="A19" s="60" t="s">
        <v>60</v>
      </c>
      <c r="B19" s="61">
        <v>0</v>
      </c>
      <c r="C19" s="62">
        <f>42*1</f>
        <v>42</v>
      </c>
      <c r="D19" s="62">
        <v>4.5</v>
      </c>
      <c r="E19" s="63">
        <f t="shared" ref="E19" si="3">SUM(B19*D19)*C19</f>
        <v>0</v>
      </c>
    </row>
    <row r="20" spans="1:5" ht="15.75" customHeight="1" x14ac:dyDescent="0.2">
      <c r="A20" s="56" t="s">
        <v>14</v>
      </c>
      <c r="B20" s="57"/>
      <c r="C20" s="58"/>
      <c r="D20" s="58"/>
      <c r="E20" s="59"/>
    </row>
    <row r="21" spans="1:5" ht="15.75" customHeight="1" x14ac:dyDescent="0.2">
      <c r="A21" s="60" t="s">
        <v>52</v>
      </c>
      <c r="B21" s="61">
        <v>0</v>
      </c>
      <c r="C21" s="62">
        <v>42</v>
      </c>
      <c r="D21" s="62">
        <v>8</v>
      </c>
      <c r="E21" s="63">
        <f t="shared" ref="E21" si="4">SUM(B21*D21)*C21</f>
        <v>0</v>
      </c>
    </row>
    <row r="22" spans="1:5" ht="15.75" customHeight="1" x14ac:dyDescent="0.2">
      <c r="A22" s="64" t="s">
        <v>9</v>
      </c>
      <c r="B22" s="65"/>
      <c r="C22" s="66"/>
      <c r="D22" s="66"/>
      <c r="E22" s="67"/>
    </row>
    <row r="23" spans="1:5" ht="15.75" customHeight="1" thickBot="1" x14ac:dyDescent="0.25">
      <c r="A23" s="60" t="s">
        <v>53</v>
      </c>
      <c r="B23" s="61">
        <v>0</v>
      </c>
      <c r="C23" s="62">
        <v>0</v>
      </c>
      <c r="D23" s="62">
        <v>0</v>
      </c>
      <c r="E23" s="63">
        <f t="shared" ref="E23" si="5">SUM(B23*D23)*C23</f>
        <v>0</v>
      </c>
    </row>
    <row r="24" spans="1:5" ht="15.75" customHeight="1" thickBot="1" x14ac:dyDescent="0.25">
      <c r="A24" s="71"/>
      <c r="B24" s="69" t="s">
        <v>10</v>
      </c>
      <c r="E24" s="72">
        <f>SUM(E18:E23)</f>
        <v>0</v>
      </c>
    </row>
    <row r="25" spans="1:5" ht="15.75" customHeight="1" thickBot="1" x14ac:dyDescent="0.25">
      <c r="A25" s="71"/>
      <c r="E25" s="73"/>
    </row>
    <row r="26" spans="1:5" ht="15.75" customHeight="1" thickBot="1" x14ac:dyDescent="0.25">
      <c r="A26" s="71"/>
      <c r="C26" s="84" t="s">
        <v>30</v>
      </c>
      <c r="E26" s="85">
        <f>+E24+E14</f>
        <v>0</v>
      </c>
    </row>
    <row r="27" spans="1:5" ht="15.75" customHeight="1" thickBot="1" x14ac:dyDescent="0.25">
      <c r="A27" s="71"/>
      <c r="E27" s="73"/>
    </row>
    <row r="28" spans="1:5" ht="21" customHeight="1" thickBot="1" x14ac:dyDescent="0.25">
      <c r="A28" s="108" t="s">
        <v>34</v>
      </c>
      <c r="B28" s="109"/>
      <c r="C28" s="109"/>
      <c r="D28" s="109"/>
      <c r="E28" s="110"/>
    </row>
    <row r="29" spans="1:5" ht="21" customHeight="1" thickBot="1" x14ac:dyDescent="0.25">
      <c r="A29" s="111" t="s">
        <v>33</v>
      </c>
      <c r="B29" s="112"/>
      <c r="C29" s="112"/>
      <c r="D29" s="112"/>
      <c r="E29" s="113"/>
    </row>
    <row r="30" spans="1:5" ht="21" customHeight="1" thickBot="1" x14ac:dyDescent="0.25">
      <c r="A30" s="117" t="s">
        <v>56</v>
      </c>
      <c r="B30" s="118"/>
      <c r="C30" s="118"/>
      <c r="D30" s="118"/>
      <c r="E30" s="119"/>
    </row>
  </sheetData>
  <mergeCells count="4">
    <mergeCell ref="A4:E4"/>
    <mergeCell ref="A28:E28"/>
    <mergeCell ref="A29:E29"/>
    <mergeCell ref="A30:E30"/>
  </mergeCells>
  <conditionalFormatting sqref="A29">
    <cfRule type="cellIs" dxfId="1" priority="1" stopIfTrue="1" operator="equal">
      <formula>0</formula>
    </cfRule>
  </conditionalFormatting>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7D2D2-76A1-4AC9-BD49-BE540CFC6AF6}">
  <sheetPr>
    <pageSetUpPr fitToPage="1"/>
  </sheetPr>
  <dimension ref="A1:E35"/>
  <sheetViews>
    <sheetView workbookViewId="0"/>
  </sheetViews>
  <sheetFormatPr defaultColWidth="9.140625" defaultRowHeight="12" x14ac:dyDescent="0.2"/>
  <cols>
    <col min="1" max="1" width="60.140625" style="69" customWidth="1"/>
    <col min="2" max="5" width="17.85546875" style="69" customWidth="1"/>
    <col min="6" max="16384" width="9.140625" style="8"/>
  </cols>
  <sheetData>
    <row r="1" spans="1:5" s="9" customFormat="1" ht="15.75" customHeight="1" x14ac:dyDescent="0.2">
      <c r="A1" s="77" t="s">
        <v>31</v>
      </c>
      <c r="B1" s="78"/>
      <c r="C1" s="78"/>
      <c r="D1" s="78"/>
      <c r="E1" s="79"/>
    </row>
    <row r="2" spans="1:5" s="9" customFormat="1" ht="15.75" customHeight="1" x14ac:dyDescent="0.2">
      <c r="A2" s="100" t="s">
        <v>64</v>
      </c>
      <c r="B2" s="74"/>
      <c r="C2" s="74"/>
      <c r="D2" s="75"/>
      <c r="E2" s="80"/>
    </row>
    <row r="3" spans="1:5" s="9" customFormat="1" ht="8.4499999999999993" customHeight="1" x14ac:dyDescent="0.2">
      <c r="A3" s="81"/>
      <c r="E3" s="82"/>
    </row>
    <row r="4" spans="1:5" s="9" customFormat="1" ht="348.75" customHeight="1" x14ac:dyDescent="0.2">
      <c r="A4" s="114" t="s">
        <v>35</v>
      </c>
      <c r="B4" s="115"/>
      <c r="C4" s="115"/>
      <c r="D4" s="115"/>
      <c r="E4" s="116"/>
    </row>
    <row r="5" spans="1:5" s="9" customFormat="1" ht="15.75" customHeight="1" x14ac:dyDescent="0.2">
      <c r="A5" s="50"/>
      <c r="B5" s="83"/>
      <c r="C5" s="83"/>
      <c r="D5" s="83"/>
      <c r="E5" s="51"/>
    </row>
    <row r="6" spans="1:5" ht="27.75" customHeight="1" x14ac:dyDescent="0.2">
      <c r="A6" s="52" t="s">
        <v>36</v>
      </c>
      <c r="B6" s="53" t="s">
        <v>11</v>
      </c>
      <c r="C6" s="53"/>
      <c r="D6" s="54" t="s">
        <v>28</v>
      </c>
      <c r="E6" s="55" t="s">
        <v>16</v>
      </c>
    </row>
    <row r="7" spans="1:5" ht="15.75" customHeight="1" x14ac:dyDescent="0.2">
      <c r="A7" s="56" t="s">
        <v>8</v>
      </c>
      <c r="B7" s="87" t="s">
        <v>39</v>
      </c>
      <c r="C7" s="88" t="s">
        <v>40</v>
      </c>
      <c r="D7" s="88" t="s">
        <v>41</v>
      </c>
      <c r="E7" s="59"/>
    </row>
    <row r="8" spans="1:5" ht="15.75" customHeight="1" x14ac:dyDescent="0.2">
      <c r="A8" s="60" t="s">
        <v>37</v>
      </c>
      <c r="B8" s="61">
        <v>0</v>
      </c>
      <c r="C8" s="76">
        <f>42*4</f>
        <v>168</v>
      </c>
      <c r="D8" s="62">
        <v>0.5</v>
      </c>
      <c r="E8" s="63">
        <f>SUM(B8*D8)*C8</f>
        <v>0</v>
      </c>
    </row>
    <row r="9" spans="1:5" ht="15.75" customHeight="1" x14ac:dyDescent="0.2">
      <c r="A9" s="60" t="s">
        <v>38</v>
      </c>
      <c r="B9" s="61">
        <v>0</v>
      </c>
      <c r="C9" s="76">
        <f>(42*5)+12</f>
        <v>222</v>
      </c>
      <c r="D9" s="62">
        <v>0.5</v>
      </c>
      <c r="E9" s="63">
        <f>SUM(B9*D9)*C9</f>
        <v>0</v>
      </c>
    </row>
    <row r="10" spans="1:5" ht="15.75" customHeight="1" x14ac:dyDescent="0.2">
      <c r="A10" s="56" t="s">
        <v>14</v>
      </c>
      <c r="B10" s="57"/>
      <c r="C10" s="58"/>
      <c r="D10" s="58"/>
      <c r="E10" s="59"/>
    </row>
    <row r="11" spans="1:5" ht="15.75" customHeight="1" x14ac:dyDescent="0.2">
      <c r="A11" s="60" t="s">
        <v>37</v>
      </c>
      <c r="B11" s="61">
        <v>0</v>
      </c>
      <c r="C11" s="62">
        <v>20</v>
      </c>
      <c r="D11" s="62">
        <v>0.5</v>
      </c>
      <c r="E11" s="63">
        <f t="shared" ref="E11" si="0">SUM(B11*D11)*C11</f>
        <v>0</v>
      </c>
    </row>
    <row r="12" spans="1:5" ht="15.75" customHeight="1" x14ac:dyDescent="0.2">
      <c r="A12" s="60" t="s">
        <v>38</v>
      </c>
      <c r="B12" s="61">
        <v>0</v>
      </c>
      <c r="C12" s="62">
        <v>42</v>
      </c>
      <c r="D12" s="62">
        <v>0.5</v>
      </c>
      <c r="E12" s="63">
        <f t="shared" ref="E12" si="1">SUM(B12*D12)*C12</f>
        <v>0</v>
      </c>
    </row>
    <row r="13" spans="1:5" ht="15.75" customHeight="1" x14ac:dyDescent="0.2">
      <c r="A13" s="64" t="s">
        <v>9</v>
      </c>
      <c r="B13" s="65"/>
      <c r="C13" s="65"/>
      <c r="D13" s="66"/>
      <c r="E13" s="67"/>
    </row>
    <row r="14" spans="1:5" ht="15.75" customHeight="1" x14ac:dyDescent="0.2">
      <c r="A14" s="60" t="s">
        <v>37</v>
      </c>
      <c r="B14" s="61">
        <v>0</v>
      </c>
      <c r="C14" s="62">
        <v>0</v>
      </c>
      <c r="D14" s="62">
        <v>0</v>
      </c>
      <c r="E14" s="63">
        <f t="shared" ref="E14" si="2">SUM(B14*D14)*C14</f>
        <v>0</v>
      </c>
    </row>
    <row r="15" spans="1:5" ht="15.75" customHeight="1" x14ac:dyDescent="0.2">
      <c r="A15" s="60" t="s">
        <v>38</v>
      </c>
      <c r="B15" s="61">
        <v>0</v>
      </c>
      <c r="C15" s="62">
        <v>0</v>
      </c>
      <c r="D15" s="62">
        <v>0</v>
      </c>
      <c r="E15" s="63">
        <f t="shared" ref="E15" si="3">SUM(B15*D15)*C15</f>
        <v>0</v>
      </c>
    </row>
    <row r="16" spans="1:5" ht="15.75" customHeight="1" thickBot="1" x14ac:dyDescent="0.25">
      <c r="A16" s="68"/>
      <c r="E16" s="70"/>
    </row>
    <row r="17" spans="1:5" ht="15.75" customHeight="1" thickBot="1" x14ac:dyDescent="0.25">
      <c r="A17" s="71"/>
      <c r="B17" s="69" t="s">
        <v>10</v>
      </c>
      <c r="E17" s="72">
        <f>SUM(E8:E15)</f>
        <v>0</v>
      </c>
    </row>
    <row r="18" spans="1:5" ht="15.75" customHeight="1" x14ac:dyDescent="0.2">
      <c r="A18" s="68"/>
      <c r="E18" s="70"/>
    </row>
    <row r="19" spans="1:5" ht="27.75" customHeight="1" x14ac:dyDescent="0.2">
      <c r="A19" s="52" t="s">
        <v>51</v>
      </c>
      <c r="B19" s="53" t="s">
        <v>11</v>
      </c>
      <c r="C19" s="53" t="s">
        <v>15</v>
      </c>
      <c r="D19" s="54" t="s">
        <v>28</v>
      </c>
      <c r="E19" s="55" t="s">
        <v>3</v>
      </c>
    </row>
    <row r="20" spans="1:5" ht="15.75" customHeight="1" x14ac:dyDescent="0.2">
      <c r="A20" s="56" t="s">
        <v>8</v>
      </c>
      <c r="B20" s="65" t="s">
        <v>17</v>
      </c>
      <c r="C20" s="66" t="s">
        <v>15</v>
      </c>
      <c r="D20" s="66" t="s">
        <v>18</v>
      </c>
      <c r="E20" s="59"/>
    </row>
    <row r="21" spans="1:5" ht="15.75" customHeight="1" x14ac:dyDescent="0.2">
      <c r="A21" s="60" t="s">
        <v>61</v>
      </c>
      <c r="B21" s="61">
        <v>0</v>
      </c>
      <c r="C21" s="62">
        <f>42*4</f>
        <v>168</v>
      </c>
      <c r="D21" s="62">
        <v>5</v>
      </c>
      <c r="E21" s="63">
        <f t="shared" ref="E21" si="4">SUM(B21*D21)*C21</f>
        <v>0</v>
      </c>
    </row>
    <row r="22" spans="1:5" ht="15.75" customHeight="1" x14ac:dyDescent="0.2">
      <c r="A22" s="60" t="s">
        <v>62</v>
      </c>
      <c r="B22" s="61">
        <v>0</v>
      </c>
      <c r="C22" s="62">
        <f>(42*4)+12</f>
        <v>180</v>
      </c>
      <c r="D22" s="62">
        <v>5</v>
      </c>
      <c r="E22" s="63">
        <f t="shared" ref="E22" si="5">SUM(B22*D22)*C22</f>
        <v>0</v>
      </c>
    </row>
    <row r="23" spans="1:5" ht="15.75" customHeight="1" x14ac:dyDescent="0.2">
      <c r="A23" s="60" t="s">
        <v>63</v>
      </c>
      <c r="B23" s="61">
        <v>0</v>
      </c>
      <c r="C23" s="62">
        <v>42</v>
      </c>
      <c r="D23" s="62">
        <v>2.5</v>
      </c>
      <c r="E23" s="63">
        <f t="shared" ref="E23" si="6">SUM(B23*D23)*C23</f>
        <v>0</v>
      </c>
    </row>
    <row r="24" spans="1:5" ht="15.75" customHeight="1" x14ac:dyDescent="0.2">
      <c r="A24" s="56" t="s">
        <v>14</v>
      </c>
      <c r="B24" s="57"/>
      <c r="C24" s="58"/>
      <c r="D24" s="58"/>
      <c r="E24" s="59"/>
    </row>
    <row r="25" spans="1:5" ht="15.75" customHeight="1" x14ac:dyDescent="0.2">
      <c r="A25" s="60" t="s">
        <v>54</v>
      </c>
      <c r="B25" s="61">
        <v>0</v>
      </c>
      <c r="C25" s="62">
        <v>20</v>
      </c>
      <c r="D25" s="62">
        <v>8</v>
      </c>
      <c r="E25" s="63">
        <f t="shared" ref="E25" si="7">SUM(B25*D25)*C25</f>
        <v>0</v>
      </c>
    </row>
    <row r="26" spans="1:5" ht="15.75" customHeight="1" x14ac:dyDescent="0.2">
      <c r="A26" s="60" t="s">
        <v>55</v>
      </c>
      <c r="B26" s="61">
        <v>0</v>
      </c>
      <c r="C26" s="62">
        <v>42</v>
      </c>
      <c r="D26" s="62">
        <v>4.5</v>
      </c>
      <c r="E26" s="63">
        <f t="shared" ref="E26" si="8">SUM(B26*D26)*C26</f>
        <v>0</v>
      </c>
    </row>
    <row r="27" spans="1:5" ht="15.75" customHeight="1" x14ac:dyDescent="0.2">
      <c r="A27" s="64" t="s">
        <v>9</v>
      </c>
      <c r="B27" s="65"/>
      <c r="C27" s="66"/>
      <c r="D27" s="66"/>
      <c r="E27" s="67"/>
    </row>
    <row r="28" spans="1:5" ht="15.75" customHeight="1" thickBot="1" x14ac:dyDescent="0.25">
      <c r="A28" s="60" t="s">
        <v>21</v>
      </c>
      <c r="B28" s="61">
        <v>0</v>
      </c>
      <c r="C28" s="62">
        <v>0</v>
      </c>
      <c r="D28" s="62">
        <v>0</v>
      </c>
      <c r="E28" s="63">
        <f t="shared" ref="E28" si="9">SUM(B28*D28)*C28</f>
        <v>0</v>
      </c>
    </row>
    <row r="29" spans="1:5" ht="15.75" customHeight="1" thickBot="1" x14ac:dyDescent="0.25">
      <c r="A29" s="71"/>
      <c r="B29" s="69" t="s">
        <v>10</v>
      </c>
      <c r="E29" s="72">
        <f>SUM(E21:E28)</f>
        <v>0</v>
      </c>
    </row>
    <row r="30" spans="1:5" ht="15.75" customHeight="1" thickBot="1" x14ac:dyDescent="0.25">
      <c r="A30" s="71"/>
      <c r="E30" s="73"/>
    </row>
    <row r="31" spans="1:5" ht="15.75" customHeight="1" thickBot="1" x14ac:dyDescent="0.25">
      <c r="A31" s="71"/>
      <c r="B31" s="84" t="s">
        <v>32</v>
      </c>
      <c r="C31" s="84"/>
      <c r="E31" s="85">
        <f>+E29+E17</f>
        <v>0</v>
      </c>
    </row>
    <row r="32" spans="1:5" ht="15.75" customHeight="1" thickBot="1" x14ac:dyDescent="0.25">
      <c r="A32" s="71"/>
      <c r="E32" s="73"/>
    </row>
    <row r="33" spans="1:5" ht="24.75" customHeight="1" thickBot="1" x14ac:dyDescent="0.25">
      <c r="A33" s="108" t="s">
        <v>34</v>
      </c>
      <c r="B33" s="109"/>
      <c r="C33" s="109"/>
      <c r="D33" s="109"/>
      <c r="E33" s="110"/>
    </row>
    <row r="34" spans="1:5" ht="24.75" customHeight="1" thickBot="1" x14ac:dyDescent="0.25">
      <c r="A34" s="111" t="s">
        <v>33</v>
      </c>
      <c r="B34" s="112"/>
      <c r="C34" s="112"/>
      <c r="D34" s="112"/>
      <c r="E34" s="113"/>
    </row>
    <row r="35" spans="1:5" ht="24.75" customHeight="1" thickBot="1" x14ac:dyDescent="0.25">
      <c r="A35" s="117" t="s">
        <v>56</v>
      </c>
      <c r="B35" s="118"/>
      <c r="C35" s="118"/>
      <c r="D35" s="118"/>
      <c r="E35" s="119"/>
    </row>
  </sheetData>
  <mergeCells count="4">
    <mergeCell ref="A4:E4"/>
    <mergeCell ref="A33:E33"/>
    <mergeCell ref="A34:E34"/>
    <mergeCell ref="A35:E35"/>
  </mergeCells>
  <conditionalFormatting sqref="A34">
    <cfRule type="cellIs" dxfId="0" priority="1" stopIfTrue="1" operator="equal">
      <formula>0</formula>
    </cfRule>
  </conditionalFormatting>
  <pageMargins left="0.7" right="0.7" top="0.75" bottom="0.75" header="0.3" footer="0.3"/>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FF455-9C56-4869-8AB5-DE5F24A4C216}">
  <sheetPr>
    <pageSetUpPr fitToPage="1"/>
  </sheetPr>
  <dimension ref="A1:E7"/>
  <sheetViews>
    <sheetView workbookViewId="0">
      <selection activeCell="A2" sqref="A2"/>
    </sheetView>
  </sheetViews>
  <sheetFormatPr defaultRowHeight="15" x14ac:dyDescent="0.25"/>
  <cols>
    <col min="1" max="1" width="38.28515625" bestFit="1" customWidth="1"/>
    <col min="2" max="5" width="18.5703125" customWidth="1"/>
  </cols>
  <sheetData>
    <row r="1" spans="1:5" ht="28.5" customHeight="1" x14ac:dyDescent="0.25">
      <c r="A1" s="89" t="s">
        <v>42</v>
      </c>
      <c r="B1" s="87" t="s">
        <v>39</v>
      </c>
      <c r="C1" s="87" t="s">
        <v>66</v>
      </c>
      <c r="D1" s="88" t="s">
        <v>27</v>
      </c>
      <c r="E1" s="87" t="s">
        <v>67</v>
      </c>
    </row>
    <row r="2" spans="1:5" x14ac:dyDescent="0.25">
      <c r="A2" s="90" t="s">
        <v>68</v>
      </c>
      <c r="B2" s="61">
        <v>0</v>
      </c>
      <c r="C2" s="91" t="s">
        <v>65</v>
      </c>
      <c r="D2" s="107"/>
      <c r="E2" s="135">
        <f>B2</f>
        <v>0</v>
      </c>
    </row>
    <row r="3" spans="1:5" x14ac:dyDescent="0.25">
      <c r="A3" s="90" t="s">
        <v>43</v>
      </c>
      <c r="B3" s="61">
        <v>0</v>
      </c>
      <c r="C3" s="107"/>
      <c r="D3" s="91">
        <v>100</v>
      </c>
      <c r="E3" s="92">
        <f>B3*D3</f>
        <v>0</v>
      </c>
    </row>
    <row r="4" spans="1:5" x14ac:dyDescent="0.25">
      <c r="A4" s="90" t="s">
        <v>44</v>
      </c>
      <c r="B4" s="61">
        <v>0</v>
      </c>
      <c r="C4" s="107"/>
      <c r="D4" s="91">
        <v>50</v>
      </c>
      <c r="E4" s="92">
        <f>B4*D4</f>
        <v>0</v>
      </c>
    </row>
    <row r="5" spans="1:5" x14ac:dyDescent="0.25">
      <c r="A5" s="90" t="s">
        <v>26</v>
      </c>
      <c r="B5" s="61">
        <v>0</v>
      </c>
      <c r="C5" s="107"/>
      <c r="D5" s="91">
        <v>75</v>
      </c>
      <c r="E5" s="92">
        <f>B5*D5</f>
        <v>0</v>
      </c>
    </row>
    <row r="6" spans="1:5" x14ac:dyDescent="0.25">
      <c r="A6" s="93" t="s">
        <v>45</v>
      </c>
      <c r="B6" s="94"/>
      <c r="C6" s="94"/>
      <c r="D6" s="94"/>
      <c r="E6" s="95">
        <f>SUM(E2:E5)</f>
        <v>0</v>
      </c>
    </row>
    <row r="7" spans="1:5" x14ac:dyDescent="0.25">
      <c r="A7" s="8"/>
      <c r="B7" s="8"/>
      <c r="C7" s="8"/>
      <c r="D7" s="8"/>
      <c r="E7" s="8"/>
    </row>
  </sheetData>
  <pageMargins left="0.7" right="0.7" top="0.75" bottom="0.75" header="0.3" footer="0.3"/>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D30"/>
  <sheetViews>
    <sheetView tabSelected="1" view="pageBreakPreview" zoomScaleNormal="85" zoomScaleSheetLayoutView="100" workbookViewId="0"/>
  </sheetViews>
  <sheetFormatPr defaultColWidth="8.85546875" defaultRowHeight="12.75" x14ac:dyDescent="0.2"/>
  <cols>
    <col min="1" max="1" width="43.140625" style="4" customWidth="1"/>
    <col min="2" max="2" width="12.7109375" style="5" bestFit="1" customWidth="1"/>
    <col min="3" max="3" width="17.85546875" style="1" customWidth="1"/>
    <col min="4" max="4" width="17.85546875" style="2" customWidth="1"/>
    <col min="5" max="16384" width="8.85546875" style="3"/>
  </cols>
  <sheetData>
    <row r="1" spans="1:4" ht="27" x14ac:dyDescent="0.35">
      <c r="A1" s="49" t="s">
        <v>4</v>
      </c>
      <c r="B1" s="10"/>
      <c r="C1" s="10"/>
      <c r="D1" s="11"/>
    </row>
    <row r="2" spans="1:4" ht="23.25" customHeight="1" x14ac:dyDescent="0.25">
      <c r="A2" s="48" t="s">
        <v>46</v>
      </c>
      <c r="B2" s="6"/>
      <c r="C2" s="7"/>
      <c r="D2" s="12"/>
    </row>
    <row r="3" spans="1:4" x14ac:dyDescent="0.2">
      <c r="A3" s="13" t="s">
        <v>47</v>
      </c>
      <c r="B3" s="14"/>
      <c r="C3" s="15"/>
      <c r="D3" s="16"/>
    </row>
    <row r="4" spans="1:4" x14ac:dyDescent="0.2">
      <c r="A4" s="13"/>
      <c r="B4" s="14"/>
      <c r="C4" s="17"/>
      <c r="D4" s="16"/>
    </row>
    <row r="5" spans="1:4" x14ac:dyDescent="0.2">
      <c r="A5" s="100" t="s">
        <v>64</v>
      </c>
      <c r="B5" s="42"/>
      <c r="C5" s="17"/>
      <c r="D5" s="16"/>
    </row>
    <row r="6" spans="1:4" x14ac:dyDescent="0.2">
      <c r="A6" s="20"/>
      <c r="B6" s="21"/>
      <c r="C6" s="22"/>
      <c r="D6" s="23"/>
    </row>
    <row r="7" spans="1:4" x14ac:dyDescent="0.2">
      <c r="A7" s="24" t="s">
        <v>6</v>
      </c>
      <c r="B7" s="25"/>
      <c r="C7" s="26"/>
      <c r="D7" s="27"/>
    </row>
    <row r="8" spans="1:4" ht="13.5" customHeight="1" x14ac:dyDescent="0.2">
      <c r="A8" s="28" t="s">
        <v>48</v>
      </c>
      <c r="B8" s="29"/>
      <c r="C8" s="30"/>
      <c r="D8" s="96" t="s">
        <v>3</v>
      </c>
    </row>
    <row r="9" spans="1:4" x14ac:dyDescent="0.2">
      <c r="A9" s="31" t="s">
        <v>19</v>
      </c>
      <c r="B9" s="32"/>
      <c r="C9" s="33"/>
      <c r="D9" s="105">
        <f>Arnhem!E16</f>
        <v>0</v>
      </c>
    </row>
    <row r="10" spans="1:4" x14ac:dyDescent="0.2">
      <c r="A10" s="34" t="s">
        <v>23</v>
      </c>
      <c r="B10" s="45"/>
      <c r="C10" s="35"/>
      <c r="D10" s="106">
        <f>Zwolle!E26</f>
        <v>0</v>
      </c>
    </row>
    <row r="11" spans="1:4" x14ac:dyDescent="0.2">
      <c r="A11" s="34" t="s">
        <v>31</v>
      </c>
      <c r="B11" s="45"/>
      <c r="C11" s="35"/>
      <c r="D11" s="106">
        <f>Enschede!E31</f>
        <v>0</v>
      </c>
    </row>
    <row r="12" spans="1:4" ht="13.5" thickBot="1" x14ac:dyDescent="0.25">
      <c r="A12" s="34" t="s">
        <v>57</v>
      </c>
      <c r="B12" s="45"/>
      <c r="C12" s="35"/>
      <c r="D12" s="106">
        <f>Overig!E6</f>
        <v>0</v>
      </c>
    </row>
    <row r="13" spans="1:4" ht="13.5" thickTop="1" x14ac:dyDescent="0.2">
      <c r="A13" s="101" t="s">
        <v>5</v>
      </c>
      <c r="B13" s="102"/>
      <c r="C13" s="103"/>
      <c r="D13" s="104">
        <f>SUM(D9:D12)</f>
        <v>0</v>
      </c>
    </row>
    <row r="14" spans="1:4" x14ac:dyDescent="0.2">
      <c r="A14" s="40"/>
      <c r="B14" s="14"/>
      <c r="C14" s="41"/>
      <c r="D14" s="16"/>
    </row>
    <row r="15" spans="1:4" x14ac:dyDescent="0.2">
      <c r="A15" s="97" t="s">
        <v>7</v>
      </c>
      <c r="B15" s="29"/>
      <c r="C15" s="30"/>
      <c r="D15" s="96" t="s">
        <v>3</v>
      </c>
    </row>
    <row r="16" spans="1:4" x14ac:dyDescent="0.2">
      <c r="A16" s="28" t="s">
        <v>12</v>
      </c>
      <c r="B16" s="29"/>
      <c r="C16" s="30"/>
      <c r="D16" s="96" t="s">
        <v>13</v>
      </c>
    </row>
    <row r="17" spans="1:4" x14ac:dyDescent="0.2">
      <c r="A17" s="121"/>
      <c r="B17" s="122"/>
      <c r="C17" s="123"/>
      <c r="D17" s="43">
        <v>0</v>
      </c>
    </row>
    <row r="18" spans="1:4" x14ac:dyDescent="0.2">
      <c r="A18" s="121"/>
      <c r="B18" s="122"/>
      <c r="C18" s="123"/>
      <c r="D18" s="43">
        <v>0</v>
      </c>
    </row>
    <row r="19" spans="1:4" x14ac:dyDescent="0.2">
      <c r="A19" s="121"/>
      <c r="B19" s="122"/>
      <c r="C19" s="123"/>
      <c r="D19" s="43">
        <v>0</v>
      </c>
    </row>
    <row r="20" spans="1:4" ht="13.5" thickBot="1" x14ac:dyDescent="0.25">
      <c r="A20" s="121"/>
      <c r="B20" s="122"/>
      <c r="C20" s="123"/>
      <c r="D20" s="43">
        <v>0</v>
      </c>
    </row>
    <row r="21" spans="1:4" ht="13.5" thickTop="1" x14ac:dyDescent="0.2">
      <c r="A21" s="36" t="s">
        <v>5</v>
      </c>
      <c r="B21" s="37"/>
      <c r="C21" s="38"/>
      <c r="D21" s="39">
        <f>SUM(D17:D20)</f>
        <v>0</v>
      </c>
    </row>
    <row r="22" spans="1:4" x14ac:dyDescent="0.2">
      <c r="A22" s="18"/>
      <c r="B22" s="19"/>
      <c r="C22" s="19"/>
      <c r="D22" s="44"/>
    </row>
    <row r="23" spans="1:4" ht="13.5" thickBot="1" x14ac:dyDescent="0.25">
      <c r="A23" s="18"/>
      <c r="B23" s="19"/>
      <c r="C23" s="19"/>
      <c r="D23" s="44"/>
    </row>
    <row r="24" spans="1:4" ht="18.75" customHeight="1" thickBot="1" x14ac:dyDescent="0.25">
      <c r="A24" s="98" t="s">
        <v>58</v>
      </c>
      <c r="B24" s="99"/>
      <c r="C24" s="133">
        <f>SUM(D13+D21)</f>
        <v>0</v>
      </c>
      <c r="D24" s="134"/>
    </row>
    <row r="25" spans="1:4" x14ac:dyDescent="0.2">
      <c r="A25" s="18"/>
      <c r="B25" s="19"/>
      <c r="C25" s="19"/>
      <c r="D25" s="44"/>
    </row>
    <row r="26" spans="1:4" x14ac:dyDescent="0.2">
      <c r="A26" s="34"/>
      <c r="B26" s="45"/>
      <c r="C26" s="35"/>
      <c r="D26" s="23"/>
    </row>
    <row r="27" spans="1:4" ht="18.75" customHeight="1" x14ac:dyDescent="0.2">
      <c r="A27" s="46" t="s">
        <v>49</v>
      </c>
      <c r="B27" s="127"/>
      <c r="C27" s="128"/>
      <c r="D27" s="129"/>
    </row>
    <row r="28" spans="1:4" ht="18.75" customHeight="1" x14ac:dyDescent="0.2">
      <c r="A28" s="46" t="s">
        <v>0</v>
      </c>
      <c r="B28" s="127"/>
      <c r="C28" s="128"/>
      <c r="D28" s="129"/>
    </row>
    <row r="29" spans="1:4" ht="72.75" customHeight="1" x14ac:dyDescent="0.2">
      <c r="A29" s="46" t="s">
        <v>1</v>
      </c>
      <c r="B29" s="130"/>
      <c r="C29" s="131"/>
      <c r="D29" s="132"/>
    </row>
    <row r="30" spans="1:4" ht="18.75" customHeight="1" thickBot="1" x14ac:dyDescent="0.25">
      <c r="A30" s="47" t="s">
        <v>2</v>
      </c>
      <c r="B30" s="124"/>
      <c r="C30" s="125"/>
      <c r="D30" s="126"/>
    </row>
  </sheetData>
  <mergeCells count="9">
    <mergeCell ref="A17:C17"/>
    <mergeCell ref="A18:C18"/>
    <mergeCell ref="A19:C19"/>
    <mergeCell ref="A20:C20"/>
    <mergeCell ref="B30:D30"/>
    <mergeCell ref="B27:D27"/>
    <mergeCell ref="B28:D28"/>
    <mergeCell ref="B29:D29"/>
    <mergeCell ref="C24:D24"/>
  </mergeCells>
  <pageMargins left="0.70866141732283472" right="0.70866141732283472" top="0.74803149606299213" bottom="0.74803149606299213" header="0.31496062992125984" footer="0.31496062992125984"/>
  <pageSetup paperSize="9" scale="95" orientation="portrait" horizontalDpi="4294967292" verticalDpi="4294967292"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960312-24C4-4F7C-AB8A-87EDE7417333}">
  <ds:schemaRefs>
    <ds:schemaRef ds:uri="http://schemas.microsoft.com/office/2006/metadata/properties"/>
    <ds:schemaRef ds:uri="http://www.w3.org/XML/1998/namespace"/>
    <ds:schemaRef ds:uri="46c995e6-7f53-48aa-a5ad-a9d38912b46a"/>
    <ds:schemaRef ds:uri="http://schemas.microsoft.com/office/2006/documentManagement/types"/>
    <ds:schemaRef ds:uri="http://schemas.microsoft.com/office/infopath/2007/PartnerControls"/>
    <ds:schemaRef ds:uri="http://purl.org/dc/dcmitype/"/>
    <ds:schemaRef ds:uri="5d807127-6dfe-4777-9fc9-8a2ccfc388c3"/>
    <ds:schemaRef ds:uri="http://purl.org/dc/term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8CDF68CE-CD6D-42E8-AF3B-D6AB9CEAC848}">
  <ds:schemaRefs>
    <ds:schemaRef ds:uri="http://schemas.microsoft.com/sharepoint/v3/contenttype/forms"/>
  </ds:schemaRefs>
</ds:datastoreItem>
</file>

<file path=customXml/itemProps3.xml><?xml version="1.0" encoding="utf-8"?>
<ds:datastoreItem xmlns:ds="http://schemas.openxmlformats.org/officeDocument/2006/customXml" ds:itemID="{1E3AF068-7DE7-42DD-936E-ABC1F74C4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Arnhem</vt:lpstr>
      <vt:lpstr>Zwolle</vt:lpstr>
      <vt:lpstr>Enschede</vt:lpstr>
      <vt:lpstr>Overig</vt:lpstr>
      <vt:lpstr>Totaal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Arnold</dc:creator>
  <cp:lastModifiedBy>Myrna Lansink | Inkada Inkoop &amp; Advies</cp:lastModifiedBy>
  <cp:lastPrinted>2023-04-18T12:25:45Z</cp:lastPrinted>
  <dcterms:created xsi:type="dcterms:W3CDTF">2011-07-27T13:26:21Z</dcterms:created>
  <dcterms:modified xsi:type="dcterms:W3CDTF">2023-04-18T12:25:59Z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