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Multi Functionele Printers/Aanbestedingsdocumenten/"/>
    </mc:Choice>
  </mc:AlternateContent>
  <xr:revisionPtr revIDLastSave="437" documentId="13_ncr:1_{DD71541F-246A-764B-A856-76822684D4FA}" xr6:coauthVersionLast="47" xr6:coauthVersionMax="47" xr10:uidLastSave="{51115160-6276-6540-9A6A-5610AFE614CB}"/>
  <bookViews>
    <workbookView xWindow="1740" yWindow="1460" windowWidth="27100" windowHeight="17680" activeTab="3" xr2:uid="{6E42A523-DD85-084C-B658-893CE62BD86D}"/>
  </bookViews>
  <sheets>
    <sheet name="Basisgegevens" sheetId="3" r:id="rId1"/>
    <sheet name="Overzicht Aanbieding" sheetId="9" r:id="rId2"/>
    <sheet name="Omvang van levering" sheetId="5" r:id="rId3"/>
    <sheet name="PB-eerste 60 mnd" sheetId="7" r:id="rId4"/>
    <sheet name="PB-Optiejaren" sheetId="10" r:id="rId5"/>
    <sheet name="Gegevens" sheetId="6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0" l="1"/>
  <c r="I37" i="10"/>
  <c r="J37" i="10"/>
  <c r="E37" i="10"/>
  <c r="F37" i="10"/>
  <c r="G37" i="10"/>
  <c r="C37" i="10"/>
  <c r="D37" i="10"/>
  <c r="B37" i="10"/>
  <c r="E41" i="7"/>
  <c r="B30" i="7"/>
  <c r="J37" i="7"/>
  <c r="I37" i="7"/>
  <c r="E37" i="7"/>
  <c r="F37" i="7"/>
  <c r="G37" i="7"/>
  <c r="C37" i="7"/>
  <c r="D37" i="7"/>
  <c r="H21" i="5"/>
  <c r="H20" i="5"/>
  <c r="H18" i="5"/>
  <c r="H17" i="5"/>
  <c r="H5" i="5"/>
  <c r="H6" i="5"/>
  <c r="H7" i="5"/>
  <c r="H8" i="5"/>
  <c r="H9" i="5"/>
  <c r="H10" i="5"/>
  <c r="H11" i="5"/>
  <c r="H12" i="5"/>
  <c r="I18" i="5" l="1"/>
  <c r="I17" i="5"/>
  <c r="H25" i="5"/>
  <c r="H24" i="5"/>
  <c r="G13" i="5"/>
  <c r="F13" i="5"/>
  <c r="E13" i="5"/>
  <c r="D13" i="5"/>
  <c r="C13" i="5"/>
  <c r="B13" i="5"/>
  <c r="J32" i="10"/>
  <c r="H32" i="7"/>
  <c r="G32" i="10"/>
  <c r="F32" i="10"/>
  <c r="E32" i="10"/>
  <c r="D32" i="7"/>
  <c r="H4" i="5"/>
  <c r="J34" i="10"/>
  <c r="J30" i="10"/>
  <c r="I30" i="10"/>
  <c r="H30" i="10"/>
  <c r="G30" i="10"/>
  <c r="F30" i="10"/>
  <c r="E30" i="10"/>
  <c r="D30" i="10"/>
  <c r="C30" i="10"/>
  <c r="B30" i="10"/>
  <c r="I3" i="10"/>
  <c r="I34" i="10" s="1"/>
  <c r="H3" i="10"/>
  <c r="H34" i="10" s="1"/>
  <c r="G3" i="10"/>
  <c r="G34" i="10" s="1"/>
  <c r="F3" i="10"/>
  <c r="F34" i="10" s="1"/>
  <c r="E3" i="10"/>
  <c r="E34" i="10" s="1"/>
  <c r="D3" i="10"/>
  <c r="D34" i="10" s="1"/>
  <c r="C3" i="10"/>
  <c r="C34" i="10" s="1"/>
  <c r="B3" i="10"/>
  <c r="B34" i="10" s="1"/>
  <c r="B48" i="7"/>
  <c r="J34" i="7"/>
  <c r="J30" i="7"/>
  <c r="C9" i="9"/>
  <c r="C17" i="9"/>
  <c r="E47" i="7"/>
  <c r="I3" i="7"/>
  <c r="I34" i="7" s="1"/>
  <c r="H3" i="7"/>
  <c r="H34" i="7" s="1"/>
  <c r="G3" i="7"/>
  <c r="G34" i="7" s="1"/>
  <c r="F3" i="7"/>
  <c r="F34" i="7" s="1"/>
  <c r="E3" i="7"/>
  <c r="E34" i="7" s="1"/>
  <c r="D3" i="7"/>
  <c r="D34" i="7" s="1"/>
  <c r="C3" i="7"/>
  <c r="C34" i="7" s="1"/>
  <c r="B3" i="7"/>
  <c r="B34" i="7" s="1"/>
  <c r="E46" i="7"/>
  <c r="I30" i="7"/>
  <c r="H30" i="7"/>
  <c r="G30" i="7"/>
  <c r="F30" i="7"/>
  <c r="E30" i="7"/>
  <c r="D30" i="7"/>
  <c r="C30" i="7"/>
  <c r="I32" i="10"/>
  <c r="I35" i="10" l="1"/>
  <c r="I36" i="10" s="1"/>
  <c r="H13" i="5"/>
  <c r="I24" i="5" s="1"/>
  <c r="C41" i="7"/>
  <c r="F41" i="7" s="1"/>
  <c r="B43" i="7" s="1"/>
  <c r="C42" i="10"/>
  <c r="E42" i="10" s="1"/>
  <c r="F42" i="10" s="1"/>
  <c r="J32" i="7"/>
  <c r="J35" i="10"/>
  <c r="J36" i="10" s="1"/>
  <c r="C41" i="10"/>
  <c r="E41" i="10" s="1"/>
  <c r="F41" i="10" s="1"/>
  <c r="H32" i="10"/>
  <c r="H35" i="10" s="1"/>
  <c r="H36" i="10" s="1"/>
  <c r="F35" i="10"/>
  <c r="F36" i="10" s="1"/>
  <c r="E35" i="10"/>
  <c r="E36" i="10" s="1"/>
  <c r="D32" i="10"/>
  <c r="D35" i="10" s="1"/>
  <c r="D36" i="10" s="1"/>
  <c r="B32" i="7"/>
  <c r="B35" i="7" s="1"/>
  <c r="B36" i="7" s="1"/>
  <c r="B37" i="7" s="1"/>
  <c r="B32" i="10"/>
  <c r="B35" i="10" s="1"/>
  <c r="B36" i="10" s="1"/>
  <c r="C32" i="7"/>
  <c r="C35" i="7" s="1"/>
  <c r="C36" i="7" s="1"/>
  <c r="C32" i="10"/>
  <c r="C35" i="10" s="1"/>
  <c r="C36" i="10" s="1"/>
  <c r="G35" i="10"/>
  <c r="G36" i="10" s="1"/>
  <c r="J35" i="7"/>
  <c r="J36" i="7" s="1"/>
  <c r="I32" i="7"/>
  <c r="I35" i="7" s="1"/>
  <c r="I36" i="7" s="1"/>
  <c r="F32" i="7"/>
  <c r="F35" i="7" s="1"/>
  <c r="F36" i="7" s="1"/>
  <c r="G32" i="7"/>
  <c r="G35" i="7" s="1"/>
  <c r="G36" i="7" s="1"/>
  <c r="E32" i="7"/>
  <c r="E35" i="7" s="1"/>
  <c r="E36" i="7" s="1"/>
  <c r="H35" i="7"/>
  <c r="H36" i="7" s="1"/>
  <c r="H37" i="7" s="1"/>
  <c r="B38" i="7" s="1"/>
  <c r="D35" i="7"/>
  <c r="D36" i="7" s="1"/>
  <c r="B43" i="10" l="1"/>
  <c r="C19" i="9" s="1"/>
  <c r="C42" i="7"/>
  <c r="E42" i="7" s="1"/>
  <c r="F42" i="7" s="1"/>
  <c r="C16" i="9" s="1"/>
  <c r="B38" i="10"/>
  <c r="C18" i="9" s="1"/>
  <c r="B50" i="7"/>
  <c r="I25" i="5"/>
  <c r="B46" i="10" l="1"/>
  <c r="C15" i="9"/>
</calcChain>
</file>

<file path=xl/sharedStrings.xml><?xml version="1.0" encoding="utf-8"?>
<sst xmlns="http://schemas.openxmlformats.org/spreadsheetml/2006/main" count="450" uniqueCount="127">
  <si>
    <t>EA Multi Functionele Printers</t>
  </si>
  <si>
    <t>Aanbestedende dienst</t>
  </si>
  <si>
    <t>Naam:</t>
  </si>
  <si>
    <t>Coöperatie Scholengroep Pompebeld U.A.</t>
  </si>
  <si>
    <t>Vestingingsplaats</t>
  </si>
  <si>
    <t>Gemeente Smallingerland</t>
  </si>
  <si>
    <t>KvK-nummer</t>
  </si>
  <si>
    <t>01136540</t>
  </si>
  <si>
    <t>Inschrijver</t>
  </si>
  <si>
    <t>Volledige naam Inschrijver (handelsnaam KvK</t>
  </si>
  <si>
    <t>Vestigingsplaats Inschrijver (KvK)</t>
  </si>
  <si>
    <t>Tekenbevoegde voor overeenkomst</t>
  </si>
  <si>
    <t>Functie</t>
  </si>
  <si>
    <t>Contactpersoon offerte</t>
  </si>
  <si>
    <t>Mobiel telefoonnummer</t>
  </si>
  <si>
    <t>E-mailadres</t>
  </si>
  <si>
    <t>Inschrijver heeft alles naar waarheid ingevuld. Door rechtsgeldige ondertekening van dit tabblad gaat u akkoord met alle bij het aanbestedingsdocument horende en gepubliceerde aanvullende documenten. De uitvoering zal worden uitgevoerd conform de gepubliceerde informatie en uw inschrijving.</t>
  </si>
  <si>
    <t>Datum:</t>
  </si>
  <si>
    <t>Plaats:</t>
  </si>
  <si>
    <t>Firma:</t>
  </si>
  <si>
    <t>Functie:</t>
  </si>
  <si>
    <t>Handtekening:</t>
  </si>
  <si>
    <t>Naam Inschrijver</t>
  </si>
  <si>
    <t>Contractvolume</t>
  </si>
  <si>
    <t>Retourneermogelijkheid conform werkblad Omvang van levering</t>
  </si>
  <si>
    <t>Bijplaatsing conform werkblad Omvang van levering</t>
  </si>
  <si>
    <t>Prijswens 1
Totaal alle machines 
eerste 60 maanden</t>
  </si>
  <si>
    <t>Prijswens 2
Totaal kosten afdrukken 
eerste 60 maanden</t>
  </si>
  <si>
    <t>Prijswens 3
Totaal kosten verhuizingen</t>
  </si>
  <si>
    <t>Prijswens 4 
Totaal alle machines optiejaren</t>
  </si>
  <si>
    <t>Prijswens 5
Totaal kosten afdrukken optiejaren</t>
  </si>
  <si>
    <t>OMVANG VAN LEVERING</t>
  </si>
  <si>
    <t>Scholengemeenschap</t>
  </si>
  <si>
    <t>RSG Magister Alvinus</t>
  </si>
  <si>
    <t>Onderwijsgroep Midden Friesland</t>
  </si>
  <si>
    <t>OSG Singelland</t>
  </si>
  <si>
    <t>Stichting Openbaar Voortgezet Onderwijs Fryslân-noord</t>
  </si>
  <si>
    <t>Simant</t>
  </si>
  <si>
    <t>Totaal</t>
  </si>
  <si>
    <t>Type 1 A4 printer ZW minimaal 20 PPM</t>
  </si>
  <si>
    <t>Type 2 A4 printer kleur minimaal 20 PPM</t>
  </si>
  <si>
    <t>Type 3 MFP A4/A3 ZW minimaal 30 PPM</t>
  </si>
  <si>
    <t>Type 4 MFP A4/A3 kleur minimaal 30 PPM</t>
  </si>
  <si>
    <t>Type 5 MFP A4/A3 ZW minimaal 45 PPM</t>
  </si>
  <si>
    <t>Type 6 MFP A4/A3 kleur minimaal 45 PPM</t>
  </si>
  <si>
    <t>Type 7 MFP A4/A3 kleur minimaal 60 PPM</t>
  </si>
  <si>
    <t xml:space="preserve">Type 8 Repromachine A4/A3 ZW minimaal 90 PPM </t>
  </si>
  <si>
    <t>Type 9 Grafische kleur Reproductiemachine minimaal 71 A4 PPM 39 A3 PPM inlusief vouwen, snijden en rughoekvorming</t>
  </si>
  <si>
    <t>Printmanagement te leveren door opdrachtnemer.</t>
  </si>
  <si>
    <r>
      <rPr>
        <sz val="12"/>
        <color theme="1"/>
        <rFont val="Calibri"/>
        <family val="2"/>
        <scheme val="minor"/>
      </rPr>
      <t>Eigen print management systeem (PMS), connectivity vereist met pakketen zoals Equitrac, Safecom en overige PMS applicaties.</t>
    </r>
  </si>
  <si>
    <t>MFP volume zwart-wit per jaar</t>
  </si>
  <si>
    <t>Zwart-wit</t>
  </si>
  <si>
    <t>MFP volume FC per jaar</t>
  </si>
  <si>
    <t>Full Color</t>
  </si>
  <si>
    <t>Repro volume zwart-wit per jaar</t>
  </si>
  <si>
    <t>Repro volume FC per jaar</t>
  </si>
  <si>
    <t>Flexibiliteit</t>
  </si>
  <si>
    <t>% van de totale levering</t>
  </si>
  <si>
    <t>Bijplaatsing over alle types</t>
  </si>
  <si>
    <t>Retourname over alle types</t>
  </si>
  <si>
    <t xml:space="preserve"> </t>
  </si>
  <si>
    <t>Prijzenblad eerste 60 maanden</t>
  </si>
  <si>
    <t>Omschrijving</t>
  </si>
  <si>
    <t>Type 9 Grafische full color Reproductiemachine 71 A4 en 39 A3 PPM</t>
  </si>
  <si>
    <r>
      <t xml:space="preserve">Aangeboden type </t>
    </r>
    <r>
      <rPr>
        <i/>
        <sz val="12"/>
        <rFont val="Calibri"/>
        <family val="2"/>
        <scheme val="minor"/>
      </rPr>
      <t>(in te vullen door inschrijver)</t>
    </r>
    <r>
      <rPr>
        <b/>
        <sz val="12"/>
        <rFont val="Calibri"/>
        <family val="2"/>
        <scheme val="minor"/>
      </rPr>
      <t>:</t>
    </r>
  </si>
  <si>
    <r>
      <t xml:space="preserve">Aangeboden type bij model A4/A3 </t>
    </r>
    <r>
      <rPr>
        <i/>
        <sz val="12"/>
        <rFont val="Calibri"/>
        <family val="2"/>
        <scheme val="minor"/>
      </rPr>
      <t>(in te vullen door inschrijver)</t>
    </r>
    <r>
      <rPr>
        <b/>
        <sz val="12"/>
        <rFont val="Calibri"/>
        <family val="2"/>
        <scheme val="minor"/>
      </rPr>
      <t>:</t>
    </r>
  </si>
  <si>
    <t>N.V.T.</t>
  </si>
  <si>
    <t>HUURPRIJS per machine per maand</t>
  </si>
  <si>
    <t>SOFTWARE per machine per maand</t>
  </si>
  <si>
    <t>OPTIONEEL 2 papierladen (T-eis-66)</t>
  </si>
  <si>
    <t>OPTIONEEL 4 papierlade (T-eis-66)</t>
  </si>
  <si>
    <t>OPTIONEEL Meerprijs A4/A3 MFP (T-eis-70)</t>
  </si>
  <si>
    <t>OPTIONEEL automatische embedded nietmachine op de A4 (T-eis-64)</t>
  </si>
  <si>
    <t>OPTIONEEL automatische embedded nietmachine op de A3/A4(T-eis-64)</t>
  </si>
  <si>
    <t>OPTIONEEL bulkmagazijn minimaal 1.500 vel A4 op de A3/A4 (T-eis-73)</t>
  </si>
  <si>
    <t>OPTIONEEL inline gekoppelde boekjesmaker op de A3/A4 (T-eis-74)</t>
  </si>
  <si>
    <t>OPTIONEEL bulkmagazijn minimaal 2.000 vel A4 (T-eis-78)</t>
  </si>
  <si>
    <t>OPTIONEEL eenvoudige RIP (T-eis-82)</t>
  </si>
  <si>
    <t>OPTIONEEL inline gekoppelde boekjesmaker (T-eis-86)</t>
  </si>
  <si>
    <t>OPTIONEEL niet-functie (T-eis-87)</t>
  </si>
  <si>
    <t>OPTIONEEL inline perforeren (T-eis-89)</t>
  </si>
  <si>
    <t>OPTIONEEL 2 extra papierladen minimaal 1.000 vel A3/A4 (T-eis-78)</t>
  </si>
  <si>
    <t>BUITEN DE PRIJSBEOORDELING</t>
  </si>
  <si>
    <t>OPTIONEEL Koppeling Equitrac (T-eis-22)</t>
  </si>
  <si>
    <t>OPTIONEEL Koppeling SafeCom (T-eis-16)</t>
  </si>
  <si>
    <t>OPTIONEEL Koppeling overige embedded printmanagement oplossingen (T-eis-22)</t>
  </si>
  <si>
    <t>OPTIONEEL Postscriptdriver en Postscriptmodule</t>
  </si>
  <si>
    <t>Bij huurprijs inbegrepen</t>
  </si>
  <si>
    <t>Totaal per machine</t>
  </si>
  <si>
    <t>Totaal aantal machines</t>
  </si>
  <si>
    <t>Totaalkosten huur / software / opties</t>
  </si>
  <si>
    <t>TOTAALKOSTEN PER TYPE MACHINE PER MAAND</t>
  </si>
  <si>
    <t>TOTAALKOSTEN PER TYPE MACHINE PER JAAR</t>
  </si>
  <si>
    <t>TOTAALKOSTEN PER TYPE MACHINE 5 JAAR</t>
  </si>
  <si>
    <t xml:space="preserve">TOTAAL (alle machines) voor 60 maanden </t>
  </si>
  <si>
    <t>Prijswens 1</t>
  </si>
  <si>
    <t xml:space="preserve">Omschrijving </t>
  </si>
  <si>
    <t>aantal eenheden</t>
  </si>
  <si>
    <t>opgave prijs per 
eenheid / tik</t>
  </si>
  <si>
    <t xml:space="preserve">totaal per jaar </t>
  </si>
  <si>
    <t>totaal 60 maanden</t>
  </si>
  <si>
    <t>Zwart afdrukken</t>
  </si>
  <si>
    <t>prijs per tik</t>
  </si>
  <si>
    <t>full color afdrukken</t>
  </si>
  <si>
    <t>TOTAALKOSTEN AFDRUKKEN voor 60 maanden</t>
  </si>
  <si>
    <t>Prijswens 2</t>
  </si>
  <si>
    <t>opgave totaalprijs per verhuizing</t>
  </si>
  <si>
    <t xml:space="preserve">totaal </t>
  </si>
  <si>
    <t>Kosten interne verhuizing MFP's tijdens contractduur</t>
  </si>
  <si>
    <t>Prijs per verhuizing</t>
  </si>
  <si>
    <t>Kosten externe verhuizing MFP's tijdens contractduur</t>
  </si>
  <si>
    <t>TOTAALKOSTEN VERHUIZINGEN</t>
  </si>
  <si>
    <t>Prijswens 3</t>
  </si>
  <si>
    <t xml:space="preserve">De totaalsom eerste 60 maanden van de HUUR/OPTIES/SOFTWARE/AFDRUKKEN en VERHUIZINGEN </t>
  </si>
  <si>
    <t>Prijzenblad optiejaren</t>
  </si>
  <si>
    <t>TOTAAL (alle machines) voor optiejaren</t>
  </si>
  <si>
    <t>Prijswens 4</t>
  </si>
  <si>
    <t>Prijswens 5</t>
  </si>
  <si>
    <t>Gegevens</t>
  </si>
  <si>
    <t>JA</t>
  </si>
  <si>
    <t>NEE</t>
  </si>
  <si>
    <t>NVT</t>
  </si>
  <si>
    <t>VariO Onderwijsgroep</t>
  </si>
  <si>
    <t>Overall per jaar MFP en Repro schatting</t>
  </si>
  <si>
    <r>
      <t xml:space="preserve">NB. Er kunnen geen rechten worden ontleend aan het aantal afdrukken en het aantal printers, MFP’s en repromachines. 
</t>
    </r>
    <r>
      <rPr>
        <b/>
        <sz val="10"/>
        <color rgb="FFFF0000"/>
        <rFont val="Calibri (Hoofdtekst)"/>
      </rPr>
      <t>De opgegeven Repro volumes  OSG Singelland betreft de periode juli t/m december 2022</t>
    </r>
  </si>
  <si>
    <t>nvt</t>
  </si>
  <si>
    <t>OPTIONEEL Koppeling SafeQ (T-eis-16)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</si>
</sst>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&quot;€&quot;\ #,##0.00"/>
    <numFmt numFmtId="166" formatCode="_(* #,##0_);_(* \(#,##0\);_(* &quot;-&quot;??_);_(@_)"/>
    <numFmt numFmtId="167" formatCode="_-&quot;€&quot;\ * #,##0.00_-;_-&quot;€&quot;\ * #,##0.00\-;_-&quot;€&quot;\ * &quot;-&quot;??_-;_-@_-"/>
    <numFmt numFmtId="168" formatCode="_-&quot;€&quot;\ * #,##0.00000_-;_-&quot;€&quot;\ * #,##0.00000\-;_-&quot;€&quot;\ * &quot;-&quot;??_-;_-@_-"/>
    <numFmt numFmtId="169" formatCode="&quot;€&quot;\ #,##0.0000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FF0000"/>
      <name val="Calibri (Hoofdtekst)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9" fillId="0" borderId="0" applyFont="0" applyFill="0" applyBorder="0" applyAlignment="0" applyProtection="0"/>
  </cellStyleXfs>
  <cellXfs count="147">
    <xf numFmtId="0" fontId="0" fillId="0" borderId="0" xfId="0"/>
    <xf numFmtId="166" fontId="0" fillId="0" borderId="0" xfId="3" applyNumberFormat="1" applyFont="1"/>
    <xf numFmtId="0" fontId="7" fillId="6" borderId="2" xfId="0" applyFont="1" applyFill="1" applyBorder="1"/>
    <xf numFmtId="0" fontId="7" fillId="6" borderId="2" xfId="0" applyFont="1" applyFill="1" applyBorder="1" applyAlignment="1">
      <alignment vertical="top" wrapText="1"/>
    </xf>
    <xf numFmtId="166" fontId="0" fillId="0" borderId="0" xfId="3" applyNumberFormat="1" applyFont="1" applyProtection="1"/>
    <xf numFmtId="166" fontId="0" fillId="0" borderId="0" xfId="3" applyNumberFormat="1" applyFont="1" applyFill="1" applyProtection="1"/>
    <xf numFmtId="0" fontId="7" fillId="6" borderId="2" xfId="0" applyFont="1" applyFill="1" applyBorder="1" applyAlignment="1">
      <alignment vertical="top"/>
    </xf>
    <xf numFmtId="9" fontId="0" fillId="6" borderId="2" xfId="4" applyFont="1" applyFill="1" applyBorder="1" applyProtection="1"/>
    <xf numFmtId="166" fontId="7" fillId="6" borderId="2" xfId="3" applyNumberFormat="1" applyFont="1" applyFill="1" applyBorder="1" applyAlignment="1" applyProtection="1">
      <alignment horizontal="center"/>
    </xf>
    <xf numFmtId="0" fontId="7" fillId="6" borderId="2" xfId="0" applyFont="1" applyFill="1" applyBorder="1" applyAlignment="1">
      <alignment horizontal="center" wrapText="1"/>
    </xf>
    <xf numFmtId="0" fontId="11" fillId="0" borderId="0" xfId="0" applyFont="1"/>
    <xf numFmtId="165" fontId="13" fillId="6" borderId="2" xfId="5" applyNumberFormat="1" applyFont="1" applyFill="1" applyBorder="1" applyAlignment="1" applyProtection="1">
      <alignment horizontal="center" vertical="center"/>
    </xf>
    <xf numFmtId="165" fontId="13" fillId="4" borderId="17" xfId="5" applyNumberFormat="1" applyFont="1" applyFill="1" applyBorder="1" applyAlignment="1" applyProtection="1">
      <alignment horizontal="center" vertical="center"/>
      <protection locked="0"/>
    </xf>
    <xf numFmtId="165" fontId="13" fillId="4" borderId="18" xfId="5" applyNumberFormat="1" applyFont="1" applyFill="1" applyBorder="1" applyAlignment="1" applyProtection="1">
      <alignment horizontal="center" vertical="center"/>
      <protection locked="0"/>
    </xf>
    <xf numFmtId="165" fontId="13" fillId="7" borderId="13" xfId="5" applyNumberFormat="1" applyFont="1" applyFill="1" applyBorder="1" applyAlignment="1" applyProtection="1">
      <alignment vertical="center"/>
    </xf>
    <xf numFmtId="165" fontId="13" fillId="7" borderId="10" xfId="5" applyNumberFormat="1" applyFont="1" applyFill="1" applyBorder="1" applyAlignment="1" applyProtection="1">
      <alignment vertical="center"/>
    </xf>
    <xf numFmtId="165" fontId="13" fillId="4" borderId="2" xfId="5" applyNumberFormat="1" applyFont="1" applyFill="1" applyBorder="1" applyAlignment="1" applyProtection="1">
      <alignment horizontal="center" vertical="center"/>
      <protection locked="0"/>
    </xf>
    <xf numFmtId="165" fontId="12" fillId="6" borderId="18" xfId="5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8" fontId="15" fillId="0" borderId="0" xfId="5" applyNumberFormat="1" applyFont="1" applyFill="1" applyBorder="1" applyAlignment="1" applyProtection="1">
      <alignment vertical="center"/>
    </xf>
    <xf numFmtId="167" fontId="13" fillId="0" borderId="0" xfId="5" applyFont="1" applyBorder="1" applyAlignment="1" applyProtection="1">
      <alignment horizontal="center" vertical="center"/>
    </xf>
    <xf numFmtId="167" fontId="13" fillId="0" borderId="0" xfId="5" applyFont="1" applyBorder="1" applyAlignment="1" applyProtection="1">
      <alignment vertical="center"/>
    </xf>
    <xf numFmtId="0" fontId="14" fillId="0" borderId="0" xfId="0" applyFont="1"/>
    <xf numFmtId="167" fontId="13" fillId="0" borderId="0" xfId="5" applyFont="1" applyAlignment="1" applyProtection="1">
      <alignment vertical="center"/>
    </xf>
    <xf numFmtId="167" fontId="13" fillId="0" borderId="0" xfId="5" applyFont="1" applyAlignment="1" applyProtection="1">
      <alignment horizontal="center" vertical="center"/>
    </xf>
    <xf numFmtId="167" fontId="14" fillId="0" borderId="0" xfId="5" applyFont="1" applyFill="1" applyBorder="1" applyAlignment="1" applyProtection="1">
      <alignment vertical="center"/>
    </xf>
    <xf numFmtId="165" fontId="14" fillId="0" borderId="0" xfId="5" applyNumberFormat="1" applyFont="1" applyFill="1" applyBorder="1" applyAlignment="1" applyProtection="1">
      <alignment horizontal="center" vertical="center"/>
    </xf>
    <xf numFmtId="167" fontId="11" fillId="0" borderId="0" xfId="5" applyFont="1" applyFill="1" applyBorder="1" applyAlignment="1" applyProtection="1">
      <alignment vertical="center" wrapText="1"/>
    </xf>
    <xf numFmtId="0" fontId="14" fillId="0" borderId="0" xfId="0" applyFont="1" applyAlignment="1">
      <alignment vertical="center" wrapText="1"/>
    </xf>
    <xf numFmtId="167" fontId="14" fillId="0" borderId="0" xfId="5" applyFont="1" applyFill="1" applyBorder="1" applyAlignment="1" applyProtection="1">
      <alignment vertical="center" wrapText="1"/>
    </xf>
    <xf numFmtId="167" fontId="14" fillId="0" borderId="0" xfId="5" applyFont="1" applyFill="1" applyBorder="1" applyAlignment="1" applyProtection="1">
      <alignment horizontal="center" vertical="center" wrapText="1"/>
    </xf>
    <xf numFmtId="167" fontId="11" fillId="0" borderId="0" xfId="5" applyFont="1" applyFill="1" applyBorder="1" applyProtection="1"/>
    <xf numFmtId="167" fontId="11" fillId="0" borderId="0" xfId="5" applyFont="1" applyFill="1" applyBorder="1" applyAlignment="1" applyProtection="1">
      <alignment horizontal="center"/>
    </xf>
    <xf numFmtId="0" fontId="6" fillId="3" borderId="13" xfId="0" applyFont="1" applyFill="1" applyBorder="1" applyAlignment="1">
      <alignment vertical="center"/>
    </xf>
    <xf numFmtId="0" fontId="17" fillId="6" borderId="2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4" fillId="6" borderId="16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/>
    </xf>
    <xf numFmtId="165" fontId="7" fillId="6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right" vertical="center"/>
    </xf>
    <xf numFmtId="0" fontId="7" fillId="6" borderId="2" xfId="0" applyFont="1" applyFill="1" applyBorder="1" applyAlignment="1">
      <alignment horizontal="right" vertical="center"/>
    </xf>
    <xf numFmtId="0" fontId="7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/>
    </xf>
    <xf numFmtId="0" fontId="10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/>
    </xf>
    <xf numFmtId="165" fontId="7" fillId="3" borderId="12" xfId="0" applyNumberFormat="1" applyFont="1" applyFill="1" applyBorder="1" applyAlignment="1">
      <alignment horizontal="left" vertical="center"/>
    </xf>
    <xf numFmtId="0" fontId="13" fillId="6" borderId="2" xfId="0" applyFont="1" applyFill="1" applyBorder="1" applyAlignment="1">
      <alignment vertical="center"/>
    </xf>
    <xf numFmtId="3" fontId="13" fillId="6" borderId="9" xfId="0" applyNumberFormat="1" applyFont="1" applyFill="1" applyBorder="1" applyAlignment="1">
      <alignment horizontal="center" vertical="center"/>
    </xf>
    <xf numFmtId="165" fontId="13" fillId="6" borderId="9" xfId="5" applyNumberFormat="1" applyFont="1" applyFill="1" applyBorder="1" applyAlignment="1" applyProtection="1">
      <alignment horizontal="center" vertical="center"/>
    </xf>
    <xf numFmtId="169" fontId="13" fillId="4" borderId="18" xfId="5" applyNumberFormat="1" applyFont="1" applyFill="1" applyBorder="1" applyAlignment="1" applyProtection="1">
      <alignment horizontal="center" vertical="center"/>
      <protection locked="0"/>
    </xf>
    <xf numFmtId="169" fontId="13" fillId="4" borderId="2" xfId="5" applyNumberFormat="1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right" vertical="center" wrapText="1"/>
    </xf>
    <xf numFmtId="0" fontId="7" fillId="6" borderId="9" xfId="0" applyFont="1" applyFill="1" applyBorder="1" applyAlignment="1">
      <alignment horizontal="right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horizontal="center" wrapText="1"/>
    </xf>
    <xf numFmtId="0" fontId="7" fillId="6" borderId="2" xfId="0" applyFont="1" applyFill="1" applyBorder="1" applyAlignment="1">
      <alignment horizontal="center" vertical="center"/>
    </xf>
    <xf numFmtId="167" fontId="7" fillId="6" borderId="2" xfId="5" applyFont="1" applyFill="1" applyBorder="1" applyAlignment="1" applyProtection="1">
      <alignment horizontal="center" vertical="center" wrapText="1"/>
    </xf>
    <xf numFmtId="167" fontId="7" fillId="6" borderId="2" xfId="5" applyFont="1" applyFill="1" applyBorder="1" applyAlignment="1" applyProtection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165" fontId="13" fillId="6" borderId="10" xfId="5" applyNumberFormat="1" applyFont="1" applyFill="1" applyBorder="1" applyAlignment="1" applyProtection="1">
      <alignment horizontal="center" vertical="center"/>
    </xf>
    <xf numFmtId="165" fontId="14" fillId="3" borderId="12" xfId="5" applyNumberFormat="1" applyFont="1" applyFill="1" applyBorder="1" applyAlignment="1" applyProtection="1">
      <alignment horizontal="center" vertical="center"/>
    </xf>
    <xf numFmtId="167" fontId="7" fillId="6" borderId="9" xfId="5" applyFont="1" applyFill="1" applyBorder="1" applyAlignment="1" applyProtection="1">
      <alignment horizontal="right" vertical="center"/>
    </xf>
    <xf numFmtId="165" fontId="16" fillId="3" borderId="1" xfId="5" applyNumberFormat="1" applyFont="1" applyFill="1" applyBorder="1" applyAlignment="1" applyProtection="1">
      <alignment horizontal="center" vertical="center" wrapText="1"/>
    </xf>
    <xf numFmtId="165" fontId="7" fillId="6" borderId="2" xfId="5" applyNumberFormat="1" applyFont="1" applyFill="1" applyBorder="1" applyAlignment="1" applyProtection="1">
      <alignment horizontal="center" vertical="center" wrapText="1"/>
    </xf>
    <xf numFmtId="165" fontId="7" fillId="6" borderId="2" xfId="5" applyNumberFormat="1" applyFont="1" applyFill="1" applyBorder="1" applyAlignment="1" applyProtection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4" fillId="0" borderId="9" xfId="5" applyNumberFormat="1" applyFont="1" applyFill="1" applyBorder="1" applyAlignment="1" applyProtection="1">
      <alignment vertical="center"/>
    </xf>
    <xf numFmtId="165" fontId="12" fillId="6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6" borderId="22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6" borderId="2" xfId="0" applyFill="1" applyBorder="1"/>
    <xf numFmtId="0" fontId="0" fillId="4" borderId="2" xfId="0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center" wrapText="1"/>
    </xf>
    <xf numFmtId="1" fontId="0" fillId="0" borderId="0" xfId="0" applyNumberFormat="1"/>
    <xf numFmtId="1" fontId="0" fillId="4" borderId="2" xfId="0" applyNumberFormat="1" applyFill="1" applyBorder="1" applyAlignment="1" applyProtection="1">
      <alignment horizontal="right" wrapText="1"/>
      <protection locked="0"/>
    </xf>
    <xf numFmtId="1" fontId="0" fillId="6" borderId="2" xfId="0" applyNumberFormat="1" applyFill="1" applyBorder="1"/>
    <xf numFmtId="0" fontId="0" fillId="0" borderId="0" xfId="0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2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6" borderId="2" xfId="0" applyNumberFormat="1" applyFill="1" applyBorder="1" applyAlignment="1">
      <alignment wrapText="1"/>
    </xf>
    <xf numFmtId="49" fontId="10" fillId="6" borderId="2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vertical="top" wrapText="1"/>
    </xf>
    <xf numFmtId="0" fontId="20" fillId="4" borderId="2" xfId="0" applyFont="1" applyFill="1" applyBorder="1" applyProtection="1">
      <protection locked="0"/>
    </xf>
    <xf numFmtId="49" fontId="0" fillId="0" borderId="0" xfId="3" applyNumberFormat="1" applyFont="1" applyAlignment="1" applyProtection="1">
      <alignment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1" fillId="5" borderId="3" xfId="1" applyNumberFormat="1" applyFill="1" applyBorder="1" applyAlignment="1" applyProtection="1">
      <alignment horizontal="left" vertical="center"/>
      <protection locked="0"/>
    </xf>
    <xf numFmtId="49" fontId="1" fillId="5" borderId="24" xfId="1" applyNumberFormat="1" applyFill="1" applyBorder="1" applyAlignment="1" applyProtection="1">
      <alignment horizontal="left" vertical="center"/>
      <protection locked="0"/>
    </xf>
    <xf numFmtId="49" fontId="1" fillId="5" borderId="4" xfId="1" applyNumberFormat="1" applyFill="1" applyBorder="1" applyAlignment="1" applyProtection="1">
      <alignment horizontal="left" vertical="center"/>
      <protection locked="0"/>
    </xf>
    <xf numFmtId="49" fontId="1" fillId="5" borderId="5" xfId="1" applyNumberFormat="1" applyFill="1" applyBorder="1" applyAlignment="1" applyProtection="1">
      <alignment horizontal="left" vertical="center"/>
      <protection locked="0"/>
    </xf>
    <xf numFmtId="49" fontId="1" fillId="5" borderId="0" xfId="1" applyNumberFormat="1" applyFill="1" applyAlignment="1" applyProtection="1">
      <alignment horizontal="left" vertical="center"/>
      <protection locked="0"/>
    </xf>
    <xf numFmtId="49" fontId="1" fillId="5" borderId="6" xfId="1" applyNumberFormat="1" applyFill="1" applyBorder="1" applyAlignment="1" applyProtection="1">
      <alignment horizontal="left" vertical="center"/>
      <protection locked="0"/>
    </xf>
    <xf numFmtId="49" fontId="1" fillId="5" borderId="7" xfId="1" applyNumberFormat="1" applyFill="1" applyBorder="1" applyAlignment="1" applyProtection="1">
      <alignment horizontal="left" vertical="center"/>
      <protection locked="0"/>
    </xf>
    <xf numFmtId="49" fontId="1" fillId="5" borderId="11" xfId="1" applyNumberFormat="1" applyFill="1" applyBorder="1" applyAlignment="1" applyProtection="1">
      <alignment horizontal="left" vertical="center"/>
      <protection locked="0"/>
    </xf>
    <xf numFmtId="49" fontId="1" fillId="5" borderId="8" xfId="1" applyNumberFormat="1" applyFill="1" applyBorder="1" applyAlignment="1" applyProtection="1">
      <alignment horizontal="left" vertical="center"/>
      <protection locked="0"/>
    </xf>
    <xf numFmtId="14" fontId="1" fillId="5" borderId="25" xfId="1" applyNumberFormat="1" applyFill="1" applyBorder="1" applyAlignment="1" applyProtection="1">
      <alignment horizontal="left" vertical="center"/>
      <protection locked="0"/>
    </xf>
    <xf numFmtId="14" fontId="1" fillId="5" borderId="26" xfId="1" applyNumberFormat="1" applyFill="1" applyBorder="1" applyAlignment="1" applyProtection="1">
      <alignment horizontal="left" vertical="center"/>
      <protection locked="0"/>
    </xf>
    <xf numFmtId="14" fontId="1" fillId="5" borderId="27" xfId="1" applyNumberFormat="1" applyFill="1" applyBorder="1" applyAlignment="1" applyProtection="1">
      <alignment horizontal="left" vertical="center"/>
      <protection locked="0"/>
    </xf>
    <xf numFmtId="14" fontId="1" fillId="5" borderId="28" xfId="1" applyNumberFormat="1" applyFill="1" applyBorder="1" applyAlignment="1" applyProtection="1">
      <alignment horizontal="left" vertical="center"/>
      <protection locked="0"/>
    </xf>
    <xf numFmtId="14" fontId="1" fillId="5" borderId="13" xfId="1" applyNumberFormat="1" applyFill="1" applyBorder="1" applyAlignment="1" applyProtection="1">
      <alignment horizontal="left" vertical="center"/>
      <protection locked="0"/>
    </xf>
    <xf numFmtId="14" fontId="1" fillId="5" borderId="29" xfId="1" applyNumberFormat="1" applyFill="1" applyBorder="1" applyAlignment="1" applyProtection="1">
      <alignment horizontal="left" vertical="center"/>
      <protection locked="0"/>
    </xf>
    <xf numFmtId="14" fontId="1" fillId="5" borderId="28" xfId="1" applyNumberFormat="1" applyFill="1" applyBorder="1" applyAlignment="1" applyProtection="1">
      <alignment vertical="center"/>
      <protection locked="0"/>
    </xf>
    <xf numFmtId="14" fontId="1" fillId="5" borderId="13" xfId="1" applyNumberFormat="1" applyFill="1" applyBorder="1" applyAlignment="1" applyProtection="1">
      <alignment vertical="center"/>
      <protection locked="0"/>
    </xf>
    <xf numFmtId="14" fontId="1" fillId="5" borderId="29" xfId="1" applyNumberFormat="1" applyFill="1" applyBorder="1" applyAlignment="1" applyProtection="1">
      <alignment vertical="center"/>
      <protection locked="0"/>
    </xf>
    <xf numFmtId="14" fontId="1" fillId="5" borderId="30" xfId="1" applyNumberFormat="1" applyFill="1" applyBorder="1" applyAlignment="1" applyProtection="1">
      <alignment horizontal="left" vertical="center"/>
      <protection locked="0"/>
    </xf>
    <xf numFmtId="14" fontId="1" fillId="5" borderId="31" xfId="1" applyNumberFormat="1" applyFill="1" applyBorder="1" applyAlignment="1" applyProtection="1">
      <alignment horizontal="left" vertical="center"/>
      <protection locked="0"/>
    </xf>
    <xf numFmtId="14" fontId="1" fillId="5" borderId="32" xfId="1" applyNumberFormat="1" applyFill="1" applyBorder="1" applyAlignment="1" applyProtection="1">
      <alignment horizontal="left" vertical="center"/>
      <protection locked="0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wrapText="1"/>
    </xf>
    <xf numFmtId="0" fontId="0" fillId="3" borderId="0" xfId="0" applyFill="1"/>
    <xf numFmtId="165" fontId="0" fillId="3" borderId="0" xfId="0" applyNumberFormat="1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5" fontId="0" fillId="6" borderId="0" xfId="0" applyNumberFormat="1" applyFill="1" applyAlignment="1">
      <alignment vertical="center"/>
    </xf>
    <xf numFmtId="0" fontId="7" fillId="0" borderId="0" xfId="0" applyFont="1"/>
    <xf numFmtId="49" fontId="0" fillId="4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7" fontId="11" fillId="0" borderId="0" xfId="5" applyFont="1" applyFill="1" applyBorder="1" applyAlignment="1" applyProtection="1">
      <alignment horizontal="left" vertical="center" wrapText="1"/>
    </xf>
    <xf numFmtId="0" fontId="7" fillId="6" borderId="9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/>
    </xf>
  </cellXfs>
  <cellStyles count="6">
    <cellStyle name="Euro" xfId="5" xr:uid="{CA787B90-D778-774A-B988-80BC38432F65}"/>
    <cellStyle name="Komma" xfId="3" builtinId="3"/>
    <cellStyle name="Procent" xfId="4" builtinId="5"/>
    <cellStyle name="Standaard" xfId="0" builtinId="0"/>
    <cellStyle name="Standaard 2" xfId="1" xr:uid="{3C58AAAB-DD60-1B48-A5A2-6F92182E4907}"/>
    <cellStyle name="Valuta 2" xfId="2" xr:uid="{8C200803-50A3-8A4F-AB02-8DB830D10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315338</xdr:colOff>
      <xdr:row>3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FD071E-97C2-7B43-9255-07C3B0CA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06400"/>
          <a:ext cx="2487038" cy="660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171855</xdr:colOff>
      <xdr:row>3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800659-727C-4A4B-AE4D-76B1BE620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343555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D89A-56D7-8643-AE99-F9E6EE624EEF}">
  <dimension ref="A1:F36"/>
  <sheetViews>
    <sheetView showGridLines="0" zoomScaleNormal="100" workbookViewId="0">
      <selection activeCell="C13" sqref="C13:F13"/>
    </sheetView>
  </sheetViews>
  <sheetFormatPr baseColWidth="10" defaultColWidth="10.83203125" defaultRowHeight="16" x14ac:dyDescent="0.2"/>
  <cols>
    <col min="1" max="1" width="10.83203125" style="95"/>
    <col min="2" max="2" width="17.6640625" style="95" customWidth="1"/>
    <col min="3" max="16384" width="10.83203125" style="95"/>
  </cols>
  <sheetData>
    <row r="1" spans="1:6" ht="19" customHeight="1" x14ac:dyDescent="0.2">
      <c r="D1" s="105" t="s">
        <v>0</v>
      </c>
      <c r="E1" s="105"/>
      <c r="F1" s="105"/>
    </row>
    <row r="2" spans="1:6" x14ac:dyDescent="0.2">
      <c r="D2" s="105"/>
      <c r="E2" s="105"/>
      <c r="F2" s="105"/>
    </row>
    <row r="3" spans="1:6" x14ac:dyDescent="0.2">
      <c r="D3" s="105"/>
      <c r="E3" s="105"/>
      <c r="F3" s="105"/>
    </row>
    <row r="6" spans="1:6" ht="19" x14ac:dyDescent="0.2">
      <c r="A6" s="131" t="s">
        <v>1</v>
      </c>
      <c r="B6" s="131"/>
      <c r="C6" s="131"/>
      <c r="D6" s="131"/>
      <c r="E6" s="131"/>
      <c r="F6" s="131"/>
    </row>
    <row r="7" spans="1:6" x14ac:dyDescent="0.2">
      <c r="A7" s="106" t="s">
        <v>2</v>
      </c>
      <c r="B7" s="106"/>
      <c r="C7" s="106" t="s">
        <v>3</v>
      </c>
      <c r="D7" s="106"/>
      <c r="E7" s="106"/>
      <c r="F7" s="106"/>
    </row>
    <row r="8" spans="1:6" x14ac:dyDescent="0.2">
      <c r="A8" s="106" t="s">
        <v>4</v>
      </c>
      <c r="B8" s="106"/>
      <c r="C8" s="106" t="s">
        <v>5</v>
      </c>
      <c r="D8" s="106"/>
      <c r="E8" s="106"/>
    </row>
    <row r="9" spans="1:6" x14ac:dyDescent="0.2">
      <c r="A9" s="106" t="s">
        <v>6</v>
      </c>
      <c r="B9" s="106"/>
      <c r="C9" s="133" t="s">
        <v>7</v>
      </c>
      <c r="D9" s="133"/>
      <c r="E9" s="133"/>
    </row>
    <row r="12" spans="1:6" ht="19" x14ac:dyDescent="0.2">
      <c r="A12" s="131" t="s">
        <v>8</v>
      </c>
      <c r="B12" s="132"/>
      <c r="C12" s="132"/>
      <c r="D12" s="132"/>
      <c r="E12" s="132"/>
      <c r="F12" s="132"/>
    </row>
    <row r="13" spans="1:6" ht="32" customHeight="1" x14ac:dyDescent="0.2">
      <c r="A13" s="129" t="s">
        <v>9</v>
      </c>
      <c r="B13" s="129"/>
      <c r="C13" s="130"/>
      <c r="D13" s="130"/>
      <c r="E13" s="130"/>
      <c r="F13" s="130"/>
    </row>
    <row r="14" spans="1:6" ht="32" customHeight="1" x14ac:dyDescent="0.2">
      <c r="A14" s="129" t="s">
        <v>10</v>
      </c>
      <c r="B14" s="129"/>
      <c r="C14" s="130"/>
      <c r="D14" s="130"/>
      <c r="E14" s="130"/>
      <c r="F14" s="130"/>
    </row>
    <row r="15" spans="1:6" ht="32" customHeight="1" x14ac:dyDescent="0.2">
      <c r="A15" s="129" t="s">
        <v>6</v>
      </c>
      <c r="B15" s="129"/>
      <c r="C15" s="130"/>
      <c r="D15" s="130"/>
      <c r="E15" s="130"/>
      <c r="F15" s="130"/>
    </row>
    <row r="16" spans="1:6" ht="32" customHeight="1" x14ac:dyDescent="0.2">
      <c r="A16" s="129" t="s">
        <v>11</v>
      </c>
      <c r="B16" s="129"/>
      <c r="C16" s="130"/>
      <c r="D16" s="130"/>
      <c r="E16" s="130"/>
      <c r="F16" s="130"/>
    </row>
    <row r="17" spans="1:6" ht="32" customHeight="1" x14ac:dyDescent="0.2">
      <c r="A17" s="129" t="s">
        <v>12</v>
      </c>
      <c r="B17" s="129"/>
      <c r="C17" s="130"/>
      <c r="D17" s="130"/>
      <c r="E17" s="130"/>
      <c r="F17" s="130"/>
    </row>
    <row r="18" spans="1:6" ht="16" customHeight="1" x14ac:dyDescent="0.2"/>
    <row r="19" spans="1:6" ht="16" customHeight="1" x14ac:dyDescent="0.2">
      <c r="A19" s="106" t="s">
        <v>13</v>
      </c>
      <c r="B19" s="106"/>
      <c r="C19" s="130"/>
      <c r="D19" s="130"/>
      <c r="E19" s="130"/>
      <c r="F19" s="130"/>
    </row>
    <row r="20" spans="1:6" ht="16" customHeight="1" x14ac:dyDescent="0.2">
      <c r="A20" s="106" t="s">
        <v>12</v>
      </c>
      <c r="B20" s="106"/>
      <c r="C20" s="130"/>
      <c r="D20" s="130"/>
      <c r="E20" s="130"/>
      <c r="F20" s="130"/>
    </row>
    <row r="21" spans="1:6" ht="16" customHeight="1" x14ac:dyDescent="0.2">
      <c r="A21" s="106" t="s">
        <v>14</v>
      </c>
      <c r="B21" s="106"/>
      <c r="C21" s="130"/>
      <c r="D21" s="130"/>
      <c r="E21" s="130"/>
      <c r="F21" s="130"/>
    </row>
    <row r="22" spans="1:6" ht="16" customHeight="1" x14ac:dyDescent="0.2">
      <c r="A22" s="106" t="s">
        <v>15</v>
      </c>
      <c r="B22" s="106"/>
      <c r="C22" s="130"/>
      <c r="D22" s="130"/>
      <c r="E22" s="130"/>
      <c r="F22" s="130"/>
    </row>
    <row r="24" spans="1:6" ht="70" customHeight="1" x14ac:dyDescent="0.2">
      <c r="A24" s="129" t="s">
        <v>16</v>
      </c>
      <c r="B24" s="129"/>
      <c r="C24" s="129"/>
      <c r="D24" s="129"/>
      <c r="E24" s="129"/>
      <c r="F24" s="129"/>
    </row>
    <row r="25" spans="1:6" ht="17" thickBot="1" x14ac:dyDescent="0.25"/>
    <row r="26" spans="1:6" x14ac:dyDescent="0.2">
      <c r="A26" s="96" t="s">
        <v>17</v>
      </c>
      <c r="B26" s="116"/>
      <c r="C26" s="117"/>
      <c r="D26" s="118"/>
    </row>
    <row r="27" spans="1:6" x14ac:dyDescent="0.2">
      <c r="A27" s="96" t="s">
        <v>18</v>
      </c>
      <c r="B27" s="119"/>
      <c r="C27" s="120"/>
      <c r="D27" s="121"/>
    </row>
    <row r="28" spans="1:6" x14ac:dyDescent="0.2">
      <c r="A28" s="96" t="s">
        <v>19</v>
      </c>
      <c r="B28" s="122"/>
      <c r="C28" s="123"/>
      <c r="D28" s="124"/>
    </row>
    <row r="29" spans="1:6" x14ac:dyDescent="0.2">
      <c r="A29" s="96" t="s">
        <v>2</v>
      </c>
      <c r="B29" s="119"/>
      <c r="C29" s="120"/>
      <c r="D29" s="121"/>
    </row>
    <row r="30" spans="1:6" ht="17" thickBot="1" x14ac:dyDescent="0.25">
      <c r="A30" s="96" t="s">
        <v>20</v>
      </c>
      <c r="B30" s="125"/>
      <c r="C30" s="126"/>
      <c r="D30" s="127"/>
    </row>
    <row r="31" spans="1:6" x14ac:dyDescent="0.2">
      <c r="A31" s="128"/>
      <c r="B31" s="128"/>
      <c r="C31" s="97"/>
    </row>
    <row r="32" spans="1:6" ht="17" thickBot="1" x14ac:dyDescent="0.25">
      <c r="A32" s="128" t="s">
        <v>21</v>
      </c>
      <c r="B32" s="128"/>
    </row>
    <row r="33" spans="1:4" x14ac:dyDescent="0.2">
      <c r="A33" s="97"/>
      <c r="B33" s="107"/>
      <c r="C33" s="108"/>
      <c r="D33" s="109"/>
    </row>
    <row r="34" spans="1:4" x14ac:dyDescent="0.2">
      <c r="A34" s="97"/>
      <c r="B34" s="110"/>
      <c r="C34" s="111"/>
      <c r="D34" s="112"/>
    </row>
    <row r="35" spans="1:4" x14ac:dyDescent="0.2">
      <c r="A35" s="97"/>
      <c r="B35" s="110"/>
      <c r="C35" s="111"/>
      <c r="D35" s="112"/>
    </row>
    <row r="36" spans="1:4" ht="17" thickBot="1" x14ac:dyDescent="0.25">
      <c r="B36" s="113"/>
      <c r="C36" s="114"/>
      <c r="D36" s="115"/>
    </row>
  </sheetData>
  <sheetProtection algorithmName="SHA-512" hashValue="ZlM5FTaHATNFz+uZ2pGtf54Dio18KTCwp8tBD4XXTNZK3b/W0icxvkbKuZwRDtneD4MD/nd/5x2pZUDzrxhN8g==" saltValue="zA20mEg6L9/v4Wp7wpFAww==" spinCount="100000" sheet="1" objects="1" scenarios="1"/>
  <mergeCells count="36">
    <mergeCell ref="A6:F6"/>
    <mergeCell ref="A7:B7"/>
    <mergeCell ref="A8:B8"/>
    <mergeCell ref="A9:B9"/>
    <mergeCell ref="C8:E8"/>
    <mergeCell ref="C9:E9"/>
    <mergeCell ref="C7:F7"/>
    <mergeCell ref="A12:F12"/>
    <mergeCell ref="A13:B13"/>
    <mergeCell ref="C13:F13"/>
    <mergeCell ref="A14:B14"/>
    <mergeCell ref="C14:F14"/>
    <mergeCell ref="C21:F21"/>
    <mergeCell ref="C22:F22"/>
    <mergeCell ref="A15:B15"/>
    <mergeCell ref="C15:F15"/>
    <mergeCell ref="A16:B16"/>
    <mergeCell ref="A17:B17"/>
    <mergeCell ref="A20:B20"/>
    <mergeCell ref="A21:B21"/>
    <mergeCell ref="D1:F3"/>
    <mergeCell ref="A19:B19"/>
    <mergeCell ref="B33:D36"/>
    <mergeCell ref="B26:D26"/>
    <mergeCell ref="B27:D27"/>
    <mergeCell ref="B28:D28"/>
    <mergeCell ref="B29:D29"/>
    <mergeCell ref="B30:D30"/>
    <mergeCell ref="A32:B32"/>
    <mergeCell ref="A31:B31"/>
    <mergeCell ref="A24:F24"/>
    <mergeCell ref="A22:B22"/>
    <mergeCell ref="C16:F16"/>
    <mergeCell ref="C17:F17"/>
    <mergeCell ref="C19:F19"/>
    <mergeCell ref="C20:F20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12A4-3C8C-8140-8F49-A1C4372CD21E}">
  <dimension ref="A1:G20"/>
  <sheetViews>
    <sheetView showGridLines="0" showZeros="0" workbookViewId="0">
      <selection activeCell="C11" sqref="C11:F11"/>
    </sheetView>
  </sheetViews>
  <sheetFormatPr baseColWidth="10" defaultColWidth="11" defaultRowHeight="16" x14ac:dyDescent="0.2"/>
  <cols>
    <col min="2" max="2" width="17.6640625" customWidth="1"/>
  </cols>
  <sheetData>
    <row r="1" spans="1:7" x14ac:dyDescent="0.2">
      <c r="D1" s="105" t="s">
        <v>0</v>
      </c>
      <c r="E1" s="105"/>
      <c r="F1" s="105"/>
    </row>
    <row r="2" spans="1:7" ht="16" customHeight="1" x14ac:dyDescent="0.2">
      <c r="D2" s="105"/>
      <c r="E2" s="105"/>
      <c r="F2" s="105"/>
      <c r="G2" s="78"/>
    </row>
    <row r="3" spans="1:7" ht="16" customHeight="1" x14ac:dyDescent="0.2">
      <c r="D3" s="105"/>
      <c r="E3" s="105"/>
      <c r="F3" s="105"/>
      <c r="G3" s="78"/>
    </row>
    <row r="4" spans="1:7" ht="16" customHeight="1" x14ac:dyDescent="0.2">
      <c r="D4" s="105"/>
      <c r="E4" s="105"/>
      <c r="F4" s="105"/>
      <c r="G4" s="78"/>
    </row>
    <row r="7" spans="1:7" ht="19" x14ac:dyDescent="0.2">
      <c r="A7" s="131" t="s">
        <v>8</v>
      </c>
      <c r="B7" s="132"/>
      <c r="C7" s="132"/>
      <c r="D7" s="132"/>
      <c r="E7" s="132"/>
      <c r="F7" s="132"/>
    </row>
    <row r="9" spans="1:7" ht="32" customHeight="1" x14ac:dyDescent="0.2">
      <c r="A9" s="140" t="s">
        <v>22</v>
      </c>
      <c r="B9" s="140"/>
      <c r="C9" s="142">
        <f>Basisgegevens!C13</f>
        <v>0</v>
      </c>
      <c r="D9" s="143"/>
      <c r="E9" s="143"/>
      <c r="F9" s="143"/>
    </row>
    <row r="11" spans="1:7" ht="48" customHeight="1" x14ac:dyDescent="0.2">
      <c r="A11" s="106" t="s">
        <v>23</v>
      </c>
      <c r="B11" s="106"/>
      <c r="C11" s="141"/>
      <c r="D11" s="141"/>
      <c r="E11" s="141"/>
      <c r="F11" s="141"/>
    </row>
    <row r="12" spans="1:7" ht="48" customHeight="1" x14ac:dyDescent="0.2">
      <c r="A12" s="129" t="s">
        <v>24</v>
      </c>
      <c r="B12" s="129"/>
      <c r="C12" s="141"/>
      <c r="D12" s="141"/>
      <c r="E12" s="141"/>
      <c r="F12" s="141"/>
    </row>
    <row r="13" spans="1:7" ht="48" customHeight="1" x14ac:dyDescent="0.2">
      <c r="A13" s="129" t="s">
        <v>25</v>
      </c>
      <c r="B13" s="129"/>
      <c r="C13" s="141"/>
      <c r="D13" s="141"/>
      <c r="E13" s="141"/>
      <c r="F13" s="141"/>
    </row>
    <row r="15" spans="1:7" ht="48" customHeight="1" x14ac:dyDescent="0.2">
      <c r="A15" s="137" t="s">
        <v>26</v>
      </c>
      <c r="B15" s="138"/>
      <c r="C15" s="139">
        <f>'PB-eerste 60 mnd'!B38</f>
        <v>0</v>
      </c>
      <c r="D15" s="139"/>
      <c r="E15" s="139"/>
      <c r="F15" s="139"/>
    </row>
    <row r="16" spans="1:7" ht="48" customHeight="1" x14ac:dyDescent="0.2">
      <c r="A16" s="137" t="s">
        <v>27</v>
      </c>
      <c r="B16" s="138"/>
      <c r="C16" s="139">
        <f>'PB-eerste 60 mnd'!B43</f>
        <v>0</v>
      </c>
      <c r="D16" s="139"/>
      <c r="E16" s="139"/>
      <c r="F16" s="139"/>
    </row>
    <row r="17" spans="1:6" ht="48" customHeight="1" x14ac:dyDescent="0.2">
      <c r="A17" s="137" t="s">
        <v>28</v>
      </c>
      <c r="B17" s="138"/>
      <c r="C17" s="139">
        <f>'PB-eerste 60 mnd'!B48</f>
        <v>0</v>
      </c>
      <c r="D17" s="139"/>
      <c r="E17" s="139"/>
      <c r="F17" s="139"/>
    </row>
    <row r="18" spans="1:6" ht="48" customHeight="1" x14ac:dyDescent="0.2">
      <c r="A18" s="137" t="s">
        <v>29</v>
      </c>
      <c r="B18" s="138"/>
      <c r="C18" s="139">
        <f>'PB-Optiejaren'!B38</f>
        <v>0</v>
      </c>
      <c r="D18" s="139"/>
      <c r="E18" s="139"/>
      <c r="F18" s="139"/>
    </row>
    <row r="19" spans="1:6" ht="48" customHeight="1" x14ac:dyDescent="0.2">
      <c r="A19" s="137" t="s">
        <v>30</v>
      </c>
      <c r="B19" s="138"/>
      <c r="C19" s="139">
        <f>'PB-Optiejaren'!B43</f>
        <v>0</v>
      </c>
      <c r="D19" s="139"/>
      <c r="E19" s="139"/>
      <c r="F19" s="139"/>
    </row>
    <row r="20" spans="1:6" s="90" customFormat="1" ht="16" customHeight="1" x14ac:dyDescent="0.2">
      <c r="A20" s="134"/>
      <c r="B20" s="135"/>
      <c r="C20" s="136"/>
      <c r="D20" s="136"/>
      <c r="E20" s="136"/>
      <c r="F20" s="136"/>
    </row>
  </sheetData>
  <sheetProtection algorithmName="SHA-512" hashValue="bCtzP6cmy2ercco67rzN1lVoiNAEFJ2XgSXKTrVa7xxet/4p0i5UUbi5md2+at7lzx/qs4snIothbImpJuRUdw==" saltValue="SPkRYsShhtmchB5OGrRZVQ==" spinCount="100000" sheet="1" objects="1" scenarios="1"/>
  <mergeCells count="22">
    <mergeCell ref="D1:F4"/>
    <mergeCell ref="A19:B19"/>
    <mergeCell ref="A7:F7"/>
    <mergeCell ref="A9:B9"/>
    <mergeCell ref="A11:B11"/>
    <mergeCell ref="C11:F11"/>
    <mergeCell ref="C9:F9"/>
    <mergeCell ref="A12:B12"/>
    <mergeCell ref="C12:F12"/>
    <mergeCell ref="A13:B13"/>
    <mergeCell ref="C13:F13"/>
    <mergeCell ref="A20:B20"/>
    <mergeCell ref="C20:F20"/>
    <mergeCell ref="A16:B16"/>
    <mergeCell ref="A18:B18"/>
    <mergeCell ref="C15:F15"/>
    <mergeCell ref="C16:F16"/>
    <mergeCell ref="C17:F17"/>
    <mergeCell ref="C18:F18"/>
    <mergeCell ref="C19:F19"/>
    <mergeCell ref="A17:B17"/>
    <mergeCell ref="A15:B15"/>
  </mergeCells>
  <phoneticPr fontId="2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A543F4-49CA-2C41-A85E-AE24035308D1}">
          <x14:formula1>
            <xm:f>Gegevens!$A$3:$A$4</xm:f>
          </x14:formula1>
          <xm:sqref>C13:F13 C11:F11</xm:sqref>
        </x14:dataValidation>
        <x14:dataValidation type="list" allowBlank="1" showInputMessage="1" showErrorMessage="1" promptTitle="Keuze" xr:uid="{442916FB-C2BB-0A49-AC31-5FB4B405C814}">
          <x14:formula1>
            <xm:f>Gegevens!$A$3:$A$4</xm:f>
          </x14:formula1>
          <xm:sqref>C12:F12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863D-3EB2-A641-A7AA-D501FEF1E944}">
  <sheetPr>
    <tabColor theme="4" tint="-0.249977111117893"/>
    <pageSetUpPr fitToPage="1"/>
  </sheetPr>
  <dimension ref="A1:J27"/>
  <sheetViews>
    <sheetView showGridLines="0" zoomScale="110" zoomScaleNormal="110" workbookViewId="0">
      <selection activeCell="C16" sqref="C16"/>
    </sheetView>
  </sheetViews>
  <sheetFormatPr baseColWidth="10" defaultColWidth="11" defaultRowHeight="16" x14ac:dyDescent="0.2"/>
  <cols>
    <col min="1" max="1" width="63.83203125" customWidth="1"/>
    <col min="2" max="8" width="23.6640625" customWidth="1"/>
    <col min="9" max="9" width="20" customWidth="1"/>
    <col min="10" max="10" width="11.33203125" bestFit="1" customWidth="1"/>
    <col min="11" max="12" width="15.6640625" customWidth="1"/>
  </cols>
  <sheetData>
    <row r="1" spans="1:10" x14ac:dyDescent="0.2">
      <c r="A1" s="2" t="s">
        <v>31</v>
      </c>
    </row>
    <row r="2" spans="1:10" s="87" customFormat="1" ht="48" customHeight="1" x14ac:dyDescent="0.2">
      <c r="A2" s="3" t="s">
        <v>32</v>
      </c>
      <c r="B2" s="85" t="s">
        <v>33</v>
      </c>
      <c r="C2" s="86" t="s">
        <v>34</v>
      </c>
      <c r="D2" s="86" t="s">
        <v>35</v>
      </c>
      <c r="E2" s="86" t="s">
        <v>36</v>
      </c>
      <c r="F2" s="86" t="s">
        <v>37</v>
      </c>
      <c r="G2" s="86" t="s">
        <v>122</v>
      </c>
      <c r="H2" s="9" t="s">
        <v>38</v>
      </c>
    </row>
    <row r="3" spans="1:10" ht="11" customHeight="1" x14ac:dyDescent="0.2"/>
    <row r="4" spans="1:10" x14ac:dyDescent="0.2">
      <c r="A4" s="88" t="s">
        <v>39</v>
      </c>
      <c r="B4" s="89">
        <v>6</v>
      </c>
      <c r="C4" s="89"/>
      <c r="D4" s="89"/>
      <c r="E4" s="89"/>
      <c r="F4" s="89"/>
      <c r="G4" s="89"/>
      <c r="H4" s="88">
        <f t="shared" ref="H4:H12" si="0">SUM(B4:G4)</f>
        <v>6</v>
      </c>
    </row>
    <row r="5" spans="1:10" x14ac:dyDescent="0.2">
      <c r="A5" s="88" t="s">
        <v>40</v>
      </c>
      <c r="B5" s="89">
        <v>4</v>
      </c>
      <c r="C5" s="89"/>
      <c r="D5" s="89">
        <v>15</v>
      </c>
      <c r="E5" s="89">
        <v>17</v>
      </c>
      <c r="F5" s="89"/>
      <c r="G5" s="89"/>
      <c r="H5" s="88">
        <f t="shared" si="0"/>
        <v>36</v>
      </c>
    </row>
    <row r="6" spans="1:10" x14ac:dyDescent="0.2">
      <c r="A6" s="88" t="s">
        <v>41</v>
      </c>
      <c r="B6" s="89"/>
      <c r="C6" s="89"/>
      <c r="D6" s="89"/>
      <c r="E6" s="89">
        <v>16</v>
      </c>
      <c r="F6" s="89">
        <v>7</v>
      </c>
      <c r="G6" s="89"/>
      <c r="H6" s="88">
        <f t="shared" si="0"/>
        <v>23</v>
      </c>
    </row>
    <row r="7" spans="1:10" x14ac:dyDescent="0.2">
      <c r="A7" s="88" t="s">
        <v>42</v>
      </c>
      <c r="B7" s="89">
        <v>6</v>
      </c>
      <c r="C7" s="89"/>
      <c r="D7" s="89">
        <v>35</v>
      </c>
      <c r="E7" s="89"/>
      <c r="F7" s="89">
        <v>2</v>
      </c>
      <c r="G7" s="89">
        <v>9</v>
      </c>
      <c r="H7" s="88">
        <f t="shared" si="0"/>
        <v>52</v>
      </c>
    </row>
    <row r="8" spans="1:10" x14ac:dyDescent="0.2">
      <c r="A8" s="88" t="s">
        <v>43</v>
      </c>
      <c r="B8" s="89"/>
      <c r="C8" s="89"/>
      <c r="D8" s="89"/>
      <c r="E8" s="89"/>
      <c r="F8" s="89"/>
      <c r="G8" s="89"/>
      <c r="H8" s="88">
        <f t="shared" si="0"/>
        <v>0</v>
      </c>
    </row>
    <row r="9" spans="1:10" x14ac:dyDescent="0.2">
      <c r="A9" s="88" t="s">
        <v>44</v>
      </c>
      <c r="B9" s="89"/>
      <c r="C9" s="89">
        <v>22</v>
      </c>
      <c r="D9" s="89"/>
      <c r="E9" s="89">
        <v>9</v>
      </c>
      <c r="F9" s="89">
        <v>28</v>
      </c>
      <c r="G9" s="89">
        <v>4</v>
      </c>
      <c r="H9" s="88">
        <f t="shared" si="0"/>
        <v>63</v>
      </c>
    </row>
    <row r="10" spans="1:10" x14ac:dyDescent="0.2">
      <c r="A10" s="88" t="s">
        <v>45</v>
      </c>
      <c r="B10" s="89"/>
      <c r="C10" s="89">
        <v>9</v>
      </c>
      <c r="D10" s="89">
        <v>2</v>
      </c>
      <c r="E10" s="89"/>
      <c r="F10" s="89">
        <v>2</v>
      </c>
      <c r="G10" s="89"/>
      <c r="H10" s="88">
        <f t="shared" si="0"/>
        <v>13</v>
      </c>
    </row>
    <row r="11" spans="1:10" x14ac:dyDescent="0.2">
      <c r="A11" s="88" t="s">
        <v>46</v>
      </c>
      <c r="B11" s="89">
        <v>1</v>
      </c>
      <c r="C11" s="89"/>
      <c r="D11" s="89"/>
      <c r="E11" s="89"/>
      <c r="F11" s="89">
        <v>3</v>
      </c>
      <c r="G11" s="89">
        <v>1</v>
      </c>
      <c r="H11" s="88">
        <f t="shared" si="0"/>
        <v>5</v>
      </c>
    </row>
    <row r="12" spans="1:10" ht="32" customHeight="1" x14ac:dyDescent="0.2">
      <c r="A12" s="100" t="s">
        <v>47</v>
      </c>
      <c r="B12" s="89"/>
      <c r="C12" s="89"/>
      <c r="D12" s="89">
        <v>1</v>
      </c>
      <c r="E12" s="89"/>
      <c r="F12" s="89"/>
      <c r="G12" s="89"/>
      <c r="H12" s="88">
        <f t="shared" si="0"/>
        <v>1</v>
      </c>
    </row>
    <row r="13" spans="1:10" x14ac:dyDescent="0.2">
      <c r="B13" s="88">
        <f t="shared" ref="B13:G13" si="1">SUM(B4:B12)</f>
        <v>17</v>
      </c>
      <c r="C13" s="88">
        <f t="shared" si="1"/>
        <v>31</v>
      </c>
      <c r="D13" s="88">
        <f t="shared" si="1"/>
        <v>53</v>
      </c>
      <c r="E13" s="88">
        <f t="shared" si="1"/>
        <v>42</v>
      </c>
      <c r="F13" s="88">
        <f t="shared" si="1"/>
        <v>42</v>
      </c>
      <c r="G13" s="88">
        <f t="shared" si="1"/>
        <v>14</v>
      </c>
      <c r="H13" s="88">
        <f>SUM(B13:G13)</f>
        <v>199</v>
      </c>
    </row>
    <row r="14" spans="1:10" x14ac:dyDescent="0.2">
      <c r="B14" s="90"/>
      <c r="C14" s="90"/>
      <c r="D14" s="90"/>
      <c r="E14" s="90"/>
      <c r="F14" s="90"/>
      <c r="G14" s="90"/>
      <c r="H14" s="90"/>
      <c r="I14" s="90"/>
      <c r="J14" s="90"/>
    </row>
    <row r="15" spans="1:10" ht="32" customHeight="1" x14ac:dyDescent="0.2">
      <c r="A15" t="s">
        <v>48</v>
      </c>
      <c r="B15" s="89" t="s">
        <v>120</v>
      </c>
      <c r="C15" s="89" t="s">
        <v>119</v>
      </c>
      <c r="D15" s="89" t="s">
        <v>119</v>
      </c>
      <c r="E15" s="89" t="s">
        <v>119</v>
      </c>
      <c r="F15" s="89" t="s">
        <v>119</v>
      </c>
      <c r="G15" s="89" t="s">
        <v>119</v>
      </c>
    </row>
    <row r="16" spans="1:10" ht="32" customHeight="1" x14ac:dyDescent="0.2">
      <c r="A16" s="91" t="s">
        <v>49</v>
      </c>
      <c r="B16" s="89" t="s">
        <v>120</v>
      </c>
      <c r="C16" s="89" t="s">
        <v>119</v>
      </c>
      <c r="D16" s="89" t="s">
        <v>119</v>
      </c>
      <c r="E16" s="89" t="s">
        <v>119</v>
      </c>
      <c r="F16" s="89" t="s">
        <v>119</v>
      </c>
      <c r="G16" s="89" t="s">
        <v>119</v>
      </c>
      <c r="H16" s="8" t="s">
        <v>38</v>
      </c>
      <c r="I16" s="66" t="s">
        <v>123</v>
      </c>
    </row>
    <row r="17" spans="1:10" x14ac:dyDescent="0.2">
      <c r="A17" t="s">
        <v>50</v>
      </c>
      <c r="B17" s="89">
        <v>500000</v>
      </c>
      <c r="C17" s="89">
        <v>1764480</v>
      </c>
      <c r="D17" s="89">
        <v>2579107</v>
      </c>
      <c r="E17" s="89">
        <v>1822616</v>
      </c>
      <c r="F17" s="89">
        <v>2764082</v>
      </c>
      <c r="G17" s="89">
        <v>864000</v>
      </c>
      <c r="H17" s="88">
        <f>SUM(B17:G17)</f>
        <v>10294285</v>
      </c>
      <c r="I17" s="92">
        <f>H17+H20</f>
        <v>12955376</v>
      </c>
      <c r="J17" s="65" t="s">
        <v>51</v>
      </c>
    </row>
    <row r="18" spans="1:10" x14ac:dyDescent="0.2">
      <c r="A18" t="s">
        <v>52</v>
      </c>
      <c r="B18" s="89">
        <v>250000</v>
      </c>
      <c r="C18" s="89">
        <v>1857408</v>
      </c>
      <c r="D18" s="89">
        <v>1263558</v>
      </c>
      <c r="E18" s="89">
        <v>839020</v>
      </c>
      <c r="F18" s="89">
        <v>1821694</v>
      </c>
      <c r="G18" s="89">
        <v>561000</v>
      </c>
      <c r="H18" s="88">
        <f>SUM(B18:G18)</f>
        <v>6592680</v>
      </c>
      <c r="I18" s="92">
        <f>H18+H21</f>
        <v>8123121</v>
      </c>
      <c r="J18" s="65" t="s">
        <v>53</v>
      </c>
    </row>
    <row r="19" spans="1:10" x14ac:dyDescent="0.2">
      <c r="B19" s="89"/>
    </row>
    <row r="20" spans="1:10" x14ac:dyDescent="0.2">
      <c r="A20" t="s">
        <v>54</v>
      </c>
      <c r="B20" s="89">
        <v>1200000</v>
      </c>
      <c r="C20" s="89" t="s">
        <v>125</v>
      </c>
      <c r="D20" s="103">
        <v>462173</v>
      </c>
      <c r="E20" s="89" t="s">
        <v>125</v>
      </c>
      <c r="F20" s="89">
        <v>569918</v>
      </c>
      <c r="G20" s="89">
        <v>429000</v>
      </c>
      <c r="H20" s="88">
        <f>SUM(B20:G20)</f>
        <v>2661091</v>
      </c>
    </row>
    <row r="21" spans="1:10" x14ac:dyDescent="0.2">
      <c r="A21" t="s">
        <v>55</v>
      </c>
      <c r="B21" s="89">
        <v>300000</v>
      </c>
      <c r="C21" s="89" t="s">
        <v>125</v>
      </c>
      <c r="D21" s="103">
        <v>445135</v>
      </c>
      <c r="E21" s="89" t="s">
        <v>125</v>
      </c>
      <c r="F21" s="89">
        <v>369306</v>
      </c>
      <c r="G21" s="89">
        <v>416000</v>
      </c>
      <c r="H21" s="88">
        <f>SUM(B21:G21)</f>
        <v>1530441</v>
      </c>
    </row>
    <row r="22" spans="1:10" x14ac:dyDescent="0.2">
      <c r="B22" s="4"/>
      <c r="C22" s="5"/>
      <c r="D22" s="4"/>
      <c r="E22" s="4"/>
      <c r="F22" s="4"/>
      <c r="G22" s="4"/>
      <c r="H22" s="4"/>
      <c r="I22" s="4"/>
      <c r="J22" s="1"/>
    </row>
    <row r="23" spans="1:10" ht="48" customHeight="1" x14ac:dyDescent="0.2">
      <c r="A23" s="6" t="s">
        <v>56</v>
      </c>
      <c r="B23" s="85" t="s">
        <v>33</v>
      </c>
      <c r="C23" s="86" t="s">
        <v>34</v>
      </c>
      <c r="D23" s="86" t="s">
        <v>35</v>
      </c>
      <c r="E23" s="86" t="s">
        <v>36</v>
      </c>
      <c r="F23" s="86" t="s">
        <v>37</v>
      </c>
      <c r="G23" s="86"/>
      <c r="H23" s="8" t="s">
        <v>38</v>
      </c>
      <c r="I23" s="9" t="s">
        <v>57</v>
      </c>
    </row>
    <row r="24" spans="1:10" x14ac:dyDescent="0.2">
      <c r="A24" s="88" t="s">
        <v>58</v>
      </c>
      <c r="B24" s="93">
        <v>2</v>
      </c>
      <c r="C24" s="93">
        <v>5</v>
      </c>
      <c r="D24" s="93">
        <v>4</v>
      </c>
      <c r="E24" s="93">
        <v>4</v>
      </c>
      <c r="F24" s="93">
        <v>3</v>
      </c>
      <c r="G24" s="93">
        <v>2</v>
      </c>
      <c r="H24" s="94">
        <f>SUM(B24:G24)</f>
        <v>20</v>
      </c>
      <c r="I24" s="7">
        <f>IFERROR(H24/H13,0)</f>
        <v>0.10050251256281408</v>
      </c>
    </row>
    <row r="25" spans="1:10" x14ac:dyDescent="0.2">
      <c r="A25" s="88" t="s">
        <v>59</v>
      </c>
      <c r="B25" s="93">
        <v>1</v>
      </c>
      <c r="C25" s="93">
        <v>4</v>
      </c>
      <c r="D25" s="93">
        <v>3</v>
      </c>
      <c r="E25" s="93">
        <v>3</v>
      </c>
      <c r="F25" s="93">
        <v>4</v>
      </c>
      <c r="G25" s="93">
        <v>6</v>
      </c>
      <c r="H25" s="94">
        <f>SUM(B25:G25)</f>
        <v>21</v>
      </c>
      <c r="I25" s="7">
        <f>IFERROR(H25/H13,0)</f>
        <v>0.10552763819095477</v>
      </c>
    </row>
    <row r="26" spans="1:10" x14ac:dyDescent="0.2">
      <c r="B26" s="4"/>
      <c r="C26" s="5"/>
      <c r="D26" s="4" t="s">
        <v>60</v>
      </c>
      <c r="E26" s="4"/>
      <c r="F26" s="4"/>
      <c r="G26" s="4"/>
      <c r="H26" s="4"/>
      <c r="I26" s="4"/>
      <c r="J26" s="1"/>
    </row>
    <row r="27" spans="1:10" ht="49" customHeight="1" x14ac:dyDescent="0.2">
      <c r="A27" s="102" t="s">
        <v>124</v>
      </c>
      <c r="B27" s="4"/>
      <c r="C27" s="4"/>
      <c r="D27" s="4"/>
      <c r="E27" s="4"/>
      <c r="F27" s="104"/>
      <c r="G27" s="4"/>
      <c r="H27" s="4"/>
      <c r="I27" s="4"/>
      <c r="J27" s="1"/>
    </row>
  </sheetData>
  <sheetProtection algorithmName="SHA-512" hashValue="I7hMfUEV1HYL0L+ZKiXLQs03+Hk3Od/gEJRD97/O5OIbUyhJnjLZrju6gamLnjv41VYUeUAQS3Jp7FCXsA0Ffg==" saltValue="TzvxLtQbyFjYVtAK3bWvfg==" spinCount="100000" sheet="1" objects="1" scenarios="1"/>
  <pageMargins left="0.7" right="0.7" top="0.75" bottom="0.75" header="0.3" footer="0.3"/>
  <pageSetup paperSize="9" scale="52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C2B107-0516-044E-80D6-E91244F7DC5C}">
          <x14:formula1>
            <xm:f>Gegevens!$A$3:$A$4</xm:f>
          </x14:formula1>
          <xm:sqref>B15:G16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D66D-3BFC-4640-8B79-9D54417A83AE}">
  <sheetPr>
    <pageSetUpPr fitToPage="1"/>
  </sheetPr>
  <dimension ref="A1:J51"/>
  <sheetViews>
    <sheetView showGridLines="0" tabSelected="1" topLeftCell="B3" zoomScaleNormal="100" workbookViewId="0">
      <selection activeCell="H16" sqref="H16"/>
    </sheetView>
  </sheetViews>
  <sheetFormatPr baseColWidth="10" defaultColWidth="8.83203125" defaultRowHeight="16" x14ac:dyDescent="0.2"/>
  <cols>
    <col min="1" max="1" width="68.83203125" customWidth="1"/>
    <col min="2" max="2" width="22.6640625" customWidth="1"/>
    <col min="3" max="3" width="22.6640625" style="84" customWidth="1"/>
    <col min="4" max="10" width="22.6640625" customWidth="1"/>
  </cols>
  <sheetData>
    <row r="1" spans="1:10" ht="24" x14ac:dyDescent="0.2">
      <c r="A1" s="35" t="s">
        <v>61</v>
      </c>
      <c r="B1" s="81"/>
      <c r="C1"/>
    </row>
    <row r="2" spans="1:10" ht="20" customHeight="1" x14ac:dyDescent="0.2">
      <c r="A2" s="34"/>
      <c r="C2"/>
    </row>
    <row r="3" spans="1:10" s="10" customFormat="1" ht="48" customHeight="1" x14ac:dyDescent="0.2">
      <c r="A3" s="36" t="s">
        <v>62</v>
      </c>
      <c r="B3" s="43" t="str">
        <f>'Omvang van levering'!A4</f>
        <v>Type 1 A4 printer ZW minimaal 20 PPM</v>
      </c>
      <c r="C3" s="43" t="str">
        <f>'Omvang van levering'!A5</f>
        <v>Type 2 A4 printer kleur minimaal 20 PPM</v>
      </c>
      <c r="D3" s="43" t="str">
        <f>'Omvang van levering'!A6</f>
        <v>Type 3 MFP A4/A3 ZW minimaal 30 PPM</v>
      </c>
      <c r="E3" s="43" t="str">
        <f>'Omvang van levering'!A7</f>
        <v>Type 4 MFP A4/A3 kleur minimaal 30 PPM</v>
      </c>
      <c r="F3" s="43" t="str">
        <f>'Omvang van levering'!A8</f>
        <v>Type 5 MFP A4/A3 ZW minimaal 45 PPM</v>
      </c>
      <c r="G3" s="43" t="str">
        <f>'Omvang van levering'!A9</f>
        <v>Type 6 MFP A4/A3 kleur minimaal 45 PPM</v>
      </c>
      <c r="H3" s="44" t="str">
        <f>'Omvang van levering'!A10</f>
        <v>Type 7 MFP A4/A3 kleur minimaal 60 PPM</v>
      </c>
      <c r="I3" s="44" t="str">
        <f>'Omvang van levering'!A11</f>
        <v xml:space="preserve">Type 8 Repromachine A4/A3 ZW minimaal 90 PPM </v>
      </c>
      <c r="J3" s="44" t="s">
        <v>63</v>
      </c>
    </row>
    <row r="4" spans="1:10" s="10" customFormat="1" ht="48" customHeight="1" x14ac:dyDescent="0.2">
      <c r="A4" s="37" t="s">
        <v>64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s="10" customFormat="1" ht="48" customHeight="1" x14ac:dyDescent="0.2">
      <c r="A5" s="37" t="s">
        <v>65</v>
      </c>
      <c r="B5" s="11" t="s">
        <v>66</v>
      </c>
      <c r="C5" s="11" t="s">
        <v>66</v>
      </c>
      <c r="D5" s="99"/>
      <c r="E5" s="99"/>
      <c r="F5" s="99"/>
      <c r="G5" s="99"/>
      <c r="H5" s="11" t="s">
        <v>66</v>
      </c>
      <c r="I5" s="11" t="s">
        <v>66</v>
      </c>
      <c r="J5" s="11" t="s">
        <v>66</v>
      </c>
    </row>
    <row r="6" spans="1:10" ht="17" customHeight="1" x14ac:dyDescent="0.2">
      <c r="A6" s="38" t="s">
        <v>67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</row>
    <row r="7" spans="1:10" ht="17" customHeight="1" x14ac:dyDescent="0.2">
      <c r="A7" s="38" t="s">
        <v>68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</row>
    <row r="8" spans="1:10" ht="6" customHeight="1" x14ac:dyDescent="0.2">
      <c r="A8" s="79"/>
      <c r="B8" s="14"/>
      <c r="C8" s="14"/>
      <c r="D8" s="14"/>
      <c r="E8" s="14"/>
      <c r="F8" s="14"/>
      <c r="G8" s="14"/>
      <c r="H8" s="15"/>
      <c r="I8" s="15"/>
      <c r="J8" s="15"/>
    </row>
    <row r="9" spans="1:10" ht="17" customHeight="1" x14ac:dyDescent="0.2">
      <c r="A9" s="39" t="s">
        <v>69</v>
      </c>
      <c r="B9" s="16">
        <v>0</v>
      </c>
      <c r="C9" s="16">
        <v>0</v>
      </c>
      <c r="D9" s="11" t="s">
        <v>66</v>
      </c>
      <c r="E9" s="11" t="s">
        <v>66</v>
      </c>
      <c r="F9" s="11" t="s">
        <v>66</v>
      </c>
      <c r="G9" s="11" t="s">
        <v>66</v>
      </c>
      <c r="H9" s="11" t="s">
        <v>66</v>
      </c>
      <c r="I9" s="11" t="s">
        <v>66</v>
      </c>
      <c r="J9" s="11" t="s">
        <v>66</v>
      </c>
    </row>
    <row r="10" spans="1:10" ht="17" customHeight="1" x14ac:dyDescent="0.2">
      <c r="A10" s="40" t="s">
        <v>70</v>
      </c>
      <c r="B10" s="16">
        <v>0</v>
      </c>
      <c r="C10" s="16">
        <v>0</v>
      </c>
      <c r="D10" s="11" t="s">
        <v>66</v>
      </c>
      <c r="E10" s="11" t="s">
        <v>66</v>
      </c>
      <c r="F10" s="11" t="s">
        <v>66</v>
      </c>
      <c r="G10" s="11" t="s">
        <v>66</v>
      </c>
      <c r="H10" s="11" t="s">
        <v>66</v>
      </c>
      <c r="I10" s="11" t="s">
        <v>66</v>
      </c>
      <c r="J10" s="11" t="s">
        <v>66</v>
      </c>
    </row>
    <row r="11" spans="1:10" ht="17" customHeight="1" x14ac:dyDescent="0.2">
      <c r="A11" s="40" t="s">
        <v>71</v>
      </c>
      <c r="B11" s="11" t="s">
        <v>66</v>
      </c>
      <c r="C11" s="11" t="s">
        <v>66</v>
      </c>
      <c r="D11" s="16">
        <v>0</v>
      </c>
      <c r="E11" s="16">
        <v>0</v>
      </c>
      <c r="F11" s="16">
        <v>0</v>
      </c>
      <c r="G11" s="16">
        <v>0</v>
      </c>
      <c r="H11" s="11" t="s">
        <v>66</v>
      </c>
      <c r="I11" s="11" t="s">
        <v>66</v>
      </c>
      <c r="J11" s="11" t="s">
        <v>66</v>
      </c>
    </row>
    <row r="12" spans="1:10" ht="17" customHeight="1" x14ac:dyDescent="0.2">
      <c r="A12" s="40" t="s">
        <v>72</v>
      </c>
      <c r="B12" s="11" t="s">
        <v>66</v>
      </c>
      <c r="C12" s="11" t="s">
        <v>66</v>
      </c>
      <c r="D12" s="16">
        <v>0</v>
      </c>
      <c r="E12" s="13">
        <v>0</v>
      </c>
      <c r="F12" s="16">
        <v>0</v>
      </c>
      <c r="G12" s="16">
        <v>0</v>
      </c>
      <c r="H12" s="11" t="s">
        <v>66</v>
      </c>
      <c r="I12" s="11" t="s">
        <v>66</v>
      </c>
      <c r="J12" s="11" t="s">
        <v>66</v>
      </c>
    </row>
    <row r="13" spans="1:10" ht="17" customHeight="1" x14ac:dyDescent="0.2">
      <c r="A13" s="40" t="s">
        <v>73</v>
      </c>
      <c r="B13" s="11" t="s">
        <v>66</v>
      </c>
      <c r="C13" s="11" t="s">
        <v>66</v>
      </c>
      <c r="D13" s="16">
        <v>0</v>
      </c>
      <c r="E13" s="13">
        <v>0</v>
      </c>
      <c r="F13" s="16">
        <v>0</v>
      </c>
      <c r="G13" s="16">
        <v>0</v>
      </c>
      <c r="H13" s="11" t="s">
        <v>66</v>
      </c>
      <c r="I13" s="11" t="s">
        <v>66</v>
      </c>
      <c r="J13" s="11" t="s">
        <v>66</v>
      </c>
    </row>
    <row r="14" spans="1:10" ht="17" customHeight="1" x14ac:dyDescent="0.2">
      <c r="A14" s="40" t="s">
        <v>74</v>
      </c>
      <c r="B14" s="11" t="s">
        <v>66</v>
      </c>
      <c r="C14" s="11" t="s">
        <v>66</v>
      </c>
      <c r="D14" s="11" t="s">
        <v>66</v>
      </c>
      <c r="E14" s="11" t="s">
        <v>66</v>
      </c>
      <c r="F14" s="13">
        <v>0</v>
      </c>
      <c r="G14" s="13">
        <v>0</v>
      </c>
      <c r="H14" s="11" t="s">
        <v>66</v>
      </c>
      <c r="I14" s="11" t="s">
        <v>66</v>
      </c>
      <c r="J14" s="11" t="s">
        <v>66</v>
      </c>
    </row>
    <row r="15" spans="1:10" ht="17" customHeight="1" x14ac:dyDescent="0.2">
      <c r="A15" s="41" t="s">
        <v>75</v>
      </c>
      <c r="B15" s="11" t="s">
        <v>66</v>
      </c>
      <c r="C15" s="11" t="s">
        <v>66</v>
      </c>
      <c r="D15" s="13">
        <v>0</v>
      </c>
      <c r="E15" s="13">
        <v>0</v>
      </c>
      <c r="F15" s="11" t="s">
        <v>66</v>
      </c>
      <c r="G15" s="13">
        <v>0</v>
      </c>
      <c r="H15" s="11" t="s">
        <v>66</v>
      </c>
      <c r="I15" s="11" t="s">
        <v>66</v>
      </c>
      <c r="J15" s="11" t="s">
        <v>66</v>
      </c>
    </row>
    <row r="16" spans="1:10" ht="17" customHeight="1" x14ac:dyDescent="0.2">
      <c r="A16" s="42" t="s">
        <v>76</v>
      </c>
      <c r="B16" s="11" t="s">
        <v>66</v>
      </c>
      <c r="C16" s="11" t="s">
        <v>66</v>
      </c>
      <c r="D16" s="11" t="s">
        <v>66</v>
      </c>
      <c r="E16" s="11" t="s">
        <v>66</v>
      </c>
      <c r="F16" s="11" t="s">
        <v>66</v>
      </c>
      <c r="G16" s="11" t="s">
        <v>66</v>
      </c>
      <c r="H16" s="13">
        <v>0</v>
      </c>
      <c r="I16" s="11" t="s">
        <v>66</v>
      </c>
      <c r="J16" s="11" t="s">
        <v>66</v>
      </c>
    </row>
    <row r="17" spans="1:10" ht="17" customHeight="1" x14ac:dyDescent="0.2">
      <c r="A17" s="41" t="s">
        <v>77</v>
      </c>
      <c r="B17" s="11" t="s">
        <v>66</v>
      </c>
      <c r="C17" s="11" t="s">
        <v>66</v>
      </c>
      <c r="D17" s="11" t="s">
        <v>66</v>
      </c>
      <c r="E17" s="11" t="s">
        <v>66</v>
      </c>
      <c r="F17" s="11" t="s">
        <v>66</v>
      </c>
      <c r="G17" s="11" t="s">
        <v>66</v>
      </c>
      <c r="H17" s="11" t="s">
        <v>66</v>
      </c>
      <c r="I17" s="13">
        <v>0</v>
      </c>
      <c r="J17" s="13">
        <v>0</v>
      </c>
    </row>
    <row r="18" spans="1:10" ht="17" customHeight="1" x14ac:dyDescent="0.2">
      <c r="A18" s="41" t="s">
        <v>78</v>
      </c>
      <c r="B18" s="11" t="s">
        <v>66</v>
      </c>
      <c r="C18" s="11" t="s">
        <v>66</v>
      </c>
      <c r="D18" s="11" t="s">
        <v>66</v>
      </c>
      <c r="E18" s="11" t="s">
        <v>66</v>
      </c>
      <c r="F18" s="11" t="s">
        <v>66</v>
      </c>
      <c r="G18" s="11" t="s">
        <v>66</v>
      </c>
      <c r="H18" s="13">
        <v>0</v>
      </c>
      <c r="I18" s="11" t="s">
        <v>66</v>
      </c>
      <c r="J18" s="11" t="s">
        <v>66</v>
      </c>
    </row>
    <row r="19" spans="1:10" ht="17" customHeight="1" x14ac:dyDescent="0.2">
      <c r="A19" s="41" t="s">
        <v>79</v>
      </c>
      <c r="B19" s="11" t="s">
        <v>66</v>
      </c>
      <c r="C19" s="11" t="s">
        <v>66</v>
      </c>
      <c r="D19" s="11" t="s">
        <v>66</v>
      </c>
      <c r="E19" s="11" t="s">
        <v>66</v>
      </c>
      <c r="F19" s="11" t="s">
        <v>66</v>
      </c>
      <c r="G19" s="11" t="s">
        <v>66</v>
      </c>
      <c r="H19" s="13">
        <v>0</v>
      </c>
      <c r="I19" s="11" t="s">
        <v>66</v>
      </c>
      <c r="J19" s="11" t="s">
        <v>66</v>
      </c>
    </row>
    <row r="20" spans="1:10" ht="17" customHeight="1" x14ac:dyDescent="0.2">
      <c r="A20" s="42" t="s">
        <v>80</v>
      </c>
      <c r="B20" s="11" t="s">
        <v>66</v>
      </c>
      <c r="C20" s="11" t="s">
        <v>66</v>
      </c>
      <c r="D20" s="11" t="s">
        <v>66</v>
      </c>
      <c r="E20" s="11" t="s">
        <v>66</v>
      </c>
      <c r="F20" s="11" t="s">
        <v>66</v>
      </c>
      <c r="G20" s="11" t="s">
        <v>66</v>
      </c>
      <c r="H20" s="13">
        <v>0</v>
      </c>
      <c r="I20" s="11" t="s">
        <v>66</v>
      </c>
      <c r="J20" s="11" t="s">
        <v>66</v>
      </c>
    </row>
    <row r="21" spans="1:10" ht="17" customHeight="1" x14ac:dyDescent="0.2">
      <c r="A21" s="42" t="s">
        <v>81</v>
      </c>
      <c r="B21" s="11" t="s">
        <v>66</v>
      </c>
      <c r="C21" s="11" t="s">
        <v>66</v>
      </c>
      <c r="D21" s="11" t="s">
        <v>66</v>
      </c>
      <c r="E21" s="11" t="s">
        <v>66</v>
      </c>
      <c r="F21" s="11" t="s">
        <v>66</v>
      </c>
      <c r="G21" s="11" t="s">
        <v>66</v>
      </c>
      <c r="H21" s="11" t="s">
        <v>66</v>
      </c>
      <c r="I21" s="13">
        <v>0</v>
      </c>
      <c r="J21" s="13">
        <v>0</v>
      </c>
    </row>
    <row r="22" spans="1:10" ht="17" customHeight="1" x14ac:dyDescent="0.2">
      <c r="A22" s="42" t="s">
        <v>78</v>
      </c>
      <c r="B22" s="11" t="s">
        <v>66</v>
      </c>
      <c r="C22" s="11" t="s">
        <v>66</v>
      </c>
      <c r="D22" s="11" t="s">
        <v>66</v>
      </c>
      <c r="E22" s="11" t="s">
        <v>66</v>
      </c>
      <c r="F22" s="11" t="s">
        <v>66</v>
      </c>
      <c r="G22" s="11" t="s">
        <v>66</v>
      </c>
      <c r="H22" s="11" t="s">
        <v>66</v>
      </c>
      <c r="I22" s="13">
        <v>0</v>
      </c>
      <c r="J22" s="13">
        <v>0</v>
      </c>
    </row>
    <row r="23" spans="1:10" ht="17" customHeight="1" x14ac:dyDescent="0.2">
      <c r="A23" s="42" t="s">
        <v>79</v>
      </c>
      <c r="B23" s="11" t="s">
        <v>66</v>
      </c>
      <c r="C23" s="11" t="s">
        <v>66</v>
      </c>
      <c r="D23" s="11" t="s">
        <v>66</v>
      </c>
      <c r="E23" s="11" t="s">
        <v>66</v>
      </c>
      <c r="F23" s="11" t="s">
        <v>66</v>
      </c>
      <c r="G23" s="11" t="s">
        <v>66</v>
      </c>
      <c r="H23" s="11" t="s">
        <v>66</v>
      </c>
      <c r="I23" s="13">
        <v>0</v>
      </c>
      <c r="J23" s="13">
        <v>0</v>
      </c>
    </row>
    <row r="24" spans="1:10" ht="17" customHeight="1" x14ac:dyDescent="0.2">
      <c r="A24" s="42" t="s">
        <v>80</v>
      </c>
      <c r="B24" s="11" t="s">
        <v>66</v>
      </c>
      <c r="C24" s="11" t="s">
        <v>66</v>
      </c>
      <c r="D24" s="11" t="s">
        <v>66</v>
      </c>
      <c r="E24" s="11" t="s">
        <v>66</v>
      </c>
      <c r="F24" s="11" t="s">
        <v>66</v>
      </c>
      <c r="G24" s="11" t="s">
        <v>66</v>
      </c>
      <c r="H24" s="11" t="s">
        <v>66</v>
      </c>
      <c r="I24" s="13">
        <v>0</v>
      </c>
      <c r="J24" s="13">
        <v>0</v>
      </c>
    </row>
    <row r="25" spans="1:10" ht="17" customHeight="1" x14ac:dyDescent="0.2">
      <c r="A25" s="82" t="s">
        <v>82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17" customHeight="1" x14ac:dyDescent="0.2">
      <c r="A26" s="83" t="s">
        <v>83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1" t="s">
        <v>66</v>
      </c>
      <c r="J26" s="11" t="s">
        <v>66</v>
      </c>
    </row>
    <row r="27" spans="1:10" ht="17" customHeight="1" x14ac:dyDescent="0.2">
      <c r="A27" s="83" t="s">
        <v>126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1" t="s">
        <v>66</v>
      </c>
      <c r="J27" s="11" t="s">
        <v>66</v>
      </c>
    </row>
    <row r="28" spans="1:10" ht="17" customHeight="1" x14ac:dyDescent="0.2">
      <c r="A28" s="83" t="s">
        <v>85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1" t="s">
        <v>66</v>
      </c>
      <c r="J28" s="11" t="s">
        <v>66</v>
      </c>
    </row>
    <row r="29" spans="1:10" ht="17" customHeight="1" x14ac:dyDescent="0.2">
      <c r="A29" s="42" t="s">
        <v>86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1" t="s">
        <v>87</v>
      </c>
      <c r="I29" s="11" t="s">
        <v>87</v>
      </c>
      <c r="J29" s="11" t="s">
        <v>87</v>
      </c>
    </row>
    <row r="30" spans="1:10" ht="32" customHeight="1" x14ac:dyDescent="0.2">
      <c r="A30" s="49" t="s">
        <v>88</v>
      </c>
      <c r="B30" s="46">
        <f>SUM(B6:B24)</f>
        <v>0</v>
      </c>
      <c r="C30" s="46">
        <f t="shared" ref="C30:I30" si="0">SUM(C6:C24)</f>
        <v>0</v>
      </c>
      <c r="D30" s="46">
        <f t="shared" si="0"/>
        <v>0</v>
      </c>
      <c r="E30" s="46">
        <f t="shared" si="0"/>
        <v>0</v>
      </c>
      <c r="F30" s="46">
        <f t="shared" si="0"/>
        <v>0</v>
      </c>
      <c r="G30" s="46">
        <f t="shared" si="0"/>
        <v>0</v>
      </c>
      <c r="H30" s="46">
        <f t="shared" si="0"/>
        <v>0</v>
      </c>
      <c r="I30" s="46">
        <f t="shared" si="0"/>
        <v>0</v>
      </c>
      <c r="J30" s="46">
        <f t="shared" ref="J30" si="1">SUM(J6:J24)</f>
        <v>0</v>
      </c>
    </row>
    <row r="31" spans="1:10" ht="17" customHeight="1" x14ac:dyDescent="0.2">
      <c r="A31" s="18"/>
      <c r="B31" s="18"/>
      <c r="C31" s="19"/>
      <c r="D31" s="20"/>
      <c r="E31" s="21"/>
      <c r="F31" s="22"/>
      <c r="G31" s="22"/>
      <c r="H31" s="22"/>
      <c r="I31" s="22"/>
      <c r="J31" s="22"/>
    </row>
    <row r="32" spans="1:10" ht="32" customHeight="1" x14ac:dyDescent="0.2">
      <c r="A32" s="48" t="s">
        <v>89</v>
      </c>
      <c r="B32" s="47">
        <f>'Omvang van levering'!H4</f>
        <v>6</v>
      </c>
      <c r="C32" s="47">
        <f>'Omvang van levering'!H5</f>
        <v>36</v>
      </c>
      <c r="D32" s="47">
        <f>'Omvang van levering'!H6</f>
        <v>23</v>
      </c>
      <c r="E32" s="47">
        <f>'Omvang van levering'!H7</f>
        <v>52</v>
      </c>
      <c r="F32" s="47">
        <f>'Omvang van levering'!H8</f>
        <v>0</v>
      </c>
      <c r="G32" s="47">
        <f>'Omvang van levering'!H9</f>
        <v>63</v>
      </c>
      <c r="H32" s="47">
        <f>'Omvang van levering'!H10</f>
        <v>13</v>
      </c>
      <c r="I32" s="47">
        <f>'Omvang van levering'!H11</f>
        <v>5</v>
      </c>
      <c r="J32" s="47">
        <f>'Omvang van levering'!H12</f>
        <v>1</v>
      </c>
    </row>
    <row r="33" spans="1:10" ht="17" customHeight="1" x14ac:dyDescent="0.2">
      <c r="A33" s="18"/>
      <c r="B33" s="18"/>
      <c r="C33" s="19"/>
      <c r="D33" s="20"/>
      <c r="E33" s="21"/>
      <c r="F33" s="22"/>
      <c r="G33" s="22"/>
      <c r="H33" s="22"/>
      <c r="I33" s="22"/>
      <c r="J33" s="22"/>
    </row>
    <row r="34" spans="1:10" ht="48" customHeight="1" x14ac:dyDescent="0.2">
      <c r="A34" s="51" t="s">
        <v>90</v>
      </c>
      <c r="B34" s="52" t="str">
        <f t="shared" ref="B34:I34" si="2">B3</f>
        <v>Type 1 A4 printer ZW minimaal 20 PPM</v>
      </c>
      <c r="C34" s="52" t="str">
        <f t="shared" si="2"/>
        <v>Type 2 A4 printer kleur minimaal 20 PPM</v>
      </c>
      <c r="D34" s="52" t="str">
        <f t="shared" si="2"/>
        <v>Type 3 MFP A4/A3 ZW minimaal 30 PPM</v>
      </c>
      <c r="E34" s="52" t="str">
        <f t="shared" si="2"/>
        <v>Type 4 MFP A4/A3 kleur minimaal 30 PPM</v>
      </c>
      <c r="F34" s="52" t="str">
        <f t="shared" si="2"/>
        <v>Type 5 MFP A4/A3 ZW minimaal 45 PPM</v>
      </c>
      <c r="G34" s="52" t="str">
        <f t="shared" si="2"/>
        <v>Type 6 MFP A4/A3 kleur minimaal 45 PPM</v>
      </c>
      <c r="H34" s="52" t="str">
        <f t="shared" si="2"/>
        <v>Type 7 MFP A4/A3 kleur minimaal 60 PPM</v>
      </c>
      <c r="I34" s="52" t="str">
        <f t="shared" si="2"/>
        <v xml:space="preserve">Type 8 Repromachine A4/A3 ZW minimaal 90 PPM </v>
      </c>
      <c r="J34" s="101" t="str">
        <f>J3</f>
        <v>Type 9 Grafische full color Reproductiemachine 71 A4 en 39 A3 PPM</v>
      </c>
    </row>
    <row r="35" spans="1:10" s="10" customFormat="1" ht="14" x14ac:dyDescent="0.2">
      <c r="A35" s="53" t="s">
        <v>91</v>
      </c>
      <c r="B35" s="80">
        <f>B30*B32</f>
        <v>0</v>
      </c>
      <c r="C35" s="80">
        <f t="shared" ref="C35:I35" si="3">C30*C32</f>
        <v>0</v>
      </c>
      <c r="D35" s="80">
        <f t="shared" si="3"/>
        <v>0</v>
      </c>
      <c r="E35" s="80">
        <f t="shared" si="3"/>
        <v>0</v>
      </c>
      <c r="F35" s="80">
        <f t="shared" si="3"/>
        <v>0</v>
      </c>
      <c r="G35" s="80">
        <f t="shared" si="3"/>
        <v>0</v>
      </c>
      <c r="H35" s="80">
        <f t="shared" si="3"/>
        <v>0</v>
      </c>
      <c r="I35" s="80">
        <f t="shared" si="3"/>
        <v>0</v>
      </c>
      <c r="J35" s="80">
        <f t="shared" ref="J35" si="4">J30*J32</f>
        <v>0</v>
      </c>
    </row>
    <row r="36" spans="1:10" s="10" customFormat="1" ht="14" x14ac:dyDescent="0.2">
      <c r="A36" s="53" t="s">
        <v>92</v>
      </c>
      <c r="B36" s="80">
        <f t="shared" ref="B36:I36" si="5">B35*12</f>
        <v>0</v>
      </c>
      <c r="C36" s="80">
        <f t="shared" si="5"/>
        <v>0</v>
      </c>
      <c r="D36" s="80">
        <f t="shared" si="5"/>
        <v>0</v>
      </c>
      <c r="E36" s="80">
        <f t="shared" si="5"/>
        <v>0</v>
      </c>
      <c r="F36" s="80">
        <f t="shared" si="5"/>
        <v>0</v>
      </c>
      <c r="G36" s="80">
        <f t="shared" si="5"/>
        <v>0</v>
      </c>
      <c r="H36" s="80">
        <f t="shared" si="5"/>
        <v>0</v>
      </c>
      <c r="I36" s="80">
        <f t="shared" si="5"/>
        <v>0</v>
      </c>
      <c r="J36" s="80">
        <f t="shared" ref="J36" si="6">J35*12</f>
        <v>0</v>
      </c>
    </row>
    <row r="37" spans="1:10" s="10" customFormat="1" ht="14" x14ac:dyDescent="0.2">
      <c r="A37" s="53" t="s">
        <v>93</v>
      </c>
      <c r="B37" s="80">
        <f>B36*5</f>
        <v>0</v>
      </c>
      <c r="C37" s="80">
        <f t="shared" ref="C37:D37" si="7">C36*5</f>
        <v>0</v>
      </c>
      <c r="D37" s="80">
        <f t="shared" si="7"/>
        <v>0</v>
      </c>
      <c r="E37" s="80">
        <f t="shared" ref="E37" si="8">E36*5</f>
        <v>0</v>
      </c>
      <c r="F37" s="80">
        <f t="shared" ref="F37" si="9">F36*5</f>
        <v>0</v>
      </c>
      <c r="G37" s="80">
        <f t="shared" ref="G37" si="10">G36*5</f>
        <v>0</v>
      </c>
      <c r="H37" s="80">
        <f t="shared" ref="H37" si="11">H36*5</f>
        <v>0</v>
      </c>
      <c r="I37" s="80">
        <f t="shared" ref="I37:J37" si="12">I36*5</f>
        <v>0</v>
      </c>
      <c r="J37" s="80">
        <f t="shared" si="12"/>
        <v>0</v>
      </c>
    </row>
    <row r="38" spans="1:10" s="10" customFormat="1" ht="17" x14ac:dyDescent="0.2">
      <c r="A38" s="61" t="s">
        <v>94</v>
      </c>
      <c r="B38" s="46">
        <f>SUM(B37:J37)</f>
        <v>0</v>
      </c>
      <c r="C38" s="54" t="s">
        <v>95</v>
      </c>
      <c r="D38" s="54"/>
      <c r="E38" s="54"/>
      <c r="F38" s="54"/>
      <c r="G38" s="54"/>
      <c r="H38" s="54"/>
      <c r="I38" s="54"/>
      <c r="J38" s="54"/>
    </row>
    <row r="39" spans="1:10" ht="17" customHeight="1" x14ac:dyDescent="0.2">
      <c r="A39" s="18"/>
      <c r="B39" s="18"/>
      <c r="C39" s="19"/>
      <c r="D39" s="20"/>
      <c r="E39" s="21"/>
      <c r="F39" s="22"/>
      <c r="G39" s="22"/>
      <c r="H39" s="22"/>
      <c r="I39" s="22"/>
      <c r="J39" s="22"/>
    </row>
    <row r="40" spans="1:10" ht="34" x14ac:dyDescent="0.2">
      <c r="A40" s="45" t="s">
        <v>96</v>
      </c>
      <c r="B40" s="67"/>
      <c r="C40" s="67" t="s">
        <v>97</v>
      </c>
      <c r="D40" s="68" t="s">
        <v>98</v>
      </c>
      <c r="E40" s="69" t="s">
        <v>99</v>
      </c>
      <c r="F40" s="69" t="s">
        <v>100</v>
      </c>
    </row>
    <row r="41" spans="1:10" ht="17" customHeight="1" x14ac:dyDescent="0.2">
      <c r="A41" s="55" t="s">
        <v>101</v>
      </c>
      <c r="B41" s="63" t="s">
        <v>102</v>
      </c>
      <c r="C41" s="56">
        <f>'Omvang van levering'!I17</f>
        <v>12955376</v>
      </c>
      <c r="D41" s="58">
        <v>0</v>
      </c>
      <c r="E41" s="57">
        <f>C41*D41</f>
        <v>0</v>
      </c>
      <c r="F41" s="11">
        <f>E41*5</f>
        <v>0</v>
      </c>
    </row>
    <row r="42" spans="1:10" ht="17" customHeight="1" x14ac:dyDescent="0.2">
      <c r="A42" s="55" t="s">
        <v>103</v>
      </c>
      <c r="B42" s="64" t="s">
        <v>102</v>
      </c>
      <c r="C42" s="56">
        <f>'Omvang van levering'!I18</f>
        <v>8123121</v>
      </c>
      <c r="D42" s="59">
        <v>0</v>
      </c>
      <c r="E42" s="57">
        <f>C42*D42</f>
        <v>0</v>
      </c>
      <c r="F42" s="11">
        <f>E42*5</f>
        <v>0</v>
      </c>
    </row>
    <row r="43" spans="1:10" s="23" customFormat="1" x14ac:dyDescent="0.2">
      <c r="A43" s="62" t="s">
        <v>104</v>
      </c>
      <c r="B43" s="46">
        <f>F41+F42</f>
        <v>0</v>
      </c>
      <c r="C43" s="54" t="s">
        <v>105</v>
      </c>
      <c r="D43" s="60"/>
      <c r="E43" s="60"/>
      <c r="F43" s="60"/>
    </row>
    <row r="44" spans="1:10" ht="17" customHeight="1" x14ac:dyDescent="0.2">
      <c r="A44" s="18"/>
      <c r="B44" s="18"/>
      <c r="C44" s="19"/>
      <c r="D44" s="24"/>
      <c r="E44" s="25"/>
      <c r="F44" s="24"/>
    </row>
    <row r="45" spans="1:10" ht="34" x14ac:dyDescent="0.2">
      <c r="A45" s="145" t="s">
        <v>62</v>
      </c>
      <c r="B45" s="146"/>
      <c r="C45" s="67" t="s">
        <v>97</v>
      </c>
      <c r="D45" s="68" t="s">
        <v>106</v>
      </c>
      <c r="E45" s="69" t="s">
        <v>107</v>
      </c>
    </row>
    <row r="46" spans="1:10" ht="17" customHeight="1" x14ac:dyDescent="0.2">
      <c r="A46" s="55" t="s">
        <v>108</v>
      </c>
      <c r="B46" s="64" t="s">
        <v>109</v>
      </c>
      <c r="C46" s="70">
        <v>5</v>
      </c>
      <c r="D46" s="13">
        <v>0</v>
      </c>
      <c r="E46" s="71">
        <f>C46*D46</f>
        <v>0</v>
      </c>
    </row>
    <row r="47" spans="1:10" ht="17" customHeight="1" x14ac:dyDescent="0.2">
      <c r="A47" s="55" t="s">
        <v>110</v>
      </c>
      <c r="B47" s="77" t="s">
        <v>109</v>
      </c>
      <c r="C47" s="70">
        <v>5</v>
      </c>
      <c r="D47" s="16">
        <v>0</v>
      </c>
      <c r="E47" s="71">
        <f>C47*D47</f>
        <v>0</v>
      </c>
    </row>
    <row r="48" spans="1:10" ht="36" customHeight="1" x14ac:dyDescent="0.2">
      <c r="A48" s="73" t="s">
        <v>111</v>
      </c>
      <c r="B48" s="76">
        <f>E46+E47</f>
        <v>0</v>
      </c>
      <c r="C48" s="54" t="s">
        <v>112</v>
      </c>
      <c r="D48" s="72"/>
      <c r="E48" s="72"/>
    </row>
    <row r="49" spans="1:6" ht="17" customHeight="1" x14ac:dyDescent="0.2">
      <c r="A49" s="18"/>
      <c r="B49" s="18"/>
      <c r="C49" s="19"/>
      <c r="D49" s="26"/>
      <c r="E49" s="26"/>
      <c r="F49" s="27"/>
    </row>
    <row r="50" spans="1:6" ht="34" x14ac:dyDescent="0.2">
      <c r="A50" s="50" t="s">
        <v>113</v>
      </c>
      <c r="B50" s="75">
        <f>B38+B43+B48</f>
        <v>0</v>
      </c>
      <c r="C50" s="74"/>
      <c r="D50" s="144"/>
      <c r="E50" s="144"/>
      <c r="F50" s="28"/>
    </row>
    <row r="51" spans="1:6" x14ac:dyDescent="0.2">
      <c r="A51" s="29"/>
      <c r="B51" s="30"/>
      <c r="C51" s="31"/>
      <c r="D51" s="32"/>
      <c r="E51" s="33"/>
    </row>
  </sheetData>
  <sheetProtection algorithmName="SHA-512" hashValue="IABMNYrCrmu+ddlxsKaDhemk2RxFz1YOBt8IZgjtbe3R2piFOy8CLjUkDcIU3wU0AZjGyXOr389G0XOgiCf7xQ==" saltValue="YINtHA0QO48hstxYcYmAZw==" spinCount="100000" sheet="1" objects="1" scenarios="1"/>
  <mergeCells count="2">
    <mergeCell ref="D50:E50"/>
    <mergeCell ref="A45:B45"/>
  </mergeCells>
  <pageMargins left="0.7" right="0.7" top="0.75" bottom="0.75" header="0.3" footer="0.3"/>
  <pageSetup paperSize="9" scale="4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512B-8E05-6942-93AF-36057F9067E9}">
  <sheetPr>
    <pageSetUpPr fitToPage="1"/>
  </sheetPr>
  <dimension ref="A1:J47"/>
  <sheetViews>
    <sheetView showGridLines="0" topLeftCell="B1" zoomScaleNormal="100" workbookViewId="0">
      <selection activeCell="H16" sqref="H16"/>
    </sheetView>
  </sheetViews>
  <sheetFormatPr baseColWidth="10" defaultColWidth="8.83203125" defaultRowHeight="16" x14ac:dyDescent="0.2"/>
  <cols>
    <col min="1" max="1" width="68.83203125" customWidth="1"/>
    <col min="2" max="2" width="22.6640625" customWidth="1"/>
    <col min="3" max="3" width="22.6640625" style="84" customWidth="1"/>
    <col min="4" max="10" width="22.6640625" customWidth="1"/>
  </cols>
  <sheetData>
    <row r="1" spans="1:10" ht="24" x14ac:dyDescent="0.2">
      <c r="A1" s="35" t="s">
        <v>114</v>
      </c>
      <c r="B1" s="81"/>
      <c r="C1"/>
    </row>
    <row r="2" spans="1:10" ht="20" customHeight="1" x14ac:dyDescent="0.2">
      <c r="A2" s="34"/>
      <c r="C2"/>
    </row>
    <row r="3" spans="1:10" s="10" customFormat="1" ht="48" customHeight="1" x14ac:dyDescent="0.2">
      <c r="A3" s="36" t="s">
        <v>62</v>
      </c>
      <c r="B3" s="43" t="str">
        <f>'Omvang van levering'!A4</f>
        <v>Type 1 A4 printer ZW minimaal 20 PPM</v>
      </c>
      <c r="C3" s="43" t="str">
        <f>'Omvang van levering'!A5</f>
        <v>Type 2 A4 printer kleur minimaal 20 PPM</v>
      </c>
      <c r="D3" s="43" t="str">
        <f>'Omvang van levering'!A6</f>
        <v>Type 3 MFP A4/A3 ZW minimaal 30 PPM</v>
      </c>
      <c r="E3" s="43" t="str">
        <f>'Omvang van levering'!A7</f>
        <v>Type 4 MFP A4/A3 kleur minimaal 30 PPM</v>
      </c>
      <c r="F3" s="43" t="str">
        <f>'Omvang van levering'!A8</f>
        <v>Type 5 MFP A4/A3 ZW minimaal 45 PPM</v>
      </c>
      <c r="G3" s="43" t="str">
        <f>'Omvang van levering'!A9</f>
        <v>Type 6 MFP A4/A3 kleur minimaal 45 PPM</v>
      </c>
      <c r="H3" s="44" t="str">
        <f>'Omvang van levering'!A10</f>
        <v>Type 7 MFP A4/A3 kleur minimaal 60 PPM</v>
      </c>
      <c r="I3" s="44" t="str">
        <f>'Omvang van levering'!A11</f>
        <v xml:space="preserve">Type 8 Repromachine A4/A3 ZW minimaal 90 PPM </v>
      </c>
      <c r="J3" s="44" t="s">
        <v>63</v>
      </c>
    </row>
    <row r="4" spans="1:10" s="10" customFormat="1" ht="48" customHeight="1" x14ac:dyDescent="0.2">
      <c r="A4" s="37" t="s">
        <v>64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s="10" customFormat="1" ht="48" customHeight="1" x14ac:dyDescent="0.2">
      <c r="A5" s="37" t="s">
        <v>65</v>
      </c>
      <c r="B5" s="11" t="s">
        <v>66</v>
      </c>
      <c r="C5" s="11" t="s">
        <v>66</v>
      </c>
      <c r="D5" s="99"/>
      <c r="E5" s="99"/>
      <c r="F5" s="99"/>
      <c r="G5" s="99"/>
      <c r="H5" s="11" t="s">
        <v>66</v>
      </c>
      <c r="I5" s="11" t="s">
        <v>66</v>
      </c>
      <c r="J5" s="11" t="s">
        <v>66</v>
      </c>
    </row>
    <row r="6" spans="1:10" ht="17" customHeight="1" x14ac:dyDescent="0.2">
      <c r="A6" s="38" t="s">
        <v>67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</row>
    <row r="7" spans="1:10" ht="17" customHeight="1" x14ac:dyDescent="0.2">
      <c r="A7" s="38" t="s">
        <v>68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</row>
    <row r="8" spans="1:10" ht="6" customHeight="1" x14ac:dyDescent="0.2">
      <c r="A8" s="79"/>
      <c r="B8" s="14"/>
      <c r="C8" s="14"/>
      <c r="D8" s="14"/>
      <c r="E8" s="14"/>
      <c r="F8" s="14"/>
      <c r="G8" s="14"/>
      <c r="H8" s="15"/>
      <c r="I8" s="15"/>
      <c r="J8" s="15"/>
    </row>
    <row r="9" spans="1:10" ht="17" customHeight="1" x14ac:dyDescent="0.2">
      <c r="A9" s="39" t="s">
        <v>69</v>
      </c>
      <c r="B9" s="16">
        <v>0</v>
      </c>
      <c r="C9" s="16">
        <v>0</v>
      </c>
      <c r="D9" s="11" t="s">
        <v>66</v>
      </c>
      <c r="E9" s="11" t="s">
        <v>66</v>
      </c>
      <c r="F9" s="11" t="s">
        <v>66</v>
      </c>
      <c r="G9" s="11" t="s">
        <v>66</v>
      </c>
      <c r="H9" s="11" t="s">
        <v>66</v>
      </c>
      <c r="I9" s="11" t="s">
        <v>66</v>
      </c>
      <c r="J9" s="11" t="s">
        <v>66</v>
      </c>
    </row>
    <row r="10" spans="1:10" ht="17" customHeight="1" x14ac:dyDescent="0.2">
      <c r="A10" s="40" t="s">
        <v>70</v>
      </c>
      <c r="B10" s="16">
        <v>0</v>
      </c>
      <c r="C10" s="16">
        <v>0</v>
      </c>
      <c r="D10" s="11" t="s">
        <v>66</v>
      </c>
      <c r="E10" s="11" t="s">
        <v>66</v>
      </c>
      <c r="F10" s="11" t="s">
        <v>66</v>
      </c>
      <c r="G10" s="11" t="s">
        <v>66</v>
      </c>
      <c r="H10" s="11" t="s">
        <v>66</v>
      </c>
      <c r="I10" s="11" t="s">
        <v>66</v>
      </c>
      <c r="J10" s="11" t="s">
        <v>66</v>
      </c>
    </row>
    <row r="11" spans="1:10" ht="17" customHeight="1" x14ac:dyDescent="0.2">
      <c r="A11" s="40" t="s">
        <v>71</v>
      </c>
      <c r="B11" s="11" t="s">
        <v>66</v>
      </c>
      <c r="C11" s="11" t="s">
        <v>66</v>
      </c>
      <c r="D11" s="16">
        <v>0</v>
      </c>
      <c r="E11" s="16">
        <v>0</v>
      </c>
      <c r="F11" s="16">
        <v>0</v>
      </c>
      <c r="G11" s="16">
        <v>0</v>
      </c>
      <c r="H11" s="11" t="s">
        <v>66</v>
      </c>
      <c r="I11" s="11" t="s">
        <v>66</v>
      </c>
      <c r="J11" s="11" t="s">
        <v>66</v>
      </c>
    </row>
    <row r="12" spans="1:10" ht="17" customHeight="1" x14ac:dyDescent="0.2">
      <c r="A12" s="40" t="s">
        <v>72</v>
      </c>
      <c r="B12" s="11" t="s">
        <v>66</v>
      </c>
      <c r="C12" s="11" t="s">
        <v>66</v>
      </c>
      <c r="D12" s="16">
        <v>0</v>
      </c>
      <c r="E12" s="13">
        <v>0</v>
      </c>
      <c r="F12" s="16">
        <v>0</v>
      </c>
      <c r="G12" s="16">
        <v>0</v>
      </c>
      <c r="H12" s="11" t="s">
        <v>66</v>
      </c>
      <c r="I12" s="11" t="s">
        <v>66</v>
      </c>
      <c r="J12" s="11" t="s">
        <v>66</v>
      </c>
    </row>
    <row r="13" spans="1:10" ht="17" customHeight="1" x14ac:dyDescent="0.2">
      <c r="A13" s="40" t="s">
        <v>73</v>
      </c>
      <c r="B13" s="11" t="s">
        <v>66</v>
      </c>
      <c r="C13" s="11" t="s">
        <v>66</v>
      </c>
      <c r="D13" s="16">
        <v>0</v>
      </c>
      <c r="E13" s="13">
        <v>0</v>
      </c>
      <c r="F13" s="16">
        <v>0</v>
      </c>
      <c r="G13" s="16">
        <v>0</v>
      </c>
      <c r="H13" s="11" t="s">
        <v>66</v>
      </c>
      <c r="I13" s="11" t="s">
        <v>66</v>
      </c>
      <c r="J13" s="11" t="s">
        <v>66</v>
      </c>
    </row>
    <row r="14" spans="1:10" ht="17" customHeight="1" x14ac:dyDescent="0.2">
      <c r="A14" s="40" t="s">
        <v>74</v>
      </c>
      <c r="B14" s="11" t="s">
        <v>66</v>
      </c>
      <c r="C14" s="11" t="s">
        <v>66</v>
      </c>
      <c r="D14" s="11" t="s">
        <v>66</v>
      </c>
      <c r="E14" s="11" t="s">
        <v>66</v>
      </c>
      <c r="F14" s="13">
        <v>0</v>
      </c>
      <c r="G14" s="13">
        <v>0</v>
      </c>
      <c r="H14" s="11" t="s">
        <v>66</v>
      </c>
      <c r="I14" s="11" t="s">
        <v>66</v>
      </c>
      <c r="J14" s="11" t="s">
        <v>66</v>
      </c>
    </row>
    <row r="15" spans="1:10" ht="17" customHeight="1" x14ac:dyDescent="0.2">
      <c r="A15" s="41" t="s">
        <v>75</v>
      </c>
      <c r="B15" s="11" t="s">
        <v>66</v>
      </c>
      <c r="C15" s="11" t="s">
        <v>66</v>
      </c>
      <c r="D15" s="13">
        <v>0</v>
      </c>
      <c r="E15" s="13">
        <v>0</v>
      </c>
      <c r="F15" s="11" t="s">
        <v>66</v>
      </c>
      <c r="G15" s="13">
        <v>0</v>
      </c>
      <c r="H15" s="11" t="s">
        <v>66</v>
      </c>
      <c r="I15" s="11" t="s">
        <v>66</v>
      </c>
      <c r="J15" s="11" t="s">
        <v>66</v>
      </c>
    </row>
    <row r="16" spans="1:10" ht="17" customHeight="1" x14ac:dyDescent="0.2">
      <c r="A16" s="42" t="s">
        <v>76</v>
      </c>
      <c r="B16" s="11" t="s">
        <v>66</v>
      </c>
      <c r="C16" s="11" t="s">
        <v>66</v>
      </c>
      <c r="D16" s="11" t="s">
        <v>66</v>
      </c>
      <c r="E16" s="11" t="s">
        <v>66</v>
      </c>
      <c r="F16" s="11" t="s">
        <v>66</v>
      </c>
      <c r="G16" s="11" t="s">
        <v>66</v>
      </c>
      <c r="H16" s="13">
        <v>0</v>
      </c>
      <c r="I16" s="11" t="s">
        <v>66</v>
      </c>
      <c r="J16" s="11" t="s">
        <v>66</v>
      </c>
    </row>
    <row r="17" spans="1:10" ht="17" customHeight="1" x14ac:dyDescent="0.2">
      <c r="A17" s="41" t="s">
        <v>77</v>
      </c>
      <c r="B17" s="11" t="s">
        <v>66</v>
      </c>
      <c r="C17" s="11" t="s">
        <v>66</v>
      </c>
      <c r="D17" s="11" t="s">
        <v>66</v>
      </c>
      <c r="E17" s="11" t="s">
        <v>66</v>
      </c>
      <c r="F17" s="11" t="s">
        <v>66</v>
      </c>
      <c r="G17" s="11" t="s">
        <v>66</v>
      </c>
      <c r="H17" s="11" t="s">
        <v>66</v>
      </c>
      <c r="I17" s="13">
        <v>0</v>
      </c>
      <c r="J17" s="13">
        <v>0</v>
      </c>
    </row>
    <row r="18" spans="1:10" ht="17" customHeight="1" x14ac:dyDescent="0.2">
      <c r="A18" s="41" t="s">
        <v>78</v>
      </c>
      <c r="B18" s="11" t="s">
        <v>66</v>
      </c>
      <c r="C18" s="11" t="s">
        <v>66</v>
      </c>
      <c r="D18" s="11" t="s">
        <v>66</v>
      </c>
      <c r="E18" s="11" t="s">
        <v>66</v>
      </c>
      <c r="F18" s="11" t="s">
        <v>66</v>
      </c>
      <c r="G18" s="11" t="s">
        <v>66</v>
      </c>
      <c r="H18" s="13">
        <v>0</v>
      </c>
      <c r="I18" s="11" t="s">
        <v>66</v>
      </c>
      <c r="J18" s="11" t="s">
        <v>66</v>
      </c>
    </row>
    <row r="19" spans="1:10" ht="17" customHeight="1" x14ac:dyDescent="0.2">
      <c r="A19" s="41" t="s">
        <v>79</v>
      </c>
      <c r="B19" s="11" t="s">
        <v>66</v>
      </c>
      <c r="C19" s="11" t="s">
        <v>66</v>
      </c>
      <c r="D19" s="11" t="s">
        <v>66</v>
      </c>
      <c r="E19" s="11" t="s">
        <v>66</v>
      </c>
      <c r="F19" s="11" t="s">
        <v>66</v>
      </c>
      <c r="G19" s="11" t="s">
        <v>66</v>
      </c>
      <c r="H19" s="13">
        <v>0</v>
      </c>
      <c r="I19" s="11" t="s">
        <v>66</v>
      </c>
      <c r="J19" s="11" t="s">
        <v>66</v>
      </c>
    </row>
    <row r="20" spans="1:10" ht="17" customHeight="1" x14ac:dyDescent="0.2">
      <c r="A20" s="42" t="s">
        <v>80</v>
      </c>
      <c r="B20" s="11" t="s">
        <v>66</v>
      </c>
      <c r="C20" s="11" t="s">
        <v>66</v>
      </c>
      <c r="D20" s="11" t="s">
        <v>66</v>
      </c>
      <c r="E20" s="11" t="s">
        <v>66</v>
      </c>
      <c r="F20" s="11" t="s">
        <v>66</v>
      </c>
      <c r="G20" s="11" t="s">
        <v>66</v>
      </c>
      <c r="H20" s="13">
        <v>0</v>
      </c>
      <c r="I20" s="11" t="s">
        <v>66</v>
      </c>
      <c r="J20" s="11" t="s">
        <v>66</v>
      </c>
    </row>
    <row r="21" spans="1:10" ht="17" customHeight="1" x14ac:dyDescent="0.2">
      <c r="A21" s="42" t="s">
        <v>81</v>
      </c>
      <c r="B21" s="11" t="s">
        <v>66</v>
      </c>
      <c r="C21" s="11" t="s">
        <v>66</v>
      </c>
      <c r="D21" s="11" t="s">
        <v>66</v>
      </c>
      <c r="E21" s="11" t="s">
        <v>66</v>
      </c>
      <c r="F21" s="11" t="s">
        <v>66</v>
      </c>
      <c r="G21" s="11" t="s">
        <v>66</v>
      </c>
      <c r="H21" s="11" t="s">
        <v>66</v>
      </c>
      <c r="I21" s="13">
        <v>0</v>
      </c>
      <c r="J21" s="13">
        <v>0</v>
      </c>
    </row>
    <row r="22" spans="1:10" ht="17" customHeight="1" x14ac:dyDescent="0.2">
      <c r="A22" s="42" t="s">
        <v>78</v>
      </c>
      <c r="B22" s="11" t="s">
        <v>66</v>
      </c>
      <c r="C22" s="11" t="s">
        <v>66</v>
      </c>
      <c r="D22" s="11" t="s">
        <v>66</v>
      </c>
      <c r="E22" s="11" t="s">
        <v>66</v>
      </c>
      <c r="F22" s="11" t="s">
        <v>66</v>
      </c>
      <c r="G22" s="11" t="s">
        <v>66</v>
      </c>
      <c r="H22" s="11" t="s">
        <v>66</v>
      </c>
      <c r="I22" s="13">
        <v>0</v>
      </c>
      <c r="J22" s="13">
        <v>0</v>
      </c>
    </row>
    <row r="23" spans="1:10" ht="17" customHeight="1" x14ac:dyDescent="0.2">
      <c r="A23" s="42" t="s">
        <v>79</v>
      </c>
      <c r="B23" s="11" t="s">
        <v>66</v>
      </c>
      <c r="C23" s="11" t="s">
        <v>66</v>
      </c>
      <c r="D23" s="11" t="s">
        <v>66</v>
      </c>
      <c r="E23" s="11" t="s">
        <v>66</v>
      </c>
      <c r="F23" s="11" t="s">
        <v>66</v>
      </c>
      <c r="G23" s="11" t="s">
        <v>66</v>
      </c>
      <c r="H23" s="11" t="s">
        <v>66</v>
      </c>
      <c r="I23" s="13">
        <v>0</v>
      </c>
      <c r="J23" s="13">
        <v>0</v>
      </c>
    </row>
    <row r="24" spans="1:10" ht="17" customHeight="1" x14ac:dyDescent="0.2">
      <c r="A24" s="42" t="s">
        <v>80</v>
      </c>
      <c r="B24" s="11" t="s">
        <v>66</v>
      </c>
      <c r="C24" s="11" t="s">
        <v>66</v>
      </c>
      <c r="D24" s="11" t="s">
        <v>66</v>
      </c>
      <c r="E24" s="11" t="s">
        <v>66</v>
      </c>
      <c r="F24" s="11" t="s">
        <v>66</v>
      </c>
      <c r="G24" s="11" t="s">
        <v>66</v>
      </c>
      <c r="H24" s="11" t="s">
        <v>66</v>
      </c>
      <c r="I24" s="13">
        <v>0</v>
      </c>
      <c r="J24" s="13">
        <v>0</v>
      </c>
    </row>
    <row r="25" spans="1:10" ht="17" customHeight="1" x14ac:dyDescent="0.2">
      <c r="A25" s="82" t="s">
        <v>82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17" customHeight="1" x14ac:dyDescent="0.2">
      <c r="A26" s="83" t="s">
        <v>83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1" t="s">
        <v>66</v>
      </c>
      <c r="J26" s="11" t="s">
        <v>66</v>
      </c>
    </row>
    <row r="27" spans="1:10" ht="17" customHeight="1" x14ac:dyDescent="0.2">
      <c r="A27" s="83" t="s">
        <v>84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1" t="s">
        <v>66</v>
      </c>
      <c r="J27" s="11" t="s">
        <v>66</v>
      </c>
    </row>
    <row r="28" spans="1:10" ht="17" customHeight="1" x14ac:dyDescent="0.2">
      <c r="A28" s="83" t="s">
        <v>85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1" t="s">
        <v>66</v>
      </c>
      <c r="J28" s="11" t="s">
        <v>66</v>
      </c>
    </row>
    <row r="29" spans="1:10" ht="17" customHeight="1" x14ac:dyDescent="0.2">
      <c r="A29" s="42" t="s">
        <v>86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1" t="s">
        <v>87</v>
      </c>
      <c r="I29" s="11" t="s">
        <v>87</v>
      </c>
      <c r="J29" s="11" t="s">
        <v>87</v>
      </c>
    </row>
    <row r="30" spans="1:10" ht="32" customHeight="1" x14ac:dyDescent="0.2">
      <c r="A30" s="49" t="s">
        <v>88</v>
      </c>
      <c r="B30" s="46">
        <f t="shared" ref="B30:J30" si="0">SUM(B6:B24)</f>
        <v>0</v>
      </c>
      <c r="C30" s="46">
        <f t="shared" si="0"/>
        <v>0</v>
      </c>
      <c r="D30" s="46">
        <f t="shared" si="0"/>
        <v>0</v>
      </c>
      <c r="E30" s="46">
        <f t="shared" si="0"/>
        <v>0</v>
      </c>
      <c r="F30" s="46">
        <f t="shared" si="0"/>
        <v>0</v>
      </c>
      <c r="G30" s="46">
        <f t="shared" si="0"/>
        <v>0</v>
      </c>
      <c r="H30" s="46">
        <f t="shared" si="0"/>
        <v>0</v>
      </c>
      <c r="I30" s="46">
        <f t="shared" si="0"/>
        <v>0</v>
      </c>
      <c r="J30" s="46">
        <f t="shared" si="0"/>
        <v>0</v>
      </c>
    </row>
    <row r="31" spans="1:10" ht="17" customHeight="1" x14ac:dyDescent="0.2">
      <c r="A31" s="18"/>
      <c r="B31" s="18"/>
      <c r="C31" s="19"/>
      <c r="D31" s="20"/>
      <c r="E31" s="21"/>
      <c r="F31" s="22"/>
      <c r="G31" s="22"/>
      <c r="H31" s="22"/>
      <c r="I31" s="22"/>
      <c r="J31" s="22"/>
    </row>
    <row r="32" spans="1:10" ht="32" customHeight="1" x14ac:dyDescent="0.2">
      <c r="A32" s="48" t="s">
        <v>89</v>
      </c>
      <c r="B32" s="47">
        <f>'Omvang van levering'!H4</f>
        <v>6</v>
      </c>
      <c r="C32" s="47">
        <f>'Omvang van levering'!H5</f>
        <v>36</v>
      </c>
      <c r="D32" s="47">
        <f>'Omvang van levering'!H6</f>
        <v>23</v>
      </c>
      <c r="E32" s="47">
        <f>'Omvang van levering'!H7</f>
        <v>52</v>
      </c>
      <c r="F32" s="47">
        <f>'Omvang van levering'!H8</f>
        <v>0</v>
      </c>
      <c r="G32" s="47">
        <f>'Omvang van levering'!H9</f>
        <v>63</v>
      </c>
      <c r="H32" s="47">
        <f>'Omvang van levering'!H10</f>
        <v>13</v>
      </c>
      <c r="I32" s="47">
        <f>'Omvang van levering'!H11</f>
        <v>5</v>
      </c>
      <c r="J32" s="47">
        <f>'Omvang van levering'!H12</f>
        <v>1</v>
      </c>
    </row>
    <row r="33" spans="1:10" ht="17" customHeight="1" x14ac:dyDescent="0.2">
      <c r="A33" s="18"/>
      <c r="B33" s="18"/>
      <c r="C33" s="19"/>
      <c r="D33" s="20"/>
      <c r="E33" s="21"/>
      <c r="F33" s="22"/>
      <c r="G33" s="22"/>
      <c r="H33" s="22"/>
      <c r="I33" s="22"/>
      <c r="J33" s="22"/>
    </row>
    <row r="34" spans="1:10" ht="48" customHeight="1" x14ac:dyDescent="0.2">
      <c r="A34" s="51" t="s">
        <v>90</v>
      </c>
      <c r="B34" s="52" t="str">
        <f t="shared" ref="B34:I34" si="1">B3</f>
        <v>Type 1 A4 printer ZW minimaal 20 PPM</v>
      </c>
      <c r="C34" s="52" t="str">
        <f t="shared" si="1"/>
        <v>Type 2 A4 printer kleur minimaal 20 PPM</v>
      </c>
      <c r="D34" s="52" t="str">
        <f t="shared" si="1"/>
        <v>Type 3 MFP A4/A3 ZW minimaal 30 PPM</v>
      </c>
      <c r="E34" s="52" t="str">
        <f t="shared" si="1"/>
        <v>Type 4 MFP A4/A3 kleur minimaal 30 PPM</v>
      </c>
      <c r="F34" s="52" t="str">
        <f t="shared" si="1"/>
        <v>Type 5 MFP A4/A3 ZW minimaal 45 PPM</v>
      </c>
      <c r="G34" s="52" t="str">
        <f t="shared" si="1"/>
        <v>Type 6 MFP A4/A3 kleur minimaal 45 PPM</v>
      </c>
      <c r="H34" s="52" t="str">
        <f t="shared" si="1"/>
        <v>Type 7 MFP A4/A3 kleur minimaal 60 PPM</v>
      </c>
      <c r="I34" s="52" t="str">
        <f t="shared" si="1"/>
        <v xml:space="preserve">Type 8 Repromachine A4/A3 ZW minimaal 90 PPM </v>
      </c>
      <c r="J34" s="101" t="str">
        <f>J3</f>
        <v>Type 9 Grafische full color Reproductiemachine 71 A4 en 39 A3 PPM</v>
      </c>
    </row>
    <row r="35" spans="1:10" s="10" customFormat="1" ht="14" x14ac:dyDescent="0.2">
      <c r="A35" s="53" t="s">
        <v>91</v>
      </c>
      <c r="B35" s="80">
        <f>B30*B32</f>
        <v>0</v>
      </c>
      <c r="C35" s="80">
        <f t="shared" ref="C35:J35" si="2">C30*C32</f>
        <v>0</v>
      </c>
      <c r="D35" s="80">
        <f t="shared" si="2"/>
        <v>0</v>
      </c>
      <c r="E35" s="80">
        <f t="shared" si="2"/>
        <v>0</v>
      </c>
      <c r="F35" s="80">
        <f t="shared" si="2"/>
        <v>0</v>
      </c>
      <c r="G35" s="80">
        <f t="shared" si="2"/>
        <v>0</v>
      </c>
      <c r="H35" s="80">
        <f t="shared" si="2"/>
        <v>0</v>
      </c>
      <c r="I35" s="80">
        <f t="shared" si="2"/>
        <v>0</v>
      </c>
      <c r="J35" s="80">
        <f t="shared" si="2"/>
        <v>0</v>
      </c>
    </row>
    <row r="36" spans="1:10" s="10" customFormat="1" ht="14" x14ac:dyDescent="0.2">
      <c r="A36" s="53" t="s">
        <v>92</v>
      </c>
      <c r="B36" s="80">
        <f t="shared" ref="B36:J36" si="3">B35*12</f>
        <v>0</v>
      </c>
      <c r="C36" s="80">
        <f t="shared" si="3"/>
        <v>0</v>
      </c>
      <c r="D36" s="80">
        <f t="shared" si="3"/>
        <v>0</v>
      </c>
      <c r="E36" s="80">
        <f t="shared" si="3"/>
        <v>0</v>
      </c>
      <c r="F36" s="80">
        <f t="shared" si="3"/>
        <v>0</v>
      </c>
      <c r="G36" s="80">
        <f t="shared" si="3"/>
        <v>0</v>
      </c>
      <c r="H36" s="80">
        <f t="shared" si="3"/>
        <v>0</v>
      </c>
      <c r="I36" s="80">
        <f t="shared" si="3"/>
        <v>0</v>
      </c>
      <c r="J36" s="80">
        <f t="shared" si="3"/>
        <v>0</v>
      </c>
    </row>
    <row r="37" spans="1:10" s="10" customFormat="1" ht="14" x14ac:dyDescent="0.2">
      <c r="A37" s="53" t="s">
        <v>93</v>
      </c>
      <c r="B37" s="80">
        <f>B36*5</f>
        <v>0</v>
      </c>
      <c r="C37" s="80">
        <f t="shared" ref="C37:D37" si="4">C36*5</f>
        <v>0</v>
      </c>
      <c r="D37" s="80">
        <f t="shared" si="4"/>
        <v>0</v>
      </c>
      <c r="E37" s="80">
        <f>E36*5</f>
        <v>0</v>
      </c>
      <c r="F37" s="80">
        <f t="shared" ref="F37" si="5">F36*5</f>
        <v>0</v>
      </c>
      <c r="G37" s="80">
        <f t="shared" ref="G37" si="6">G36*5</f>
        <v>0</v>
      </c>
      <c r="H37" s="80">
        <f>H36*5</f>
        <v>0</v>
      </c>
      <c r="I37" s="80">
        <f t="shared" ref="I37" si="7">I36*5</f>
        <v>0</v>
      </c>
      <c r="J37" s="80">
        <f t="shared" ref="J37" si="8">J36*5</f>
        <v>0</v>
      </c>
    </row>
    <row r="38" spans="1:10" s="10" customFormat="1" ht="17" x14ac:dyDescent="0.2">
      <c r="A38" s="61" t="s">
        <v>115</v>
      </c>
      <c r="B38" s="46">
        <f>SUM(B37:J37)</f>
        <v>0</v>
      </c>
      <c r="C38" s="54" t="s">
        <v>116</v>
      </c>
      <c r="D38" s="54"/>
      <c r="E38" s="54"/>
      <c r="F38" s="54"/>
      <c r="G38" s="54"/>
      <c r="H38" s="54"/>
      <c r="I38" s="54"/>
      <c r="J38" s="54"/>
    </row>
    <row r="39" spans="1:10" ht="17" customHeight="1" x14ac:dyDescent="0.2">
      <c r="A39" s="18"/>
      <c r="B39" s="18"/>
      <c r="C39" s="19"/>
      <c r="D39" s="20"/>
      <c r="E39" s="21"/>
      <c r="F39" s="22"/>
      <c r="G39" s="22"/>
      <c r="H39" s="22"/>
      <c r="I39" s="22"/>
      <c r="J39" s="22"/>
    </row>
    <row r="40" spans="1:10" ht="34" x14ac:dyDescent="0.2">
      <c r="A40" s="45" t="s">
        <v>96</v>
      </c>
      <c r="B40" s="67"/>
      <c r="C40" s="67" t="s">
        <v>97</v>
      </c>
      <c r="D40" s="68" t="s">
        <v>98</v>
      </c>
      <c r="E40" s="69" t="s">
        <v>99</v>
      </c>
      <c r="F40" s="69" t="s">
        <v>100</v>
      </c>
    </row>
    <row r="41" spans="1:10" ht="17" customHeight="1" x14ac:dyDescent="0.2">
      <c r="A41" s="55" t="s">
        <v>101</v>
      </c>
      <c r="B41" s="63" t="s">
        <v>102</v>
      </c>
      <c r="C41" s="56">
        <f>'Omvang van levering'!I17</f>
        <v>12955376</v>
      </c>
      <c r="D41" s="58">
        <v>0</v>
      </c>
      <c r="E41" s="57">
        <f>C41*D41</f>
        <v>0</v>
      </c>
      <c r="F41" s="11">
        <f>E41*5</f>
        <v>0</v>
      </c>
    </row>
    <row r="42" spans="1:10" ht="17" customHeight="1" x14ac:dyDescent="0.2">
      <c r="A42" s="55" t="s">
        <v>103</v>
      </c>
      <c r="B42" s="64" t="s">
        <v>102</v>
      </c>
      <c r="C42" s="56">
        <f>'Omvang van levering'!I18</f>
        <v>8123121</v>
      </c>
      <c r="D42" s="59">
        <v>0</v>
      </c>
      <c r="E42" s="57">
        <f>C42*D42</f>
        <v>0</v>
      </c>
      <c r="F42" s="11">
        <f>E42*5</f>
        <v>0</v>
      </c>
    </row>
    <row r="43" spans="1:10" s="23" customFormat="1" x14ac:dyDescent="0.2">
      <c r="A43" s="62" t="s">
        <v>104</v>
      </c>
      <c r="B43" s="46">
        <f>F41+F42</f>
        <v>0</v>
      </c>
      <c r="C43" s="54" t="s">
        <v>117</v>
      </c>
      <c r="D43" s="60"/>
      <c r="E43" s="60"/>
      <c r="F43" s="60"/>
    </row>
    <row r="44" spans="1:10" ht="17" customHeight="1" x14ac:dyDescent="0.2">
      <c r="A44" s="18"/>
      <c r="B44" s="18"/>
      <c r="C44" s="19"/>
      <c r="D44" s="24"/>
      <c r="E44" s="25"/>
      <c r="F44" s="24"/>
    </row>
    <row r="45" spans="1:10" ht="17" customHeight="1" x14ac:dyDescent="0.2">
      <c r="A45" s="18"/>
      <c r="B45" s="18"/>
      <c r="C45" s="19"/>
      <c r="D45" s="26"/>
      <c r="E45" s="26"/>
      <c r="F45" s="27"/>
    </row>
    <row r="46" spans="1:10" ht="34" x14ac:dyDescent="0.2">
      <c r="A46" s="50" t="s">
        <v>113</v>
      </c>
      <c r="B46" s="75">
        <f>B38+B43</f>
        <v>0</v>
      </c>
      <c r="C46" s="74"/>
      <c r="D46" s="144"/>
      <c r="E46" s="144"/>
      <c r="F46" s="28"/>
    </row>
    <row r="47" spans="1:10" x14ac:dyDescent="0.2">
      <c r="A47" s="29"/>
      <c r="B47" s="30"/>
      <c r="C47" s="31"/>
      <c r="D47" s="32"/>
      <c r="E47" s="33"/>
    </row>
  </sheetData>
  <sheetProtection algorithmName="SHA-512" hashValue="TdtmOcSYO7p/F0DlcutWcYjSldVJu6YtDC8rBHVLk19TQ87RgcqObOyEGe5GyCYCEMvRKQTXmdpEopURi+nKOA==" saltValue="RvcMoAddLSjvrxXhfLAKoA==" spinCount="100000" sheet="1" objects="1" scenarios="1"/>
  <mergeCells count="1">
    <mergeCell ref="D46:E46"/>
  </mergeCells>
  <pageMargins left="0.7" right="0.7" top="0.75" bottom="0.75" header="0.3" footer="0.3"/>
  <pageSetup paperSize="9" scale="4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F0D9-D82D-4744-920C-3CF84B03EF88}">
  <dimension ref="A1:A8"/>
  <sheetViews>
    <sheetView workbookViewId="0">
      <selection activeCell="B12" sqref="B12"/>
    </sheetView>
  </sheetViews>
  <sheetFormatPr baseColWidth="10" defaultColWidth="11" defaultRowHeight="16" x14ac:dyDescent="0.2"/>
  <sheetData>
    <row r="1" spans="1:1" x14ac:dyDescent="0.2">
      <c r="A1" t="s">
        <v>118</v>
      </c>
    </row>
    <row r="3" spans="1:1" x14ac:dyDescent="0.2">
      <c r="A3" t="s">
        <v>119</v>
      </c>
    </row>
    <row r="4" spans="1:1" x14ac:dyDescent="0.2">
      <c r="A4" t="s">
        <v>120</v>
      </c>
    </row>
    <row r="6" spans="1:1" x14ac:dyDescent="0.2">
      <c r="A6" t="s">
        <v>119</v>
      </c>
    </row>
    <row r="7" spans="1:1" x14ac:dyDescent="0.2">
      <c r="A7" t="s">
        <v>120</v>
      </c>
    </row>
    <row r="8" spans="1:1" x14ac:dyDescent="0.2">
      <c r="A8" t="s">
        <v>121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0673c-31f8-4138-9309-2af19a31124a">
      <Terms xmlns="http://schemas.microsoft.com/office/infopath/2007/PartnerControls"/>
    </lcf76f155ced4ddcb4097134ff3c332f>
    <_Flow_SignoffStatus xmlns="1ae0673c-31f8-4138-9309-2af19a31124a" xsi:nil="true"/>
    <TaxCatchAll xmlns="3840437a-79c2-4946-ba9b-535e40bacb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6" ma:contentTypeDescription="Een nieuw document maken." ma:contentTypeScope="" ma:versionID="cb1ad02cfb4dab5cbc86f5061360250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3667c6dd7cda655dce9b937189f7f939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6DB411-AC86-4B2D-9F13-C62354C1B2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3FDD96-16F4-420B-9BBA-94DF1477E442}">
  <ds:schemaRefs>
    <ds:schemaRef ds:uri="http://schemas.microsoft.com/office/2006/documentManagement/types"/>
    <ds:schemaRef ds:uri="http://purl.org/dc/terms/"/>
    <ds:schemaRef ds:uri="1ae0673c-31f8-4138-9309-2af19a31124a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3840437a-79c2-4946-ba9b-535e40bacb6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0EA7D6-75D1-4A7A-BC67-34D3CD3285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Basisgegevens</vt:lpstr>
      <vt:lpstr>Overzicht Aanbieding</vt:lpstr>
      <vt:lpstr>Omvang van levering</vt:lpstr>
      <vt:lpstr>PB-eerste 60 mnd</vt:lpstr>
      <vt:lpstr>PB-Optiejaren</vt:lpstr>
      <vt:lpstr>Gegevens</vt:lpstr>
    </vt:vector>
  </TitlesOfParts>
  <Manager>Inkoop</Manager>
  <Company>Pompebled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>EA MFP</dc:subject>
  <dc:creator>Henk Schlingmann</dc:creator>
  <cp:keywords/>
  <dc:description/>
  <cp:lastModifiedBy>Henk Schlingmann</cp:lastModifiedBy>
  <cp:revision/>
  <dcterms:created xsi:type="dcterms:W3CDTF">2022-09-20T07:51:55Z</dcterms:created>
  <dcterms:modified xsi:type="dcterms:W3CDTF">2023-07-10T09:14:18Z</dcterms:modified>
  <cp:category>EA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