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0"/>
  <workbookPr filterPrivacy="1" autoCompressPictures="0"/>
  <xr:revisionPtr revIDLastSave="0" documentId="13_ncr:1_{22FF57EE-E6D1-804B-A50A-CAB2B25EC7DF}" xr6:coauthVersionLast="47" xr6:coauthVersionMax="47" xr10:uidLastSave="{00000000-0000-0000-0000-000000000000}"/>
  <bookViews>
    <workbookView xWindow="31640" yWindow="500" windowWidth="40160" windowHeight="20160" activeTab="2" xr2:uid="{00000000-000D-0000-FFFF-FFFF00000000}"/>
  </bookViews>
  <sheets>
    <sheet name="Eenvoudige printopdrachten" sheetId="1" r:id="rId1"/>
    <sheet name="Promotioneel drukwerk" sheetId="3" r:id="rId2"/>
    <sheet name="Huisstijldrukwerk &amp; toetspapier" sheetId="4" r:id="rId3"/>
    <sheet name="Totaal" sheetId="2" r:id="rId4"/>
  </sheets>
  <definedNames>
    <definedName name="_xlnm.Print_Area" localSheetId="0">'Eenvoudige printopdrachten'!$A$1:$D$116</definedName>
  </definedNames>
  <calcPr calcId="191028"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86" i="4" l="1"/>
  <c r="H95" i="4"/>
  <c r="H9" i="4"/>
  <c r="H16" i="4"/>
  <c r="H22" i="4"/>
  <c r="H28" i="4"/>
  <c r="H34" i="4"/>
  <c r="H41" i="4"/>
  <c r="H48" i="4"/>
  <c r="H54" i="4"/>
  <c r="H60" i="4"/>
  <c r="H65" i="4"/>
  <c r="H71" i="4"/>
  <c r="H77" i="4"/>
  <c r="H83" i="4"/>
  <c r="H89" i="4"/>
  <c r="H101" i="4"/>
  <c r="H107" i="4"/>
  <c r="H113" i="4"/>
  <c r="H119" i="4"/>
  <c r="H125" i="4"/>
  <c r="H130" i="4"/>
  <c r="H136" i="4"/>
  <c r="H141" i="4"/>
  <c r="H146" i="4"/>
  <c r="H151" i="4"/>
  <c r="H156" i="4"/>
  <c r="H161" i="4"/>
  <c r="H166" i="4"/>
  <c r="H171" i="4"/>
  <c r="H176" i="4"/>
  <c r="H181" i="4"/>
  <c r="H191" i="4"/>
  <c r="H196" i="4"/>
  <c r="H201" i="4"/>
  <c r="H206" i="4"/>
  <c r="H211" i="4"/>
  <c r="H216" i="4"/>
  <c r="H221" i="4"/>
  <c r="H226" i="4"/>
  <c r="G237" i="4"/>
  <c r="G246" i="4"/>
  <c r="G255" i="4"/>
  <c r="G264" i="4"/>
  <c r="G273" i="4"/>
  <c r="H275" i="4"/>
  <c r="B5" i="2"/>
  <c r="B8" i="2"/>
  <c r="D496" i="3"/>
  <c r="D493" i="3"/>
  <c r="D481" i="3"/>
  <c r="D469" i="3"/>
  <c r="D457" i="3"/>
  <c r="D445" i="3"/>
  <c r="D345" i="3"/>
  <c r="D267" i="3"/>
  <c r="D246" i="3"/>
  <c r="A4" i="2"/>
  <c r="A3" i="2"/>
  <c r="A5" i="2"/>
  <c r="D143" i="3"/>
  <c r="D157" i="3"/>
  <c r="D171" i="3"/>
  <c r="D186" i="3"/>
  <c r="D201" i="3"/>
  <c r="D216" i="3"/>
  <c r="D231" i="3"/>
  <c r="D259" i="3"/>
  <c r="D280" i="3"/>
  <c r="D293" i="3"/>
  <c r="D306" i="3"/>
  <c r="D319" i="3"/>
  <c r="D332" i="3"/>
  <c r="D360" i="3"/>
  <c r="D374" i="3"/>
  <c r="D389" i="3"/>
  <c r="D403" i="3"/>
  <c r="D419" i="3"/>
  <c r="D432" i="3"/>
  <c r="D43" i="3"/>
  <c r="D104" i="1"/>
  <c r="D106" i="1"/>
  <c r="D105" i="1"/>
  <c r="D103" i="1"/>
  <c r="D102" i="1"/>
  <c r="D92" i="1"/>
  <c r="D101" i="1"/>
  <c r="D20" i="1"/>
  <c r="D36" i="1"/>
  <c r="D52" i="1"/>
  <c r="D91" i="1"/>
  <c r="D57" i="1"/>
  <c r="D67" i="1"/>
  <c r="D66" i="1"/>
  <c r="D80" i="1"/>
  <c r="D79" i="1"/>
  <c r="D78" i="1"/>
  <c r="D26" i="1"/>
  <c r="D13" i="1"/>
  <c r="D9" i="1"/>
  <c r="D124" i="3"/>
  <c r="D109" i="3"/>
  <c r="D90" i="3"/>
  <c r="D79" i="3"/>
  <c r="D67" i="3"/>
  <c r="D55" i="3"/>
  <c r="D31" i="3"/>
  <c r="D15" i="3"/>
  <c r="D12" i="1"/>
  <c r="D11" i="1"/>
  <c r="D10" i="1"/>
  <c r="D89" i="1"/>
  <c r="D85" i="1"/>
  <c r="D47" i="1"/>
  <c r="D21" i="1"/>
  <c r="D22" i="1"/>
  <c r="D23" i="1"/>
  <c r="D45" i="1"/>
  <c r="D43" i="1"/>
  <c r="D83" i="1"/>
  <c r="D86" i="1"/>
  <c r="D5" i="1"/>
  <c r="D6" i="1"/>
  <c r="D7" i="1"/>
  <c r="D8" i="1"/>
  <c r="D14" i="1"/>
  <c r="D15" i="1"/>
  <c r="D16" i="1"/>
  <c r="D17" i="1"/>
  <c r="D18" i="1"/>
  <c r="D19" i="1"/>
  <c r="D24" i="1"/>
  <c r="D25" i="1"/>
  <c r="D27" i="1"/>
  <c r="D28" i="1"/>
  <c r="D29" i="1"/>
  <c r="D30" i="1"/>
  <c r="D31" i="1"/>
  <c r="D32" i="1"/>
  <c r="D33" i="1"/>
  <c r="D34" i="1"/>
  <c r="D35" i="1"/>
  <c r="D37" i="1"/>
  <c r="D38" i="1"/>
  <c r="D39" i="1"/>
  <c r="D40" i="1"/>
  <c r="D41" i="1"/>
  <c r="D42" i="1"/>
  <c r="D44" i="1"/>
  <c r="D46" i="1"/>
  <c r="D48" i="1"/>
  <c r="D49" i="1"/>
  <c r="D50" i="1"/>
  <c r="D51" i="1"/>
  <c r="D53" i="1"/>
  <c r="D54" i="1"/>
  <c r="D55" i="1"/>
  <c r="D56" i="1"/>
  <c r="D58" i="1"/>
  <c r="D59" i="1"/>
  <c r="D60" i="1"/>
  <c r="D61" i="1"/>
  <c r="D62" i="1"/>
  <c r="D63" i="1"/>
  <c r="D64" i="1"/>
  <c r="D65" i="1"/>
  <c r="D68" i="1"/>
  <c r="D69" i="1"/>
  <c r="D70" i="1"/>
  <c r="D71" i="1"/>
  <c r="D72" i="1"/>
  <c r="D73" i="1"/>
  <c r="D74" i="1"/>
  <c r="D75" i="1"/>
  <c r="D76" i="1"/>
  <c r="D77" i="1"/>
  <c r="D81" i="1"/>
  <c r="D82" i="1"/>
  <c r="D84" i="1"/>
  <c r="D88" i="1"/>
  <c r="D87" i="1"/>
  <c r="D90" i="1"/>
  <c r="D93" i="1"/>
  <c r="D94" i="1"/>
  <c r="D95" i="1"/>
  <c r="D96" i="1"/>
  <c r="D97" i="1"/>
  <c r="D98" i="1"/>
  <c r="D99" i="1"/>
  <c r="D100" i="1"/>
  <c r="D107" i="1"/>
  <c r="D108" i="1"/>
  <c r="D109" i="1"/>
  <c r="D110" i="1"/>
  <c r="D111" i="1"/>
  <c r="D112" i="1"/>
  <c r="B4" i="2"/>
  <c r="D114" i="1"/>
  <c r="B3" i="2"/>
</calcChain>
</file>

<file path=xl/sharedStrings.xml><?xml version="1.0" encoding="utf-8"?>
<sst xmlns="http://schemas.openxmlformats.org/spreadsheetml/2006/main" count="1729" uniqueCount="551">
  <si>
    <t>Prijzenblad en productspecificaties Regio College, Horizon College en NOVA College</t>
  </si>
  <si>
    <t>Eenvoudige printopdrachten/ repro</t>
  </si>
  <si>
    <t>Alle prijzen exclusief BTW, op basis van losse bestellingen, er mogen geen items ongevraagd aan een berekening worden toegevoegd of op andere dan gevraagde papierformaten gerekend worden. Alle tarieven zijn ongeacht het percentage tonerbezetting!</t>
  </si>
  <si>
    <t>Omschrijving</t>
  </si>
  <si>
    <t>wegingsfactor</t>
  </si>
  <si>
    <t>Prijs per eenheid</t>
  </si>
  <si>
    <t>Kosten (fictieve eenheden x prijs per eenheid)</t>
  </si>
  <si>
    <t>Afdruk (print en kopie) full color A3 enkelzijdig (dubbelzijdig = 2x prijs enkelzijdig) zonder papier</t>
  </si>
  <si>
    <t>NB: kosten zijn incl inlezenbestand dan wel scannen originelen.</t>
  </si>
  <si>
    <t>Als opdrachtnemer kiest voor 2 op 1 A3 geldt de A4 prijs.</t>
  </si>
  <si>
    <t>Afdruk (print en kopie) full color A4 enkelzijdig (dubbelzijdig = 2x prijs enkelzijdig) zonder papier</t>
  </si>
  <si>
    <t>Afdruk (print en kopie) Zwart-Wit A3 enkelzijdig (dubbelzijdig = 2x prijs enkelzijdig) zonder papier</t>
  </si>
  <si>
    <t>Afdruk (print en kopie) Zwart-Wit A4 enkelzijdig (dubbelzijdig = 2x prijs enkelzijdig) zonder papier</t>
  </si>
  <si>
    <r>
      <t xml:space="preserve">Afdruk (print en kopie) full color </t>
    </r>
    <r>
      <rPr>
        <b/>
        <sz val="9"/>
        <color theme="1"/>
        <rFont val="Verdana"/>
        <family val="2"/>
      </rPr>
      <t xml:space="preserve">A5 </t>
    </r>
    <r>
      <rPr>
        <sz val="9"/>
        <color theme="1"/>
        <rFont val="Verdana"/>
        <family val="2"/>
      </rPr>
      <t xml:space="preserve">enkelzijdig (dubbelzijdig = 2x prijs enkelzijdig) zonder papier, </t>
    </r>
    <r>
      <rPr>
        <b/>
        <sz val="9"/>
        <color theme="1"/>
        <rFont val="Verdana"/>
        <family val="2"/>
      </rPr>
      <t>afgewerk</t>
    </r>
    <r>
      <rPr>
        <sz val="9"/>
        <color theme="1"/>
        <rFont val="Verdana"/>
        <family val="2"/>
      </rPr>
      <t>t (gesneden naar A5)</t>
    </r>
  </si>
  <si>
    <t>Afdruk (print en kopie) full color A2 enkelzijdig zonder papier</t>
  </si>
  <si>
    <t>Afdruk (print en kopie) full color A1 enkelzijdig zonder papier</t>
  </si>
  <si>
    <t>Afdruk (print en kopie) full color A0 enkelzijdig zonder papier</t>
  </si>
  <si>
    <t>Opstartkosten personaliseren (koppelen opmaak met CSV of Excel bestand), incl. 1 proef ten behoeve van mailings</t>
  </si>
  <si>
    <t>Lijmen met linnen bindstrip A4 &lt;25 vel</t>
  </si>
  <si>
    <t>Lijmen met linnen  bindstrip A4 25 &lt;&gt; 50 vel</t>
  </si>
  <si>
    <t>Lijmen met linnen  bindstrip A4 &gt;50 vel</t>
  </si>
  <si>
    <t>Bloklijmen per set  A4, kopsgelijmd, 100 vel 80 grams met de schutblad en onderbord van 250 grams (zonder grijsbord en topvel)</t>
  </si>
  <si>
    <t>Boren 2 gaten per A4 vel</t>
  </si>
  <si>
    <t>Boren 4 gaten per A4 vel</t>
  </si>
  <si>
    <t>Vel wit papier 80 grams A4 4 gaten</t>
  </si>
  <si>
    <t xml:space="preserve">Digitaliseren (Scannen) formaat A0 per pagina kleur en zwartwit, naar PDF </t>
  </si>
  <si>
    <t xml:space="preserve">Digitaliseren (Scannen) formaat A1 per pagina kleur en zwartwit, naar PDF </t>
  </si>
  <si>
    <t xml:space="preserve">Digitaliseren (Scannen) formaat A2 per pagina kleur en zwartwit, naar PDF </t>
  </si>
  <si>
    <t xml:space="preserve">Digitaliseren (Scannen) formaat A3 per pagina kleur en zwartwit, naar PDF </t>
  </si>
  <si>
    <t>NB: niet zijnde kopieeropdrachten</t>
  </si>
  <si>
    <t xml:space="preserve">Digitaliseren (Scannen) formaat A4 per pagina kleur en zwartwit, naar PDF </t>
  </si>
  <si>
    <t>Scannen A4 (niet t.b.v. kopieren)</t>
  </si>
  <si>
    <t>Opstarttarief scanklus</t>
  </si>
  <si>
    <t>Vel zelfklevende glossy etiketten 1/A4</t>
  </si>
  <si>
    <t>Foamboards enkelzijdig zelfklevend 100x140 full color, minimaal 5 mm dikte, wit</t>
  </si>
  <si>
    <t>Foamboards enkelzijdig zelfklevend A0 full color, minimaal 5 mm dikte, wit</t>
  </si>
  <si>
    <t>Foamboards enkelzijdig zelfklevend A1 full color, minimaal 5 mm dikte, wit</t>
  </si>
  <si>
    <t>Foamboards enkelzijdig zelfklevend A2 full color, minimaal 55 mm dikte, wit</t>
  </si>
  <si>
    <t>Foamboards enkelzijdig zelfklevend A3 full color, minimaal 55 mm dikte, wit</t>
  </si>
  <si>
    <t>Foamboards enkelzijdig zelfklevend A4 full color, minimaal 55 mm dikte, wit</t>
  </si>
  <si>
    <t>Lamineren A3,125 micron (dz plastificeren)</t>
  </si>
  <si>
    <t>Lamineren A4,125 micron (dz plastificeren)</t>
  </si>
  <si>
    <t>Lamineren A4,120 micron (dz plastificeren)</t>
  </si>
  <si>
    <t>Lamineren A5,125 micron (dz plastificeren)</t>
  </si>
  <si>
    <t>Lamineren A6,125 micron (dz plastificeren)</t>
  </si>
  <si>
    <t>Nieten met 1 nietje per set, machinaal</t>
  </si>
  <si>
    <t>Nieten met 2 nietjes per set, machinaal</t>
  </si>
  <si>
    <t>Nieten per set, handmatig</t>
  </si>
  <si>
    <t>printen Zwart wit A0 inclusief 170 gr glossy papier</t>
  </si>
  <si>
    <t>printen Zwart wit A0 inclusief 170 gr papier</t>
  </si>
  <si>
    <t>printen Zwart wit A1 inclusief 170 gr papier</t>
  </si>
  <si>
    <t>printen Zwart wit A2 inclusief 170 gr papier</t>
  </si>
  <si>
    <t>Grootformaat vouwen naar A4, legenda voorop</t>
  </si>
  <si>
    <t>Rillen per ril per vel</t>
  </si>
  <si>
    <t>Snijden (per minuut) (als aflopend niet gevraagd wordt mag dit niet in rekneing worden gebracht)</t>
  </si>
  <si>
    <t>Transparant A3</t>
  </si>
  <si>
    <t>Transparant A4</t>
  </si>
  <si>
    <t>Vel gekleurd papier 120 grams A4 (A3 prijs = 2x de A4 prijs) felle of lichte tint</t>
  </si>
  <si>
    <t>Vel gekleurd papier 160 grams A4 (A3 prijs = 2x de A4 prijs) felle of lichte tint</t>
  </si>
  <si>
    <t>Vel gekleurd papier 200 grams A4 (A3 prijs = 2x de A4 prijs) felle of lichte tint</t>
  </si>
  <si>
    <t>Vel gekleurd papier 80 grams A4 (A3 prijs = 2x de A4 prijs) felle of lichte tint</t>
  </si>
  <si>
    <t>Vel karton grijs 500 grams A4</t>
  </si>
  <si>
    <t>Vel glad en sterk A4 90 gr FSC (A3 prijs = 2x de A4 prijs)</t>
  </si>
  <si>
    <t>glad en sterk is papier voor kleurenprinters minimaal vergelijkbaar met Top Color, of Rey color</t>
  </si>
  <si>
    <t>Vel glad en sterk A4 100 gr FSC (A3 prijs = 2x de A4 prijs)</t>
  </si>
  <si>
    <t>Vel glad en sterk A4 120 gr FSC (A3 prijs = 2x de A4 prijs)</t>
  </si>
  <si>
    <t>Vel glad en sterk A4 160 gr FSC (A3 prijs = 2x de A4 prijs)</t>
  </si>
  <si>
    <t>Vel glad en sterk A4 200 gr FSC (A3 prijs = 2x de A4 prijs)</t>
  </si>
  <si>
    <t>Vel glad en sterk A4 300 gr FSC</t>
  </si>
  <si>
    <t>Vel glad en sterk A4 250 gr FSC</t>
  </si>
  <si>
    <t>Vel glad en sterk  A4 FSC 300 gr(A3 prijs = 2x de A4 prijs)</t>
  </si>
  <si>
    <t>Vel glad en sterk  A4 FSC 100 gr (A3 prijs = 2x de A4 prijs)</t>
  </si>
  <si>
    <r>
      <t xml:space="preserve">Vel glad en sterk </t>
    </r>
    <r>
      <rPr>
        <b/>
        <sz val="9"/>
        <color theme="1"/>
        <rFont val="Verdana"/>
        <family val="2"/>
      </rPr>
      <t>A5</t>
    </r>
    <r>
      <rPr>
        <sz val="9"/>
        <color theme="1"/>
        <rFont val="Verdana"/>
        <family val="2"/>
      </rPr>
      <t xml:space="preserve"> 120 gr FSC (A3 prijs = 2x de A4 prijs)</t>
    </r>
  </si>
  <si>
    <r>
      <t xml:space="preserve">Vel glad en sterk </t>
    </r>
    <r>
      <rPr>
        <b/>
        <sz val="9"/>
        <color theme="1"/>
        <rFont val="Verdana"/>
        <family val="2"/>
      </rPr>
      <t>A5</t>
    </r>
    <r>
      <rPr>
        <sz val="9"/>
        <color theme="1"/>
        <rFont val="Verdana"/>
        <family val="2"/>
      </rPr>
      <t xml:space="preserve"> 160 gr FSC (A3 prijs = 2x de A4 prijs)</t>
    </r>
  </si>
  <si>
    <t>Vel glad en sterk  SRA4 300 gr</t>
  </si>
  <si>
    <t>Vel glad en sterk  SRA3 120 gr FSC</t>
  </si>
  <si>
    <t>Vel glad en sterk  SRA3 FSC 250 gr</t>
  </si>
  <si>
    <t>Vel glad en sterk  SRA3 FSC 300 gr</t>
  </si>
  <si>
    <t xml:space="preserve">Vel glad en sterk SRA3 FSC 160 gr </t>
  </si>
  <si>
    <t>Vel glad en sterk  A3+ 300 gr FSC</t>
  </si>
  <si>
    <t>Vel wit papier 120 grams A4 (A3 prijs = 2x de A4 prijs)</t>
  </si>
  <si>
    <t>Vel wit papier 160 grams A4 (A3 prijs = 2x de A4 prijs)</t>
  </si>
  <si>
    <t>Vel wit papier 200 grams A4 (A3 prijs = 2x de A4 prijs)</t>
  </si>
  <si>
    <t>Vel wit papier 80 grams A4 (A3 prijs = 2x de A4 prijs)</t>
  </si>
  <si>
    <r>
      <t xml:space="preserve">Vel wit papier 80 grams  </t>
    </r>
    <r>
      <rPr>
        <b/>
        <sz val="9"/>
        <color theme="1"/>
        <rFont val="Verdana"/>
        <family val="2"/>
      </rPr>
      <t>A5</t>
    </r>
  </si>
  <si>
    <r>
      <t xml:space="preserve">Vel wit papier 120  grams  </t>
    </r>
    <r>
      <rPr>
        <b/>
        <sz val="9"/>
        <color theme="1"/>
        <rFont val="Verdana"/>
        <family val="2"/>
      </rPr>
      <t>A5</t>
    </r>
  </si>
  <si>
    <r>
      <t>Vel wit papier 160 grams</t>
    </r>
    <r>
      <rPr>
        <b/>
        <sz val="9"/>
        <color theme="1"/>
        <rFont val="Verdana"/>
        <family val="2"/>
      </rPr>
      <t xml:space="preserve">  A5</t>
    </r>
  </si>
  <si>
    <t>A0 170gr glossy papier per vel</t>
  </si>
  <si>
    <t>A0 130gr glossy papier per vel</t>
  </si>
  <si>
    <t>A0 90gr mat papier per vel</t>
  </si>
  <si>
    <t>A1 170gr glossy papier per vel</t>
  </si>
  <si>
    <t>A1 130gr glossy papier per vel</t>
  </si>
  <si>
    <t>A1 90gr mat papier per vel</t>
  </si>
  <si>
    <t>A2 170gr glossy papier per vel</t>
  </si>
  <si>
    <t>A2 130gr glossy papier per vel</t>
  </si>
  <si>
    <t>A2 90gr mat papier per vel</t>
  </si>
  <si>
    <t>vouwen 1-slag A4&gt;A5 p/vouw</t>
  </si>
  <si>
    <t>vouwen 1-slag A3&gt;A4 p/vouw</t>
  </si>
  <si>
    <t>Vouwen macinaal per vel</t>
  </si>
  <si>
    <t>Vouwen A3, automatisch per vel naar A4</t>
  </si>
  <si>
    <t xml:space="preserve">Vouwen A4, automatisch per vel naar A5 </t>
  </si>
  <si>
    <t>Vouwen handmatig per minuut</t>
  </si>
  <si>
    <t>Vouwen/Nieten A3&gt;A4 per boekje</t>
  </si>
  <si>
    <t>Vouwen/Nieten A4&gt;A5 per boekje</t>
  </si>
  <si>
    <t>Vouwen/nieten/schoonsnijden per boekje A3&gt;A4</t>
  </si>
  <si>
    <t>Vouwen/nieten/schoonsnijden per boekje A4&gt;A5</t>
  </si>
  <si>
    <t>Vullen van mappen/ordners per  minuut</t>
  </si>
  <si>
    <t>Stickervel (Glossy)</t>
  </si>
  <si>
    <t>Hotmeltcover (&lt; 10 mm)</t>
  </si>
  <si>
    <t>Hotmeltcover (10 mm - 20 mm)</t>
  </si>
  <si>
    <t>Hotmeltcover (&gt; 20 mm)</t>
  </si>
  <si>
    <t>PolyFilm A4 270 gr</t>
  </si>
  <si>
    <t>Transparant inkjet 3M cg 3460 (per doos 50 stuks)</t>
  </si>
  <si>
    <t>Spiraliseren met kunststof &lt; 10mm</t>
  </si>
  <si>
    <t>Spiraliseren met kunststof &gt; 20mm</t>
  </si>
  <si>
    <t>Spiraliseren met kunststof 10mm -&lt; 20mm</t>
  </si>
  <si>
    <t>Spiraliseren metaal (diverse kleuren) &lt; 10mm</t>
  </si>
  <si>
    <t>Spiraliseren metaal (diverse kleuren) &gt; 20mm</t>
  </si>
  <si>
    <t>Spiraliseren metaal (diverse kleuren) 10mm -&lt; 20mm</t>
  </si>
  <si>
    <t>Wegingsfactor</t>
  </si>
  <si>
    <t>TOTAALSOM eenvoudige printopdrachten</t>
  </si>
  <si>
    <t>Promotioneel drukwerk</t>
  </si>
  <si>
    <t xml:space="preserve">Alle prijzen exclusief BTW, op basis van losse bestellingen </t>
  </si>
  <si>
    <t xml:space="preserve">Item 1: kaartje </t>
  </si>
  <si>
    <t>Oplage</t>
  </si>
  <si>
    <t>Zie staffel</t>
  </si>
  <si>
    <t>Formaat</t>
  </si>
  <si>
    <t>55 x 85 mm</t>
  </si>
  <si>
    <t>Papier</t>
  </si>
  <si>
    <t>Houtvrij MC silk minimaal 220 grams</t>
  </si>
  <si>
    <t>Bedrukking</t>
  </si>
  <si>
    <t>Voorzijde: full color twee zijden aflopend</t>
  </si>
  <si>
    <t>Achterzijde: zwart + 1 PMS drie zijden aflopend</t>
  </si>
  <si>
    <t>Verpakking</t>
  </si>
  <si>
    <t>Handzaam in dozen verpakt</t>
  </si>
  <si>
    <t>Prijs per oplage:</t>
  </si>
  <si>
    <t>Prijs (staffel)</t>
  </si>
  <si>
    <t>500 exemplaren</t>
  </si>
  <si>
    <t>1.000 exemplaren</t>
  </si>
  <si>
    <t>1.500 exemplaren</t>
  </si>
  <si>
    <t>Prijs voor volledige (tweezijdige) wissel in full color</t>
  </si>
  <si>
    <t>Totaalprijs (gemiddelde van 1, 2 en 3) + wissel</t>
  </si>
  <si>
    <t>Item 2: brochure</t>
  </si>
  <si>
    <t>200 x 235 mm</t>
  </si>
  <si>
    <t>Omvang</t>
  </si>
  <si>
    <t>omslag: 4 pagina's</t>
  </si>
  <si>
    <t>binnenwerk: 76 pagina's</t>
  </si>
  <si>
    <t>omslag: Houtvrij offset (HVO) minimaal 200 grams, buitenzijde voorzien van matlaminaat</t>
  </si>
  <si>
    <t>binnenwerk: Houtvrij MC silk minimaal 120 grams</t>
  </si>
  <si>
    <t>Tweezijdig full color, geheel aflopend (hoge afdrukkwaliteit)</t>
  </si>
  <si>
    <t>Afwerking</t>
  </si>
  <si>
    <t xml:space="preserve">Gelijmd (garenloos binden)/ omslag 4x gerild </t>
  </si>
  <si>
    <t>Item 3: poster A3</t>
  </si>
  <si>
    <t>297 x 420 mm</t>
  </si>
  <si>
    <t>Houtvrij MC silk minimaal 120 grams</t>
  </si>
  <si>
    <t xml:space="preserve">Eenzijdig full color aflopend offset </t>
  </si>
  <si>
    <t xml:space="preserve">250 exemplaren </t>
  </si>
  <si>
    <t xml:space="preserve">500 exemplaren </t>
  </si>
  <si>
    <t xml:space="preserve">750 exemplaren </t>
  </si>
  <si>
    <t>Prijs voor volledige (enkelzijdige) wissel in full color</t>
  </si>
  <si>
    <t>Item 4: poster A2</t>
  </si>
  <si>
    <t>420 x 594 mm</t>
  </si>
  <si>
    <t xml:space="preserve">10 exemplaren </t>
  </si>
  <si>
    <t xml:space="preserve">15 exemplaren </t>
  </si>
  <si>
    <t xml:space="preserve">20 exemplaren </t>
  </si>
  <si>
    <t>Item 5: poster A0</t>
  </si>
  <si>
    <t>Zie staffel.</t>
  </si>
  <si>
    <t>841 x 1189 mm</t>
  </si>
  <si>
    <t xml:space="preserve">Papier </t>
  </si>
  <si>
    <t>Houtvrij MC silk minimaal 120 grams (eenzijdig gestreken, andere zijde ruw)</t>
  </si>
  <si>
    <t xml:space="preserve">Bedrukking </t>
  </si>
  <si>
    <t>Eenzijdig zwart + 2 PMS vier zijden aflopend</t>
  </si>
  <si>
    <t xml:space="preserve">100 exemplaren </t>
  </si>
  <si>
    <t xml:space="preserve">200 exemplaren </t>
  </si>
  <si>
    <t xml:space="preserve">300 exemplaren </t>
  </si>
  <si>
    <t>Item 6: poster 'opleidingen'</t>
  </si>
  <si>
    <t>510 x 1000 mm</t>
  </si>
  <si>
    <t>Eenzijdig full color offset aflopend</t>
  </si>
  <si>
    <t>Item 7: sticker rond</t>
  </si>
  <si>
    <t>diameter 300 mm</t>
  </si>
  <si>
    <t>full color offset</t>
  </si>
  <si>
    <t xml:space="preserve">150 exemplaren </t>
  </si>
  <si>
    <t>Item 8: 'Ouderwijzer'</t>
  </si>
  <si>
    <t>135 x 170 mm</t>
  </si>
  <si>
    <t>binnenwerk: 48 pagina's</t>
  </si>
  <si>
    <t>omslag: Houtvrij MC silk minimaal 200 grams</t>
  </si>
  <si>
    <t>binnenwerk: Houtvrij offset (HVO) minimaal 160 grams</t>
  </si>
  <si>
    <t>binnenwerk (pagina 45/46): Houtvrij MC silk 160 grams</t>
  </si>
  <si>
    <t>binnenwerk (pagina 47/48): Stickervel</t>
  </si>
  <si>
    <t>Tweezijdig full color offset aflopend, voorblad en achterblad eenzijdig persvernis</t>
  </si>
  <si>
    <t>inbinden met zilveren wire-o (lange zijde)</t>
  </si>
  <si>
    <t>pagina 45/56: 135 x 490 mm gevouwen (wikkelvouw) naar 135 x 170 mm</t>
  </si>
  <si>
    <t xml:space="preserve">1.000 exemplaren </t>
  </si>
  <si>
    <t xml:space="preserve">2.000 exemplaren </t>
  </si>
  <si>
    <t xml:space="preserve">3.000 exemplaren </t>
  </si>
  <si>
    <t>Item 9: Z-card</t>
  </si>
  <si>
    <t>Plano: 233 x 497 mm</t>
  </si>
  <si>
    <t>Gevouwen: 54 x 85 mm</t>
  </si>
  <si>
    <t>cover: Houtvrij offset (HVO) minimaal 200 grams eenzijdig gestreken</t>
  </si>
  <si>
    <t xml:space="preserve">binnenwerk: Houtvrij MC mat minimaal 80 grams </t>
  </si>
  <si>
    <t>Tweezijdig full color offset aflopend</t>
  </si>
  <si>
    <t>Gevouwen (z-vouw)</t>
  </si>
  <si>
    <t>Item 10: Strategisch Beleidsplan</t>
  </si>
  <si>
    <t>hardcover afgewerkt: 216 x 214 mm
boekblok afgewerkt: 21 x 21 cm</t>
  </si>
  <si>
    <t>schudblad: 4 pagina's</t>
  </si>
  <si>
    <t>binnenwerk: 64 pagina's</t>
  </si>
  <si>
    <t>omslag: 130 grams hv gesatineerd mc</t>
  </si>
  <si>
    <t>schudblad: houtvrij offset 140 grams wit</t>
  </si>
  <si>
    <t>binnenwerk: 150 grams houtvrij mat opdikkend mc</t>
  </si>
  <si>
    <t>Voorzijde: eenzijdig full color</t>
  </si>
  <si>
    <t>schudblad: tweezijdig full color</t>
  </si>
  <si>
    <t>binnenwerk: tweezijdig full color</t>
  </si>
  <si>
    <t>2.000 exemplaren</t>
  </si>
  <si>
    <t>2.500 exemplaren</t>
  </si>
  <si>
    <t>Item 11a: Opleidingen box</t>
  </si>
  <si>
    <t>afgewerkt: 170 x 224 mm</t>
  </si>
  <si>
    <t>insteekruimte: 45 x 165 x 220 mm</t>
  </si>
  <si>
    <t>Binnen en buitenvellen 150 grams houtvrij silk mc op 2,1 mm eenzijdig wit karton</t>
  </si>
  <si>
    <t>Binnen en buitenvellen 1-zijdig in full colour</t>
  </si>
  <si>
    <t>binnen en buitenvellen voorzien van mat laminaat, voorzien van 2 x 1 magneten tbv sluiting</t>
  </si>
  <si>
    <t>Handzaam geseald in dozen verpakt</t>
  </si>
  <si>
    <t xml:space="preserve">400 exemplaren </t>
  </si>
  <si>
    <t xml:space="preserve">600 exemplaren </t>
  </si>
  <si>
    <t>Item 11b: overzicht opleidingen box</t>
  </si>
  <si>
    <t>plano: 420 x 297 mm</t>
  </si>
  <si>
    <t>afgewerkt: 148 x 210 m</t>
  </si>
  <si>
    <t>170 grams Soporset</t>
  </si>
  <si>
    <t xml:space="preserve">Tweezijdig full color aflopend offset </t>
  </si>
  <si>
    <t>A3 rillen en vouwen naar A5</t>
  </si>
  <si>
    <t>In opleidingen box (item 2a) 1 per box</t>
  </si>
  <si>
    <t xml:space="preserve">800 exemplaren </t>
  </si>
  <si>
    <t>Item 11c: brochures opleidingen box (8 pagina's)</t>
  </si>
  <si>
    <t>plano: 210 x 297 mm</t>
  </si>
  <si>
    <t>afgewerkt: 148 x 210 mm</t>
  </si>
  <si>
    <t xml:space="preserve">8 pagina's </t>
  </si>
  <si>
    <t xml:space="preserve">170 grams Soporset </t>
  </si>
  <si>
    <t xml:space="preserve">tweezijdig full color aflopend offset </t>
  </si>
  <si>
    <t>A4 rillen en vouwen naar A5, 2 nietjes in de rug</t>
  </si>
  <si>
    <t>In opleidingen box (item 2a) 1 per box. Voorverpakt in porties t.b.v. 9 adressen uitleveren. 1 portie blijft bij drukker tbv opleidingenbox.</t>
  </si>
  <si>
    <t xml:space="preserve">1.500 exemplaren </t>
  </si>
  <si>
    <t>Item 11d: brochures opleidingen box (12 pagina's)</t>
  </si>
  <si>
    <t>plano: 297 x 210 mm</t>
  </si>
  <si>
    <t xml:space="preserve">12 pagina's </t>
  </si>
  <si>
    <t>135 grams soporset</t>
  </si>
  <si>
    <t>In opleidingen box (item 2a) 11 per box. Verpakt per soort en per afleverlocatie. Een deel blijft bij drukker tbv opleidingenbox.</t>
  </si>
  <si>
    <t>Item 11e: brochures opleidingen box (16 pagina's)</t>
  </si>
  <si>
    <t xml:space="preserve">16 pagina's </t>
  </si>
  <si>
    <t>In opleidingen box (item 2a) 3 per box. Verpakt per soort en per afleverlocatie. Een deel blijft bij drukker tbv opleidingenbox.</t>
  </si>
  <si>
    <t xml:space="preserve">4.500 exemplaren </t>
  </si>
  <si>
    <t>Item 11f: brochures opleidingen box (20 pagina's)</t>
  </si>
  <si>
    <t xml:space="preserve">20 pagina's </t>
  </si>
  <si>
    <t>In opleidingen box (item 2a) 2 per box. Verpakt per soort en per afleverlocatie. Een deel blijft bij drukker tbv opleidingenbox.</t>
  </si>
  <si>
    <t>Item 11g: brochures opleidingen box (24 pagina's)</t>
  </si>
  <si>
    <t xml:space="preserve">24 pagina's </t>
  </si>
  <si>
    <t>125 grams soporset</t>
  </si>
  <si>
    <t xml:space="preserve">6.500 exemplaren </t>
  </si>
  <si>
    <t xml:space="preserve">7.500 exemplaren </t>
  </si>
  <si>
    <t xml:space="preserve">8.500 exemplaren </t>
  </si>
  <si>
    <t>Item 11h: tabbladen opleidingen box</t>
  </si>
  <si>
    <t>210 x 158 mm oblong, gestanst</t>
  </si>
  <si>
    <t>6 tabbladen per set</t>
  </si>
  <si>
    <t>300 grams soporset</t>
  </si>
  <si>
    <t>2-zijdig in full colour offset, 2-zijdig mat laminaat</t>
  </si>
  <si>
    <t>In opleidingen box (item 2a)</t>
  </si>
  <si>
    <t>400 exemplaren (sets)</t>
  </si>
  <si>
    <t>500 exemplaren (sets)</t>
  </si>
  <si>
    <t>600 exemplaren (sets)</t>
  </si>
  <si>
    <t>Item 11i: kosten handling opleidingenbox</t>
  </si>
  <si>
    <t>Opleidingenbox vullen met tabbladen, opleidingsoverzicht en brochures, conform afgesproken volgorde.</t>
  </si>
  <si>
    <t>Item 12: kaart 'welkom'</t>
  </si>
  <si>
    <t>210 x 148 mm oblong</t>
  </si>
  <si>
    <t>Houtvrij MC silk minimaal 300 grams</t>
  </si>
  <si>
    <t>voorzijde voorzien van dispersielak, achterzijde niet ivm inprinten NAW</t>
  </si>
  <si>
    <t xml:space="preserve">2.500 exemplaren </t>
  </si>
  <si>
    <t xml:space="preserve">3.500 exemplaren </t>
  </si>
  <si>
    <t>Item 13: A5 wenskaart Nova College</t>
  </si>
  <si>
    <t>297 x 210 mm</t>
  </si>
  <si>
    <t>Houtvrij MC silk 250 grams</t>
  </si>
  <si>
    <t>Eenzijdig full color offset</t>
  </si>
  <si>
    <t>Voorzien van ril t.b.v. vouwen naar A5 (niet vouwen i.v.m. inprinten)</t>
  </si>
  <si>
    <t xml:space="preserve">2.250 exemplaren </t>
  </si>
  <si>
    <t>Item 14: poster interne campagne 'studiekeuze' (2 versies)</t>
  </si>
  <si>
    <t>Houtvrij MC silk minimaal 135 grams</t>
  </si>
  <si>
    <t>Schoonsnijden, rillen t.b.v. vouwen naar A4 (ongevouwen uitleveren)</t>
  </si>
  <si>
    <t>Voorverpakt per locatie per campagnemoment in een A3 envelop uitleveren</t>
  </si>
  <si>
    <t xml:space="preserve">40 exemplaren </t>
  </si>
  <si>
    <t xml:space="preserve">80 exemplaren </t>
  </si>
  <si>
    <t xml:space="preserve">120 exemplaren </t>
  </si>
  <si>
    <t>Item 15: Opleidingsposter Performing Arts</t>
  </si>
  <si>
    <t>420 x 297 mm</t>
  </si>
  <si>
    <t>Schoonsnijden, vouwen naar A5 met afbeelding naar buiten</t>
  </si>
  <si>
    <t xml:space="preserve">4.000 exemplaren </t>
  </si>
  <si>
    <t xml:space="preserve">5.000 exemplaren </t>
  </si>
  <si>
    <t>Item 16: deurposter 'Covid maatregelen'</t>
  </si>
  <si>
    <t>Houtvrij MC silk minimaal 170 grams</t>
  </si>
  <si>
    <t>Schoonsnijden</t>
  </si>
  <si>
    <t>Item 17: decanenposter</t>
  </si>
  <si>
    <t xml:space="preserve">420 x 594 mm [4 versies gelijktijdig geproduceerd] </t>
  </si>
  <si>
    <t>135 grams mat gestreken</t>
  </si>
  <si>
    <t>schoonsnijden, kruislings vouwen naar A4, afbeelding naar buiten</t>
  </si>
  <si>
    <t xml:space="preserve">3200 exemplaren </t>
  </si>
  <si>
    <t>Item 18: A5 folder (1 slag gevouwen)</t>
  </si>
  <si>
    <t>Plano: 297 x 210</t>
  </si>
  <si>
    <t>Afgewerkt: 148 x 210 mm</t>
  </si>
  <si>
    <t>170 grams PlanoSuperior</t>
  </si>
  <si>
    <t>Tweezijdig full color offset</t>
  </si>
  <si>
    <t>Rillen en vouwen van A4 naar A5, schoonsnijden</t>
  </si>
  <si>
    <t>Item 19: A5 folder (2 slagen gevouwen)</t>
  </si>
  <si>
    <t>Plano: 420 x 297 mm</t>
  </si>
  <si>
    <t>170 grams plano superior</t>
  </si>
  <si>
    <t>Rillen en 2 slagen vouwen van A3 naar A5, schoonsnijden</t>
  </si>
  <si>
    <t xml:space="preserve">5.00 exemplaren </t>
  </si>
  <si>
    <t>Item 20: A4 folder Volwassenen</t>
  </si>
  <si>
    <t>Afgewerkt: 210 x 297 mm</t>
  </si>
  <si>
    <t>4 pagina's</t>
  </si>
  <si>
    <t>170 grams Plano Superior</t>
  </si>
  <si>
    <t>Tweezijdig full color PRINT</t>
  </si>
  <si>
    <t>Vouwen en schoonsnijden</t>
  </si>
  <si>
    <t>Item 21: CHOISE</t>
  </si>
  <si>
    <t>Plano: 375 x 265 mm</t>
  </si>
  <si>
    <t>Afgewerkt: 187,5 x 265 mm staand</t>
  </si>
  <si>
    <t>250 grams silk mc en all over mat dispersielak</t>
  </si>
  <si>
    <t>tweezijdig full color  offset</t>
  </si>
  <si>
    <t>rillen, schoonsnijden, 1 slag vouwen</t>
  </si>
  <si>
    <t>Verpakken per 50 ex gebundeld, porties handzaam in dozen.</t>
  </si>
  <si>
    <t xml:space="preserve">6.000 exemplaren </t>
  </si>
  <si>
    <t>Item 22: Jaarverslag</t>
  </si>
  <si>
    <t>Plano: 320 x 450 mm</t>
  </si>
  <si>
    <t>Afgewerkt: 297 x 210 mm</t>
  </si>
  <si>
    <t xml:space="preserve">198 pagina's </t>
  </si>
  <si>
    <t xml:space="preserve">Omslag: 300 grams mc silk </t>
  </si>
  <si>
    <t>Binnenwerk: 150 grams mc silk</t>
  </si>
  <si>
    <t>tweezijdig full color PRINT</t>
  </si>
  <si>
    <t>voorzien van pvc glasheldere kaft voor- en achter en aan de lange zijde inbinden met wire-o metaal, schoonsnijden</t>
  </si>
  <si>
    <t xml:space="preserve">Handzaam in dozen verpakt </t>
  </si>
  <si>
    <t xml:space="preserve">30 exemplaren </t>
  </si>
  <si>
    <t>Item 23: Persproef</t>
  </si>
  <si>
    <t>Zie staffel (Bij nieuw drukwerk kan een persproef gevraagd worden. Deze zal naar 3 adressen worden verstuurd).</t>
  </si>
  <si>
    <t>ongeveer 700 x 500 mm</t>
  </si>
  <si>
    <t>n.t.b.</t>
  </si>
  <si>
    <t xml:space="preserve">eenzijdig full color </t>
  </si>
  <si>
    <t>per adres, uitgaande van 3 adressen</t>
  </si>
  <si>
    <t xml:space="preserve">5 exemplaren </t>
  </si>
  <si>
    <t>TOTAALSOM promotioneel drukwerk</t>
  </si>
  <si>
    <t>Huisstijldrukwerk</t>
  </si>
  <si>
    <t>Omschrijving item</t>
  </si>
  <si>
    <t>papiersoort</t>
  </si>
  <si>
    <t xml:space="preserve">bedrukking </t>
  </si>
  <si>
    <t xml:space="preserve">oplage </t>
  </si>
  <si>
    <t>bedrag</t>
  </si>
  <si>
    <t>prijs per volledige tekstwissel</t>
  </si>
  <si>
    <t>Item 1: C5 dienstenvelop zonder venster</t>
  </si>
  <si>
    <t>162x229 mm, zonder venster</t>
  </si>
  <si>
    <t>Eenzijdig offset,</t>
  </si>
  <si>
    <t>striplock lange zijde, grijze binnendruk, port betaald logo</t>
  </si>
  <si>
    <t>80 grams wit</t>
  </si>
  <si>
    <t>zwart + 1 PMS, drie zijden aflopend</t>
  </si>
  <si>
    <t>per 500 meer</t>
  </si>
  <si>
    <t>Totaalprijs + prijs wissels incl. kosten aflevering.</t>
  </si>
  <si>
    <t>Wegingsfactor:</t>
  </si>
  <si>
    <t>Item 2: C5 dienstenvelop met venster</t>
  </si>
  <si>
    <t xml:space="preserve"> </t>
  </si>
  <si>
    <t>162x229 mm, venster rechts of links rechte hoeken</t>
  </si>
  <si>
    <t>Item 3: gekleurde C5 dienstenvelop zonder venster</t>
  </si>
  <si>
    <t>Item 4: EA5 envelop zonder venster</t>
  </si>
  <si>
    <t>156x220 mm</t>
  </si>
  <si>
    <t>striplock lange zijde, grijze binnendruk</t>
  </si>
  <si>
    <t>Item 5: EA5 envelop met venster</t>
  </si>
  <si>
    <t>156x220 mm, venster rechts of links rechte hoeken</t>
  </si>
  <si>
    <t>Item 6: C4 akte envelop zonder venster</t>
  </si>
  <si>
    <t>229x324 mm, zonder venster</t>
  </si>
  <si>
    <t>striplock sluiting korte zijde, grijze binnendruk, port betaald logo</t>
  </si>
  <si>
    <t>120 grams wit</t>
  </si>
  <si>
    <t>Item 7: C4 akte envelop met venster</t>
  </si>
  <si>
    <t>229x324 mm, venster links, rechte hoeken</t>
  </si>
  <si>
    <t>Item 8: briefpapier</t>
  </si>
  <si>
    <t>210x297 mm</t>
  </si>
  <si>
    <t>90 grams wit</t>
  </si>
  <si>
    <t>per 1.000 meer</t>
  </si>
  <si>
    <t>55x90 mm</t>
  </si>
  <si>
    <t>Voorzijde zwart + 1 PMS, drie zijden aflopend</t>
  </si>
  <si>
    <t>300 grams wit HVO</t>
  </si>
  <si>
    <t>100 kaartjes</t>
  </si>
  <si>
    <t>per 100 meer</t>
  </si>
  <si>
    <t>Item 10: Kaart begeleidend schrijven</t>
  </si>
  <si>
    <t>100x210 mm</t>
  </si>
  <si>
    <t>200 grams wit HVO</t>
  </si>
  <si>
    <t>Achterzijde 2 PMS, vier zijden aflopend</t>
  </si>
  <si>
    <t>Item 11: C5 dienstenvelop zonder venster
(versie Nova Contract en Nova College)</t>
  </si>
  <si>
    <t>80 grams forestlabel</t>
  </si>
  <si>
    <t>zwart + 2 PMS, niet aflopend</t>
  </si>
  <si>
    <t>Item 12: C5 dienstenvelop zonder venster
(versie Nova Contract en Nova College)</t>
  </si>
  <si>
    <t>gegomde sluiting lange zijde, grijze binnendruk</t>
  </si>
  <si>
    <t>Item 13: C5 dienstenvelop met venster
(versie Nova Contract en Nova College)</t>
  </si>
  <si>
    <t>162x229 mm, venster links rechte hoeken</t>
  </si>
  <si>
    <t>Item 14: C5 dienstenvelop met venster
(versie Nova Contract en Nova College)</t>
  </si>
  <si>
    <t>80 grams forest label</t>
  </si>
  <si>
    <t>Item 15: C5 antwoordenvelop</t>
  </si>
  <si>
    <t>striplock sluiting lange zijde, grijze binnendruk</t>
  </si>
  <si>
    <t>80 grams hvo</t>
  </si>
  <si>
    <t>Item 16: C4 akte envelop zonder venster</t>
  </si>
  <si>
    <t>240x340 mm, zonder venster</t>
  </si>
  <si>
    <t>120 grams wit HVO</t>
  </si>
  <si>
    <t>Item 17: C4 akte envelop met venster
(versie Nova Contract en Nova College)</t>
  </si>
  <si>
    <t>Item 18: C4 akte envelop met venster
(versie Nova Contract en Nova College)</t>
  </si>
  <si>
    <t>gegomde sluiting korte zijde, grijze binnendruk, port betaald logo</t>
  </si>
  <si>
    <t>Item 19: EC4 akte envelop zonder venster
(versie Nova Contract en Nova College)</t>
  </si>
  <si>
    <t>240x340 mm</t>
  </si>
  <si>
    <t>Item 20: EC4 akte envelop met venster
(versie Nova Contract en Nova College)</t>
  </si>
  <si>
    <t>240x340 mm, venster links, rechte hoeken</t>
  </si>
  <si>
    <t>Item 21: briefpapier
(versie Nova Contract en Nova College)</t>
  </si>
  <si>
    <t>2 PMS, niet aflopend</t>
  </si>
  <si>
    <t>Item 22: visitekaartje (6 versies)</t>
  </si>
  <si>
    <t>Voorzijde full color, niet aflopend</t>
  </si>
  <si>
    <t>11 keer per jaar een productie, meerdere soorten per keer</t>
  </si>
  <si>
    <t>300 grams wit promail plus</t>
  </si>
  <si>
    <t>Achterzijde full color, vier zijden aflopend</t>
  </si>
  <si>
    <t>120 kaartjes</t>
  </si>
  <si>
    <t>per 120 meer</t>
  </si>
  <si>
    <t>Item 23: intakeformulier (versie BOL en BBL)</t>
  </si>
  <si>
    <t>Voorzijde zwart + 2 PMS</t>
  </si>
  <si>
    <t>plano: 628x297 mm, wikkelvouw naar A4</t>
  </si>
  <si>
    <t>135 grams wit HVO</t>
  </si>
  <si>
    <t>achterzijde zwart + 1 PMS</t>
  </si>
  <si>
    <t>Item 24: aanmeldingsformulier</t>
  </si>
  <si>
    <t>Voorzijde zwart + 2 PMS, drie zijden aflopend</t>
  </si>
  <si>
    <t xml:space="preserve">achterzijde zwart + 1 PMS </t>
  </si>
  <si>
    <t>Item 25: Onderwijsovereenkomst 
(versie Algemene Voorwaarden en Algemene voorwaarden BPV overeenkomst)</t>
  </si>
  <si>
    <t>plano: 420x297 mm, 1 slag vouwen naar 210 x 297 mm</t>
  </si>
  <si>
    <t>Achterzijde zwart</t>
  </si>
  <si>
    <t>Item 26: BPV Algemene Voorwaarden Engels</t>
  </si>
  <si>
    <t>Item 27: Onderwijsovereenkomst Vavo</t>
  </si>
  <si>
    <t>Item 28: Welkom (2 versies)</t>
  </si>
  <si>
    <t>210 x 297 mm</t>
  </si>
  <si>
    <t>120 grams xerografisch</t>
  </si>
  <si>
    <t>2/0 bedrukt</t>
  </si>
  <si>
    <t>Item 29: Tafelkaart</t>
  </si>
  <si>
    <t xml:space="preserve">210x148 mm, voorzien van rillijn op 75mm (lange zijde) </t>
  </si>
  <si>
    <t>350 grams wit HVO</t>
  </si>
  <si>
    <t>zwart + 1 PMS, 2 zijden aflopend</t>
  </si>
  <si>
    <t>Item 30: Badges (2 versies)</t>
  </si>
  <si>
    <t>Eenzijdig geprint</t>
  </si>
  <si>
    <t>90x54 mm, 10 per vel (voorgeperforeerd)</t>
  </si>
  <si>
    <t>1 PMS</t>
  </si>
  <si>
    <t>Item 31: Ruimtenummer bordjes</t>
  </si>
  <si>
    <t>153x80 mm, 3 per vel (voorgeperforeerd)</t>
  </si>
  <si>
    <t>Item 32: Blanco onderwijsovereenkomst</t>
  </si>
  <si>
    <t>210 x 297 mm, snijden, los vergaren, doordrukvellen</t>
  </si>
  <si>
    <t>80 grams papier [wit en lentegroen]</t>
  </si>
  <si>
    <t>2 PMS</t>
  </si>
  <si>
    <t>Item 33: Blanco bpv overeenkomst</t>
  </si>
  <si>
    <t>topvel wit, middenvel lentegroen ondervel zachtgeel</t>
  </si>
  <si>
    <t>Item 34: Adresstickers</t>
  </si>
  <si>
    <t>148x105 mm, achterzijde voorzien van slit</t>
  </si>
  <si>
    <t>zelfklevend wit HVO</t>
  </si>
  <si>
    <t>Formaat plano: 530 x 396 mm, formaat afgewerkt: 297 x 420 mm. Stansen (nieuw te maken stansmes), rillen, plano uitleveren</t>
  </si>
  <si>
    <t xml:space="preserve">300 grams algro duo </t>
  </si>
  <si>
    <t>tweezijdig full color aflopend met persvernis</t>
  </si>
  <si>
    <t>Item 36: Welkomstbericht 'welkom wat vind je waar'</t>
  </si>
  <si>
    <t>210 x 297 mm.</t>
  </si>
  <si>
    <t>120 grams HVO</t>
  </si>
  <si>
    <t>tweezijdig full color, schoongesneden</t>
  </si>
  <si>
    <t>Toetspapier</t>
  </si>
  <si>
    <t>70 grams houtvrij schrijfpapier</t>
  </si>
  <si>
    <t>1 PMS tweezijdig grijs</t>
  </si>
  <si>
    <t>1 PMS tweezijdig (i.p.v. grijs)</t>
  </si>
  <si>
    <t xml:space="preserve">2 PMS tweezijdig </t>
  </si>
  <si>
    <t>Plano: 210 x 340 mm</t>
  </si>
  <si>
    <t xml:space="preserve">3 PMS tweezijdig </t>
  </si>
  <si>
    <t>Afgewerkt: 170 x 210 mm.</t>
  </si>
  <si>
    <t>full color tweezijdig</t>
  </si>
  <si>
    <t>1-slag vouwen en schoonsnijden.</t>
  </si>
  <si>
    <t>Meerprijs 80 grams wit</t>
  </si>
  <si>
    <t>Totaalprijs (SOM van de opgeven bedragen ) incl. kosten aflevering.</t>
  </si>
  <si>
    <t xml:space="preserve">210 x 297 mm. </t>
  </si>
  <si>
    <t xml:space="preserve">Schoonsnijden. </t>
  </si>
  <si>
    <t>Omschrijving item 3</t>
  </si>
  <si>
    <t xml:space="preserve">Plano: 297 x 420 mm. </t>
  </si>
  <si>
    <t xml:space="preserve">Afgewerkt: 210 x 297 mm. </t>
  </si>
  <si>
    <t>Omschrijving item 4</t>
  </si>
  <si>
    <t xml:space="preserve">bedrukking binnenwerk </t>
  </si>
  <si>
    <t xml:space="preserve">148 x 210 mm. </t>
  </si>
  <si>
    <t xml:space="preserve">Papier voorblad: 200 grams HVO wit. </t>
  </si>
  <si>
    <t xml:space="preserve">Papier bordrug: 300 grams karton. </t>
  </si>
  <si>
    <t>Bedrukking voorblad: 1-zijdig in grijs (PMS).</t>
  </si>
  <si>
    <t>Omschrijving item 5</t>
  </si>
  <si>
    <t xml:space="preserve">met venster links of rechts 40x110 mm </t>
  </si>
  <si>
    <t>striplock aan lange zijde</t>
  </si>
  <si>
    <t>met effen grijze binnendruk</t>
  </si>
  <si>
    <t>TOTAALSOM huisstijldrukwerk en toetspapier</t>
  </si>
  <si>
    <t>Toelichting:</t>
  </si>
  <si>
    <t>Tekstwissel:</t>
  </si>
  <si>
    <t>Dit is een zogenaamde ‘plaatwissel’ per kleur bij een drukwerkopdracht.</t>
  </si>
  <si>
    <t xml:space="preserve">Full Color: </t>
  </si>
  <si>
    <t>Een kleurensysteem gebaseerd op Cyaan Magenta Yellow en Black.</t>
  </si>
  <si>
    <t xml:space="preserve">TOTAAL </t>
  </si>
  <si>
    <t>Eis 17 programma van eisen afleverkosten tot 10 KG</t>
  </si>
  <si>
    <t xml:space="preserve">Eis 17 programma van eisen afleverkosten 10 KG tot 1 pallet </t>
  </si>
  <si>
    <t>TOTAAL van bovenstaande items</t>
  </si>
  <si>
    <t>Naam Inschrijver</t>
  </si>
  <si>
    <t>Item 24: Drieluikfolder</t>
  </si>
  <si>
    <t>Plano: 292,5 x 275 mm
Afgewerkt: 97,5 x 275 mm</t>
  </si>
  <si>
    <t>170 grams houtvrij silk mc</t>
  </si>
  <si>
    <t>Tweezijdig full colour</t>
  </si>
  <si>
    <t>2x rillen, schoonsnijden, 2 slagen wikkel vouwen naar 97,5 x 275mm</t>
  </si>
  <si>
    <t>Item 25: Flyer A5</t>
  </si>
  <si>
    <t>148 x 210 mm</t>
  </si>
  <si>
    <t>100 exemplaren</t>
  </si>
  <si>
    <t>Item 26: Kaart A5</t>
  </si>
  <si>
    <t>300 grams 1-zijdig gestreken sulfaatkarton</t>
  </si>
  <si>
    <t>Item 27: Roll-up banner 200 x 200</t>
  </si>
  <si>
    <t xml:space="preserve">510 grams PVC, Frontlit B1 brandvertragend </t>
  </si>
  <si>
    <t>Eenzijdig Full colour</t>
  </si>
  <si>
    <t>1 exemplaren</t>
  </si>
  <si>
    <t>Item 28: Roll-up banner 200 x 300</t>
  </si>
  <si>
    <t>Eenzijdig offset,
zwart + 1 PMS, drie zijden aflopend</t>
  </si>
  <si>
    <t xml:space="preserve">striplock lange zijde,  grijze binnendruk, </t>
  </si>
  <si>
    <t>90 grams houtvrij wit</t>
  </si>
  <si>
    <t>Eenzijdig offset,
3 PMS bedrukking 2 zijde aflopend</t>
  </si>
  <si>
    <t>striplock sluiting korte zijde, grijze binnendruk</t>
  </si>
  <si>
    <t>120 grams houtvrij wit</t>
  </si>
  <si>
    <t>Eenzijdig offset,
zwart + 1 PMS, twee zijden aflopend</t>
  </si>
  <si>
    <t>Item 9: visitekaartje (in bewaardoosje)</t>
  </si>
  <si>
    <t>55x85 mm</t>
  </si>
  <si>
    <t>300 grams HV wit natuurkarton</t>
  </si>
  <si>
    <t>Voorzijde zwart + 1 PMS, drie zijden aflopend
Achterzijde zwart + 2 PMS, vier zijden aflopend</t>
  </si>
  <si>
    <t>2 zijdig te printen in full clour</t>
  </si>
  <si>
    <t>Item 35: Diplomamap Nova College (productie per 2 soorten tegelijk)</t>
  </si>
  <si>
    <t>Item 37: Badgevellen</t>
  </si>
  <si>
    <t>Vel formaat 210x297mm, badge formaat 90x55mm (10 per vel)
Perforeren (6x horizontaal, 3x vertikaal), rondom schoonsnijden tot AA.</t>
  </si>
  <si>
    <t>100 grams</t>
  </si>
  <si>
    <t>eenzijdig full color</t>
  </si>
  <si>
    <t>eenzijdig full color, geprint</t>
  </si>
  <si>
    <t xml:space="preserve">Item 38: Diplomamap Horizon College </t>
  </si>
  <si>
    <t>Formaat plano: 459 x 297 mm, formaat afgewerkt: 211 x 297 mm. 
2x rillen, schoonsnijden plano (ongevouwen) geleverd.</t>
  </si>
  <si>
    <t>180 grams Cromático -ca transwhite</t>
  </si>
  <si>
    <t>Formaat plano: 520 x 358 mm
Stansen, uitbreken, schoonsnijden en ongevouwen geleverd</t>
  </si>
  <si>
    <t>250 grams hourvrij silk mc</t>
  </si>
  <si>
    <t>Item 39: Presentatiemap</t>
  </si>
  <si>
    <t>Item 40: Notitieblokken</t>
  </si>
  <si>
    <t>90x160 mm 50 vel per blok
Koplijmen op grijsbord, schoonsnijden en verpakken</t>
  </si>
  <si>
    <t>80 grams houtvrij</t>
  </si>
  <si>
    <t>Eenzijdig offset</t>
  </si>
  <si>
    <t>Item 41: Proefwerkpapier folio</t>
  </si>
  <si>
    <t xml:space="preserve">Item 42: Proefwerkpapier A4 gelinieerd en geruit. </t>
  </si>
  <si>
    <t xml:space="preserve">Item 43: Examenpapier A3 gelinieerd en geruit. </t>
  </si>
  <si>
    <t xml:space="preserve">Item 44: Blok proefwerkpapier A5 gelinieerd. </t>
  </si>
  <si>
    <t xml:space="preserve">Item 45: Blok proefwerkpapier A4 gelinieerd en geruit. </t>
  </si>
  <si>
    <t>2.000 x 2.000 mm</t>
  </si>
  <si>
    <t>2.000 x 3.000 mm</t>
  </si>
  <si>
    <t>Versie 29 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</si>
</sst>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 #,##0.00_);_(&quot;€&quot;\ * \(#,##0.00\);_(&quot;€&quot;\ * &quot;-&quot;??_);_(@_)"/>
    <numFmt numFmtId="164" formatCode="&quot;€&quot;\ #,##0.00;&quot;€&quot;\ \-#,##0.00"/>
    <numFmt numFmtId="165" formatCode="_ * #,##0.00_ ;_ * \-#,##0.00_ ;_ * &quot;-&quot;??_ ;_ @_ "/>
    <numFmt numFmtId="166" formatCode="&quot;€&quot;\ #,##0.00_-;&quot;€&quot;\ #,##0.00\-"/>
    <numFmt numFmtId="167" formatCode="_-&quot;€&quot;\ * #,##0.00_-;_-&quot;€&quot;\ * #,##0.00\-;_-&quot;€&quot;\ * &quot;-&quot;??_-;_-@_-"/>
    <numFmt numFmtId="168" formatCode="_ * #,##0_ ;_ * \-#,##0_ ;_ * &quot;-&quot;??_ ;_ @_ "/>
    <numFmt numFmtId="169" formatCode="&quot;€&quot;\ #,##0.00_-"/>
    <numFmt numFmtId="170" formatCode="#,##0_ ;\-#,##0\ "/>
    <numFmt numFmtId="171" formatCode="#,##0.0000_ ;\-#,##0.0000\ "/>
    <numFmt numFmtId="172" formatCode="&quot;€&quot;\ #,##0.0000"/>
    <numFmt numFmtId="173" formatCode="&quot;€&quot;\ #,##0.00"/>
  </numFmts>
  <fonts count="35" x14ac:knownFonts="1">
    <font>
      <sz val="11"/>
      <color theme="1"/>
      <name val="Calibri"/>
      <family val="2"/>
      <scheme val="minor"/>
    </font>
    <font>
      <sz val="10"/>
      <color theme="1"/>
      <name val="Verdana"/>
      <family val="2"/>
    </font>
    <font>
      <sz val="8"/>
      <name val="Calibri"/>
      <family val="2"/>
    </font>
    <font>
      <sz val="10"/>
      <color theme="1"/>
      <name val="Verdana"/>
      <family val="2"/>
    </font>
    <font>
      <b/>
      <sz val="10"/>
      <name val="Verdana"/>
      <family val="2"/>
    </font>
    <font>
      <sz val="11"/>
      <color theme="1"/>
      <name val="Calibri"/>
      <family val="2"/>
      <scheme val="minor"/>
    </font>
    <font>
      <sz val="10"/>
      <name val="Arial"/>
      <family val="2"/>
    </font>
    <font>
      <b/>
      <sz val="10"/>
      <color theme="1"/>
      <name val="Verdana"/>
      <family val="2"/>
    </font>
    <font>
      <sz val="10"/>
      <color indexed="8"/>
      <name val="Verdana"/>
      <family val="2"/>
    </font>
    <font>
      <sz val="10"/>
      <color indexed="8"/>
      <name val="Arial"/>
      <family val="2"/>
    </font>
    <font>
      <u/>
      <sz val="11"/>
      <color theme="10"/>
      <name val="Calibri"/>
      <family val="2"/>
      <scheme val="minor"/>
    </font>
    <font>
      <u/>
      <sz val="11"/>
      <color theme="11"/>
      <name val="Calibri"/>
      <family val="2"/>
      <scheme val="minor"/>
    </font>
    <font>
      <b/>
      <sz val="12"/>
      <name val="Verdana"/>
      <family val="2"/>
    </font>
    <font>
      <b/>
      <sz val="12"/>
      <color theme="1"/>
      <name val="Verdana"/>
      <family val="2"/>
    </font>
    <font>
      <sz val="12"/>
      <color theme="1"/>
      <name val="Verdana"/>
      <family val="2"/>
    </font>
    <font>
      <b/>
      <sz val="16"/>
      <color theme="1"/>
      <name val="Verdana"/>
      <family val="2"/>
    </font>
    <font>
      <b/>
      <sz val="12"/>
      <color theme="0"/>
      <name val="Verdana"/>
      <family val="2"/>
    </font>
    <font>
      <b/>
      <sz val="18"/>
      <color indexed="9"/>
      <name val="Verdana"/>
      <family val="2"/>
    </font>
    <font>
      <b/>
      <sz val="10"/>
      <color theme="0"/>
      <name val="Verdana"/>
      <family val="2"/>
    </font>
    <font>
      <b/>
      <sz val="10"/>
      <color indexed="9"/>
      <name val="Verdana"/>
      <family val="2"/>
    </font>
    <font>
      <sz val="10"/>
      <name val="Verdana"/>
      <family val="2"/>
    </font>
    <font>
      <b/>
      <sz val="10"/>
      <color rgb="FF000000"/>
      <name val="Verdana"/>
      <family val="2"/>
    </font>
    <font>
      <sz val="11"/>
      <color theme="1"/>
      <name val="Calibri"/>
      <family val="2"/>
    </font>
    <font>
      <sz val="10"/>
      <color theme="9" tint="-0.249977111117893"/>
      <name val="Verdana"/>
      <family val="2"/>
    </font>
    <font>
      <sz val="10"/>
      <color rgb="FF000000"/>
      <name val="Verdana"/>
      <family val="2"/>
    </font>
    <font>
      <sz val="9"/>
      <color theme="1"/>
      <name val="Verdana"/>
      <family val="2"/>
    </font>
    <font>
      <sz val="9"/>
      <color indexed="8"/>
      <name val="Verdana"/>
      <family val="2"/>
    </font>
    <font>
      <b/>
      <sz val="9"/>
      <color theme="1"/>
      <name val="Verdana"/>
      <family val="2"/>
    </font>
    <font>
      <i/>
      <sz val="8"/>
      <color theme="0" tint="-0.499984740745262"/>
      <name val="Verdana"/>
      <family val="2"/>
    </font>
    <font>
      <i/>
      <sz val="8"/>
      <color theme="0" tint="-0.499984740745262"/>
      <name val="Calibri"/>
      <family val="2"/>
      <scheme val="minor"/>
    </font>
    <font>
      <b/>
      <i/>
      <sz val="8"/>
      <color theme="0" tint="-0.499984740745262"/>
      <name val="Verdana"/>
      <family val="2"/>
    </font>
    <font>
      <b/>
      <sz val="15"/>
      <color indexed="9"/>
      <name val="Verdana"/>
      <family val="2"/>
    </font>
    <font>
      <b/>
      <sz val="13"/>
      <color indexed="9"/>
      <name val="Verdana"/>
      <family val="2"/>
    </font>
    <font>
      <sz val="12"/>
      <color rgb="FFFF0000"/>
      <name val="Verdana"/>
      <family val="2"/>
    </font>
    <font>
      <b/>
      <sz val="15"/>
      <color theme="0"/>
      <name val="Verdana"/>
      <family val="2"/>
    </font>
  </fonts>
  <fills count="18">
    <fill>
      <patternFill patternType="none"/>
    </fill>
    <fill>
      <patternFill patternType="gray125"/>
    </fill>
    <fill>
      <patternFill patternType="solid">
        <fgColor indexed="8"/>
        <bgColor indexed="64"/>
      </patternFill>
    </fill>
    <fill>
      <patternFill patternType="solid">
        <fgColor rgb="FF00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indexed="22"/>
        <bgColor indexed="64"/>
      </patternFill>
    </fill>
    <fill>
      <patternFill patternType="solid">
        <fgColor theme="0" tint="-0.249977111117893"/>
        <bgColor indexed="64"/>
      </patternFill>
    </fill>
    <fill>
      <patternFill patternType="solid">
        <fgColor rgb="FFFFF2CC"/>
        <bgColor rgb="FF000000"/>
      </patternFill>
    </fill>
    <fill>
      <patternFill patternType="solid">
        <fgColor rgb="FFC0C0C0"/>
        <bgColor rgb="FF000000"/>
      </patternFill>
    </fill>
    <fill>
      <patternFill patternType="solid">
        <fgColor rgb="FF00FF00"/>
        <bgColor rgb="FF000000"/>
      </patternFill>
    </fill>
    <fill>
      <patternFill patternType="solid">
        <fgColor theme="6" tint="0.59999389629810485"/>
        <bgColor rgb="FF000000"/>
      </patternFill>
    </fill>
    <fill>
      <patternFill patternType="solid">
        <fgColor theme="6"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3"/>
        <bgColor indexed="64"/>
      </patternFill>
    </fill>
  </fills>
  <borders count="37">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bottom style="thin">
        <color auto="1"/>
      </bottom>
      <diagonal/>
    </border>
    <border>
      <left/>
      <right style="thin">
        <color auto="1"/>
      </right>
      <top style="thin">
        <color auto="1"/>
      </top>
      <bottom/>
      <diagonal/>
    </border>
  </borders>
  <cellStyleXfs count="4540">
    <xf numFmtId="0" fontId="0" fillId="0" borderId="0"/>
    <xf numFmtId="165" fontId="5" fillId="0" borderId="0" applyFont="0" applyFill="0" applyBorder="0" applyAlignment="0" applyProtection="0"/>
    <xf numFmtId="167" fontId="6" fillId="0" borderId="0" applyFont="0" applyFill="0" applyBorder="0" applyAlignment="0" applyProtection="0"/>
    <xf numFmtId="0" fontId="9" fillId="0" borderId="0">
      <alignment vertical="top"/>
    </xf>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6"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7">
    <xf numFmtId="0" fontId="0" fillId="0" borderId="0" xfId="0"/>
    <xf numFmtId="0" fontId="4" fillId="0" borderId="0" xfId="0" applyFont="1" applyAlignment="1">
      <alignment horizontal="left" vertical="center"/>
    </xf>
    <xf numFmtId="0" fontId="3" fillId="0" borderId="0" xfId="0" applyFont="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166" fontId="15" fillId="0" borderId="0" xfId="0" applyNumberFormat="1" applyFont="1" applyAlignment="1">
      <alignment horizontal="center" vertical="center"/>
    </xf>
    <xf numFmtId="0" fontId="7" fillId="6" borderId="0" xfId="0" applyFont="1" applyFill="1" applyAlignment="1">
      <alignment horizontal="left" vertical="center"/>
    </xf>
    <xf numFmtId="167" fontId="16" fillId="7" borderId="4" xfId="0" applyNumberFormat="1" applyFont="1" applyFill="1" applyBorder="1" applyAlignment="1">
      <alignment horizontal="left" vertical="center"/>
    </xf>
    <xf numFmtId="166" fontId="16" fillId="7" borderId="6" xfId="0" applyNumberFormat="1" applyFont="1" applyFill="1" applyBorder="1" applyAlignment="1">
      <alignment horizontal="center" vertical="center"/>
    </xf>
    <xf numFmtId="0" fontId="7" fillId="5" borderId="2" xfId="0" applyFont="1" applyFill="1" applyBorder="1" applyAlignment="1">
      <alignment vertical="center"/>
    </xf>
    <xf numFmtId="171" fontId="8" fillId="5" borderId="4" xfId="0" applyNumberFormat="1" applyFont="1" applyFill="1" applyBorder="1" applyAlignment="1">
      <alignment vertical="center"/>
    </xf>
    <xf numFmtId="0" fontId="16" fillId="7" borderId="2" xfId="3" applyFont="1" applyFill="1" applyBorder="1" applyAlignment="1">
      <alignment horizontal="left" vertical="center"/>
    </xf>
    <xf numFmtId="0" fontId="0" fillId="0" borderId="0" xfId="0" applyAlignment="1">
      <alignment horizontal="center"/>
    </xf>
    <xf numFmtId="0" fontId="18" fillId="9" borderId="10" xfId="0" applyFont="1" applyFill="1" applyBorder="1" applyAlignment="1">
      <alignment horizontal="center" vertical="center"/>
    </xf>
    <xf numFmtId="0" fontId="18" fillId="9" borderId="0" xfId="0" applyFont="1" applyFill="1" applyAlignment="1">
      <alignment horizontal="center" vertical="center"/>
    </xf>
    <xf numFmtId="0" fontId="18" fillId="9" borderId="0" xfId="0" applyFont="1" applyFill="1" applyAlignment="1">
      <alignment vertical="center"/>
    </xf>
    <xf numFmtId="0" fontId="18" fillId="9" borderId="0" xfId="0" applyFont="1" applyFill="1" applyAlignment="1">
      <alignment horizontal="right" vertical="center"/>
    </xf>
    <xf numFmtId="0" fontId="18" fillId="9" borderId="11" xfId="0" applyFont="1" applyFill="1" applyBorder="1" applyAlignment="1">
      <alignment vertical="center" wrapText="1"/>
    </xf>
    <xf numFmtId="0" fontId="3" fillId="0" borderId="0" xfId="0" applyFont="1"/>
    <xf numFmtId="164" fontId="18" fillId="9" borderId="24" xfId="0" applyNumberFormat="1" applyFont="1" applyFill="1" applyBorder="1" applyAlignment="1">
      <alignment vertical="center" wrapText="1"/>
    </xf>
    <xf numFmtId="0" fontId="4" fillId="8" borderId="26" xfId="0" applyFont="1" applyFill="1" applyBorder="1" applyAlignment="1">
      <alignment horizontal="left" vertical="center"/>
    </xf>
    <xf numFmtId="0" fontId="4" fillId="8" borderId="27" xfId="0" applyFont="1" applyFill="1" applyBorder="1" applyAlignment="1">
      <alignment horizontal="left" vertical="center"/>
    </xf>
    <xf numFmtId="0" fontId="4" fillId="8" borderId="28" xfId="0" applyFont="1" applyFill="1" applyBorder="1" applyAlignment="1">
      <alignment horizontal="left" vertical="center"/>
    </xf>
    <xf numFmtId="0" fontId="16" fillId="4" borderId="26" xfId="0" applyFont="1" applyFill="1" applyBorder="1" applyAlignment="1">
      <alignment vertical="center"/>
    </xf>
    <xf numFmtId="173" fontId="16" fillId="4" borderId="28" xfId="0" applyNumberFormat="1" applyFont="1" applyFill="1" applyBorder="1" applyAlignment="1">
      <alignment vertical="center"/>
    </xf>
    <xf numFmtId="0" fontId="4" fillId="11" borderId="1" xfId="0" applyFont="1" applyFill="1" applyBorder="1" applyAlignment="1">
      <alignment vertical="center" wrapText="1"/>
    </xf>
    <xf numFmtId="0" fontId="20" fillId="0" borderId="0" xfId="0" applyFont="1" applyAlignment="1">
      <alignment vertical="center"/>
    </xf>
    <xf numFmtId="0" fontId="22" fillId="0" borderId="0" xfId="0" applyFont="1"/>
    <xf numFmtId="0" fontId="20" fillId="12" borderId="1" xfId="0" applyFont="1" applyFill="1" applyBorder="1" applyAlignment="1" applyProtection="1">
      <alignment vertical="center"/>
      <protection locked="0"/>
    </xf>
    <xf numFmtId="0" fontId="20" fillId="6" borderId="16" xfId="0" applyFont="1" applyFill="1" applyBorder="1" applyAlignment="1">
      <alignment horizontal="center" wrapText="1"/>
    </xf>
    <xf numFmtId="0" fontId="20" fillId="0" borderId="2" xfId="0" applyFont="1" applyBorder="1" applyAlignment="1">
      <alignment wrapText="1"/>
    </xf>
    <xf numFmtId="0" fontId="20" fillId="9" borderId="18" xfId="0" applyFont="1" applyFill="1" applyBorder="1" applyAlignment="1">
      <alignment vertical="center" wrapText="1"/>
    </xf>
    <xf numFmtId="0" fontId="20" fillId="0" borderId="16" xfId="0" applyFont="1" applyBorder="1" applyAlignment="1">
      <alignment horizontal="center" wrapText="1"/>
    </xf>
    <xf numFmtId="0" fontId="20" fillId="0" borderId="6" xfId="0" applyFont="1" applyBorder="1" applyAlignment="1">
      <alignment wrapText="1"/>
    </xf>
    <xf numFmtId="166" fontId="16" fillId="7" borderId="18" xfId="0" applyNumberFormat="1" applyFont="1" applyFill="1" applyBorder="1" applyAlignment="1">
      <alignment vertical="center"/>
    </xf>
    <xf numFmtId="0" fontId="7" fillId="6" borderId="22" xfId="0" applyFont="1" applyFill="1" applyBorder="1" applyAlignment="1">
      <alignment horizontal="left" vertical="center"/>
    </xf>
    <xf numFmtId="0" fontId="23" fillId="0" borderId="0" xfId="0" applyFont="1" applyAlignment="1">
      <alignment horizontal="left" vertical="center"/>
    </xf>
    <xf numFmtId="0" fontId="24" fillId="16" borderId="1" xfId="0" applyFont="1" applyFill="1" applyBorder="1" applyAlignment="1">
      <alignment horizontal="justify" vertical="center"/>
    </xf>
    <xf numFmtId="0" fontId="0" fillId="16" borderId="1" xfId="0" applyFill="1" applyBorder="1" applyAlignment="1">
      <alignment horizontal="center" vertical="center"/>
    </xf>
    <xf numFmtId="0" fontId="24" fillId="16" borderId="1" xfId="0" applyFont="1" applyFill="1" applyBorder="1" applyAlignment="1">
      <alignment horizontal="center" vertical="center"/>
    </xf>
    <xf numFmtId="0" fontId="1" fillId="5" borderId="26" xfId="0" applyFont="1" applyFill="1" applyBorder="1"/>
    <xf numFmtId="44" fontId="1" fillId="3" borderId="1" xfId="4531" applyFont="1" applyFill="1" applyBorder="1" applyAlignment="1" applyProtection="1">
      <alignment horizontal="right"/>
      <protection locked="0"/>
    </xf>
    <xf numFmtId="168" fontId="16" fillId="7" borderId="4" xfId="1" applyNumberFormat="1" applyFont="1" applyFill="1" applyBorder="1" applyAlignment="1" applyProtection="1">
      <alignment horizontal="center" vertical="center"/>
    </xf>
    <xf numFmtId="0" fontId="12" fillId="0" borderId="0" xfId="0" applyFont="1" applyAlignment="1">
      <alignment horizontal="center" vertical="center"/>
    </xf>
    <xf numFmtId="168" fontId="3" fillId="0" borderId="0" xfId="1" applyNumberFormat="1" applyFont="1" applyAlignment="1" applyProtection="1">
      <alignment horizontal="center" vertical="center"/>
    </xf>
    <xf numFmtId="0" fontId="0" fillId="0" borderId="0" xfId="0" applyAlignment="1">
      <alignment vertical="center"/>
    </xf>
    <xf numFmtId="0" fontId="18" fillId="4" borderId="2" xfId="0" applyFont="1" applyFill="1" applyBorder="1" applyAlignment="1">
      <alignment vertical="center"/>
    </xf>
    <xf numFmtId="170" fontId="18" fillId="4" borderId="30" xfId="1" applyNumberFormat="1" applyFont="1" applyFill="1" applyBorder="1" applyAlignment="1" applyProtection="1">
      <alignment horizontal="center" vertical="center"/>
    </xf>
    <xf numFmtId="0" fontId="18" fillId="4" borderId="30" xfId="0" applyFont="1" applyFill="1" applyBorder="1" applyAlignment="1">
      <alignment horizontal="center" vertical="center"/>
    </xf>
    <xf numFmtId="0" fontId="18" fillId="4" borderId="31" xfId="0" applyFont="1" applyFill="1" applyBorder="1" applyAlignment="1">
      <alignment horizontal="center" vertical="center" wrapText="1"/>
    </xf>
    <xf numFmtId="0" fontId="25" fillId="6" borderId="19" xfId="0" applyFont="1" applyFill="1" applyBorder="1" applyAlignment="1">
      <alignment vertical="center"/>
    </xf>
    <xf numFmtId="169" fontId="25" fillId="6" borderId="21" xfId="0" applyNumberFormat="1" applyFont="1" applyFill="1" applyBorder="1" applyAlignment="1">
      <alignment horizontal="center" vertical="center"/>
    </xf>
    <xf numFmtId="0" fontId="25" fillId="6" borderId="5" xfId="0" applyFont="1" applyFill="1" applyBorder="1" applyAlignment="1">
      <alignment vertical="center"/>
    </xf>
    <xf numFmtId="172" fontId="26" fillId="3" borderId="1" xfId="0" applyNumberFormat="1" applyFont="1" applyFill="1" applyBorder="1" applyAlignment="1" applyProtection="1">
      <alignment horizontal="center" vertical="center"/>
      <protection locked="0"/>
    </xf>
    <xf numFmtId="169" fontId="25" fillId="6" borderId="12" xfId="0" applyNumberFormat="1" applyFont="1" applyFill="1" applyBorder="1" applyAlignment="1">
      <alignment horizontal="center" vertical="center"/>
    </xf>
    <xf numFmtId="0" fontId="29" fillId="0" borderId="0" xfId="0" applyFont="1" applyAlignment="1">
      <alignment vertical="center"/>
    </xf>
    <xf numFmtId="0" fontId="30" fillId="0" borderId="0" xfId="0" applyFont="1" applyAlignment="1">
      <alignment horizontal="left" vertical="center"/>
    </xf>
    <xf numFmtId="0" fontId="28" fillId="0" borderId="0" xfId="0" applyFont="1" applyAlignment="1">
      <alignment horizontal="left" vertical="center"/>
    </xf>
    <xf numFmtId="0" fontId="1" fillId="0" borderId="23" xfId="0" applyFont="1" applyBorder="1"/>
    <xf numFmtId="0" fontId="1" fillId="0" borderId="25" xfId="0" applyFont="1" applyBorder="1"/>
    <xf numFmtId="0" fontId="1" fillId="0" borderId="1" xfId="0" applyFont="1" applyBorder="1"/>
    <xf numFmtId="0" fontId="1" fillId="6" borderId="23" xfId="0" applyFont="1" applyFill="1" applyBorder="1"/>
    <xf numFmtId="0" fontId="1" fillId="0" borderId="1" xfId="0" applyFont="1" applyBorder="1" applyAlignment="1">
      <alignment wrapText="1"/>
    </xf>
    <xf numFmtId="0" fontId="1" fillId="0" borderId="23" xfId="0" applyFont="1" applyBorder="1" applyAlignment="1">
      <alignment wrapText="1"/>
    </xf>
    <xf numFmtId="0" fontId="1" fillId="0" borderId="10" xfId="0" applyFont="1" applyBorder="1"/>
    <xf numFmtId="0" fontId="20" fillId="0" borderId="2" xfId="0" applyFont="1" applyBorder="1" applyAlignment="1">
      <alignment vertical="center" wrapText="1"/>
    </xf>
    <xf numFmtId="0" fontId="1" fillId="0" borderId="0" xfId="0" applyFont="1" applyAlignment="1">
      <alignment horizontal="left" vertical="center"/>
    </xf>
    <xf numFmtId="169" fontId="1" fillId="5" borderId="6" xfId="0" applyNumberFormat="1" applyFont="1" applyFill="1" applyBorder="1" applyAlignment="1">
      <alignment horizontal="center" vertical="center"/>
    </xf>
    <xf numFmtId="168" fontId="1" fillId="0" borderId="0" xfId="1" applyNumberFormat="1" applyFont="1" applyAlignment="1" applyProtection="1">
      <alignment horizontal="center" vertical="center"/>
    </xf>
    <xf numFmtId="0" fontId="1" fillId="0" borderId="0" xfId="0" applyFont="1"/>
    <xf numFmtId="168" fontId="1" fillId="0" borderId="1" xfId="1" applyNumberFormat="1" applyFont="1" applyBorder="1" applyAlignment="1" applyProtection="1">
      <alignment horizontal="right"/>
    </xf>
    <xf numFmtId="164" fontId="1" fillId="0" borderId="1" xfId="4531" applyNumberFormat="1" applyFont="1" applyFill="1" applyBorder="1" applyAlignment="1" applyProtection="1"/>
    <xf numFmtId="0" fontId="1" fillId="0" borderId="1" xfId="0" applyFont="1" applyBorder="1" applyAlignment="1">
      <alignment horizontal="right"/>
    </xf>
    <xf numFmtId="168" fontId="1" fillId="0" borderId="25" xfId="1" applyNumberFormat="1" applyFont="1" applyBorder="1" applyAlignment="1" applyProtection="1">
      <alignment horizontal="right"/>
    </xf>
    <xf numFmtId="164" fontId="1" fillId="3" borderId="25" xfId="4531" applyNumberFormat="1" applyFont="1" applyFill="1" applyBorder="1" applyAlignment="1" applyProtection="1">
      <protection locked="0"/>
    </xf>
    <xf numFmtId="164" fontId="1" fillId="3" borderId="1" xfId="4531" applyNumberFormat="1" applyFont="1" applyFill="1" applyBorder="1" applyAlignment="1" applyProtection="1">
      <protection locked="0"/>
    </xf>
    <xf numFmtId="0" fontId="1" fillId="0" borderId="1" xfId="0" applyFont="1" applyBorder="1" applyAlignment="1">
      <alignment horizontal="right" wrapText="1"/>
    </xf>
    <xf numFmtId="0" fontId="1" fillId="0" borderId="32" xfId="0" applyFont="1" applyBorder="1"/>
    <xf numFmtId="168" fontId="1" fillId="0" borderId="32" xfId="1" applyNumberFormat="1" applyFont="1" applyBorder="1" applyAlignment="1" applyProtection="1">
      <alignment horizontal="right"/>
    </xf>
    <xf numFmtId="164" fontId="1" fillId="3" borderId="33" xfId="4531" applyNumberFormat="1" applyFont="1" applyFill="1" applyBorder="1" applyAlignment="1" applyProtection="1">
      <protection locked="0"/>
    </xf>
    <xf numFmtId="0" fontId="1" fillId="0" borderId="32" xfId="0" applyFont="1" applyBorder="1" applyAlignment="1">
      <alignment horizontal="right"/>
    </xf>
    <xf numFmtId="164" fontId="1" fillId="3" borderId="34" xfId="4531" applyNumberFormat="1" applyFont="1" applyFill="1" applyBorder="1" applyAlignment="1" applyProtection="1">
      <protection locked="0"/>
    </xf>
    <xf numFmtId="164" fontId="1" fillId="3" borderId="12" xfId="4531" applyNumberFormat="1" applyFont="1" applyFill="1" applyBorder="1" applyAlignment="1" applyProtection="1">
      <protection locked="0"/>
    </xf>
    <xf numFmtId="0" fontId="1" fillId="15" borderId="10" xfId="0" applyFont="1" applyFill="1" applyBorder="1"/>
    <xf numFmtId="0" fontId="1" fillId="15" borderId="0" xfId="0" applyFont="1" applyFill="1"/>
    <xf numFmtId="0" fontId="1" fillId="15" borderId="0" xfId="0" applyFont="1" applyFill="1" applyAlignment="1">
      <alignment horizontal="right"/>
    </xf>
    <xf numFmtId="0" fontId="1" fillId="15" borderId="11" xfId="0" applyFont="1" applyFill="1" applyBorder="1"/>
    <xf numFmtId="0" fontId="1" fillId="5" borderId="1" xfId="0" applyFont="1" applyFill="1" applyBorder="1"/>
    <xf numFmtId="173" fontId="1" fillId="5" borderId="1" xfId="0" applyNumberFormat="1" applyFont="1" applyFill="1" applyBorder="1"/>
    <xf numFmtId="170" fontId="25" fillId="16" borderId="1" xfId="0" applyNumberFormat="1" applyFont="1" applyFill="1" applyBorder="1" applyAlignment="1">
      <alignment horizontal="center" vertical="center"/>
    </xf>
    <xf numFmtId="0" fontId="4" fillId="8" borderId="28" xfId="0" applyFont="1" applyFill="1" applyBorder="1" applyAlignment="1">
      <alignment horizontal="center" vertical="center"/>
    </xf>
    <xf numFmtId="168" fontId="1" fillId="6" borderId="25" xfId="1" applyNumberFormat="1" applyFont="1" applyFill="1" applyBorder="1" applyAlignment="1" applyProtection="1">
      <alignment horizontal="right"/>
    </xf>
    <xf numFmtId="168" fontId="1" fillId="6" borderId="1" xfId="1" applyNumberFormat="1" applyFont="1" applyFill="1" applyBorder="1" applyAlignment="1" applyProtection="1">
      <alignment horizontal="right"/>
    </xf>
    <xf numFmtId="168" fontId="16" fillId="7" borderId="6" xfId="1" applyNumberFormat="1" applyFont="1" applyFill="1" applyBorder="1" applyAlignment="1" applyProtection="1">
      <alignment horizontal="left" vertical="center"/>
    </xf>
    <xf numFmtId="0" fontId="20" fillId="6" borderId="7" xfId="0" applyFont="1" applyFill="1" applyBorder="1" applyAlignment="1">
      <alignment vertical="center" wrapText="1"/>
    </xf>
    <xf numFmtId="0" fontId="20" fillId="6" borderId="9" xfId="0" applyFont="1" applyFill="1" applyBorder="1" applyAlignment="1">
      <alignment vertical="center" wrapText="1"/>
    </xf>
    <xf numFmtId="0" fontId="0" fillId="7" borderId="0" xfId="0" applyFill="1"/>
    <xf numFmtId="0" fontId="1" fillId="0" borderId="2" xfId="0" applyFont="1" applyBorder="1" applyAlignment="1">
      <alignment vertical="center" wrapText="1"/>
    </xf>
    <xf numFmtId="0" fontId="1" fillId="0" borderId="6" xfId="0" applyFont="1" applyBorder="1" applyAlignment="1">
      <alignment vertical="center" wrapText="1"/>
    </xf>
    <xf numFmtId="0" fontId="20" fillId="6" borderId="2" xfId="0" applyFont="1" applyFill="1" applyBorder="1" applyAlignment="1">
      <alignment vertical="center" wrapText="1"/>
    </xf>
    <xf numFmtId="0" fontId="20" fillId="6" borderId="6" xfId="0" applyFont="1" applyFill="1" applyBorder="1" applyAlignment="1">
      <alignment vertical="center" wrapText="1"/>
    </xf>
    <xf numFmtId="3" fontId="20" fillId="6" borderId="16" xfId="0" applyNumberFormat="1" applyFont="1" applyFill="1" applyBorder="1" applyAlignment="1">
      <alignment horizontal="left" vertical="center" wrapText="1"/>
    </xf>
    <xf numFmtId="0" fontId="20" fillId="6" borderId="16" xfId="0" applyFont="1" applyFill="1" applyBorder="1" applyAlignment="1">
      <alignment vertical="center"/>
    </xf>
    <xf numFmtId="0" fontId="19" fillId="9" borderId="2" xfId="0" applyFont="1" applyFill="1" applyBorder="1" applyAlignment="1">
      <alignment vertical="center" wrapText="1"/>
    </xf>
    <xf numFmtId="0" fontId="4" fillId="9" borderId="3" xfId="0" applyFont="1" applyFill="1" applyBorder="1" applyAlignment="1">
      <alignment vertical="center" wrapText="1"/>
    </xf>
    <xf numFmtId="0" fontId="1" fillId="9" borderId="6" xfId="0" applyFont="1" applyFill="1" applyBorder="1" applyAlignment="1">
      <alignment vertical="center" wrapText="1"/>
    </xf>
    <xf numFmtId="173" fontId="4" fillId="9" borderId="16" xfId="0" applyNumberFormat="1" applyFont="1" applyFill="1" applyBorder="1" applyAlignment="1">
      <alignment vertical="center" wrapText="1"/>
    </xf>
    <xf numFmtId="0" fontId="20" fillId="0" borderId="6" xfId="0" applyFont="1" applyBorder="1" applyAlignment="1">
      <alignment vertical="center" wrapText="1"/>
    </xf>
    <xf numFmtId="0" fontId="7" fillId="6" borderId="22" xfId="0" applyFont="1" applyFill="1" applyBorder="1" applyAlignment="1">
      <alignment horizontal="left" vertical="center" wrapText="1"/>
    </xf>
    <xf numFmtId="170" fontId="33" fillId="5" borderId="4" xfId="0" applyNumberFormat="1" applyFont="1" applyFill="1" applyBorder="1" applyAlignment="1">
      <alignment horizontal="center" vertical="center"/>
    </xf>
    <xf numFmtId="0" fontId="20" fillId="0" borderId="2" xfId="0" applyFont="1" applyBorder="1" applyAlignment="1">
      <alignment wrapText="1"/>
    </xf>
    <xf numFmtId="0" fontId="20" fillId="0" borderId="6" xfId="0" applyFont="1" applyBorder="1" applyAlignment="1">
      <alignment wrapText="1"/>
    </xf>
    <xf numFmtId="0" fontId="20" fillId="0" borderId="2" xfId="0" applyFont="1" applyBorder="1" applyAlignment="1">
      <alignment vertical="center" wrapText="1"/>
    </xf>
    <xf numFmtId="0" fontId="1" fillId="0" borderId="25" xfId="0" applyFont="1" applyBorder="1" applyAlignment="1">
      <alignment wrapText="1"/>
    </xf>
    <xf numFmtId="164" fontId="1" fillId="3" borderId="28" xfId="4531" applyNumberFormat="1" applyFont="1" applyFill="1" applyBorder="1" applyAlignment="1" applyProtection="1">
      <protection locked="0"/>
    </xf>
    <xf numFmtId="164" fontId="1" fillId="3" borderId="24" xfId="4531" applyNumberFormat="1" applyFont="1" applyFill="1" applyBorder="1" applyAlignment="1" applyProtection="1">
      <protection locked="0"/>
    </xf>
    <xf numFmtId="164" fontId="1" fillId="3" borderId="36" xfId="4531" applyNumberFormat="1" applyFont="1" applyFill="1" applyBorder="1" applyAlignment="1" applyProtection="1">
      <protection locked="0"/>
    </xf>
    <xf numFmtId="0" fontId="1" fillId="0" borderId="25" xfId="0" applyFont="1" applyBorder="1" applyAlignment="1">
      <alignment horizontal="right"/>
    </xf>
    <xf numFmtId="0" fontId="1" fillId="6" borderId="1" xfId="0" applyFont="1" applyFill="1" applyBorder="1"/>
    <xf numFmtId="0" fontId="1" fillId="0" borderId="1" xfId="0" applyFont="1" applyBorder="1" applyAlignment="1"/>
    <xf numFmtId="0" fontId="1" fillId="0" borderId="25" xfId="0" applyFont="1" applyFill="1" applyBorder="1"/>
    <xf numFmtId="168" fontId="1" fillId="0" borderId="1" xfId="1" applyNumberFormat="1" applyFont="1" applyFill="1" applyBorder="1" applyAlignment="1" applyProtection="1">
      <alignment horizontal="right"/>
    </xf>
    <xf numFmtId="0" fontId="7" fillId="0" borderId="7" xfId="0" applyFont="1" applyFill="1" applyBorder="1" applyAlignment="1">
      <alignment horizontal="left" vertical="center"/>
    </xf>
    <xf numFmtId="173" fontId="20" fillId="3" borderId="16" xfId="0" applyNumberFormat="1" applyFont="1" applyFill="1" applyBorder="1" applyAlignment="1" applyProtection="1">
      <alignment vertical="center" wrapText="1"/>
      <protection locked="0"/>
    </xf>
    <xf numFmtId="0" fontId="31" fillId="7" borderId="2" xfId="0" applyFont="1" applyFill="1" applyBorder="1" applyAlignment="1">
      <alignment horizontal="left" vertical="center" wrapText="1"/>
    </xf>
    <xf numFmtId="0" fontId="31" fillId="7" borderId="4" xfId="0" applyFont="1" applyFill="1" applyBorder="1" applyAlignment="1">
      <alignment horizontal="left" vertical="center" wrapText="1"/>
    </xf>
    <xf numFmtId="0" fontId="31" fillId="7" borderId="6" xfId="0" applyFont="1" applyFill="1" applyBorder="1" applyAlignment="1">
      <alignment horizontal="left" vertical="center" wrapText="1"/>
    </xf>
    <xf numFmtId="0" fontId="32" fillId="2" borderId="2" xfId="0" applyFont="1" applyFill="1" applyBorder="1" applyAlignment="1">
      <alignment horizontal="left" vertical="center" wrapText="1"/>
    </xf>
    <xf numFmtId="0" fontId="32" fillId="2" borderId="4" xfId="0" applyFont="1" applyFill="1" applyBorder="1" applyAlignment="1">
      <alignment horizontal="left" vertical="center" wrapText="1"/>
    </xf>
    <xf numFmtId="0" fontId="32" fillId="2" borderId="6" xfId="0" applyFont="1" applyFill="1" applyBorder="1" applyAlignment="1">
      <alignment horizontal="left" vertical="center" wrapText="1"/>
    </xf>
    <xf numFmtId="0" fontId="21" fillId="13" borderId="2" xfId="0" applyFont="1" applyFill="1" applyBorder="1" applyAlignment="1">
      <alignment horizontal="left" vertical="center" wrapText="1"/>
    </xf>
    <xf numFmtId="0" fontId="21" fillId="13" borderId="4" xfId="0" applyFont="1" applyFill="1" applyBorder="1" applyAlignment="1">
      <alignment horizontal="left" vertical="center" wrapText="1"/>
    </xf>
    <xf numFmtId="0" fontId="21" fillId="13" borderId="6" xfId="0" applyFont="1" applyFill="1" applyBorder="1" applyAlignment="1">
      <alignment horizontal="left" vertical="center" wrapText="1"/>
    </xf>
    <xf numFmtId="0" fontId="20" fillId="6" borderId="2" xfId="0" applyFont="1" applyFill="1" applyBorder="1" applyAlignment="1">
      <alignment wrapText="1"/>
    </xf>
    <xf numFmtId="0" fontId="20" fillId="6" borderId="6" xfId="0" applyFont="1" applyFill="1" applyBorder="1" applyAlignment="1">
      <alignment wrapText="1"/>
    </xf>
    <xf numFmtId="0" fontId="1" fillId="6" borderId="2" xfId="0" applyFont="1" applyFill="1" applyBorder="1" applyAlignment="1">
      <alignment wrapText="1"/>
    </xf>
    <xf numFmtId="0" fontId="1" fillId="6" borderId="6" xfId="0" applyFont="1" applyFill="1" applyBorder="1" applyAlignment="1">
      <alignment wrapText="1"/>
    </xf>
    <xf numFmtId="0" fontId="20" fillId="0" borderId="2" xfId="0" applyFont="1" applyBorder="1" applyAlignment="1">
      <alignment wrapText="1"/>
    </xf>
    <xf numFmtId="0" fontId="20" fillId="0" borderId="6" xfId="0" applyFont="1" applyBorder="1" applyAlignment="1">
      <alignment wrapText="1"/>
    </xf>
    <xf numFmtId="0" fontId="20" fillId="0" borderId="15" xfId="0" applyFont="1" applyBorder="1" applyAlignment="1">
      <alignment horizontal="left" vertical="center" wrapText="1"/>
    </xf>
    <xf numFmtId="0" fontId="20" fillId="0" borderId="17" xfId="0" applyFont="1" applyBorder="1" applyAlignment="1">
      <alignment horizontal="left" vertical="center" wrapText="1"/>
    </xf>
    <xf numFmtId="0" fontId="20" fillId="9" borderId="2" xfId="0" applyFont="1" applyFill="1" applyBorder="1" applyAlignment="1">
      <alignment wrapText="1"/>
    </xf>
    <xf numFmtId="0" fontId="20" fillId="9" borderId="6" xfId="0" applyFont="1" applyFill="1" applyBorder="1" applyAlignment="1">
      <alignment wrapText="1"/>
    </xf>
    <xf numFmtId="0" fontId="20" fillId="0" borderId="16" xfId="0" applyFont="1" applyBorder="1" applyAlignment="1">
      <alignment horizontal="left" vertical="center" wrapText="1"/>
    </xf>
    <xf numFmtId="0" fontId="1" fillId="14" borderId="2" xfId="0" applyFont="1" applyFill="1" applyBorder="1" applyAlignment="1">
      <alignment horizontal="center"/>
    </xf>
    <xf numFmtId="0" fontId="1" fillId="14" borderId="4" xfId="0" applyFont="1" applyFill="1" applyBorder="1" applyAlignment="1">
      <alignment horizontal="center"/>
    </xf>
    <xf numFmtId="0" fontId="1" fillId="14" borderId="6" xfId="0" applyFont="1" applyFill="1" applyBorder="1" applyAlignment="1">
      <alignment horizontal="center"/>
    </xf>
    <xf numFmtId="0" fontId="18" fillId="8" borderId="2" xfId="0" applyFont="1" applyFill="1" applyBorder="1" applyAlignment="1">
      <alignment vertical="top" wrapText="1"/>
    </xf>
    <xf numFmtId="0" fontId="18" fillId="8" borderId="6" xfId="0" applyFont="1" applyFill="1" applyBorder="1" applyAlignment="1">
      <alignment vertical="top" wrapText="1"/>
    </xf>
    <xf numFmtId="3" fontId="20" fillId="0" borderId="2" xfId="0" applyNumberFormat="1" applyFont="1" applyBorder="1" applyAlignment="1">
      <alignment horizontal="left" wrapText="1"/>
    </xf>
    <xf numFmtId="0" fontId="20" fillId="0" borderId="6" xfId="0" applyFont="1" applyBorder="1" applyAlignment="1">
      <alignment horizontal="left" wrapText="1"/>
    </xf>
    <xf numFmtId="0" fontId="20" fillId="6" borderId="7" xfId="0" applyFont="1" applyFill="1" applyBorder="1" applyAlignment="1">
      <alignment vertical="center" wrapText="1"/>
    </xf>
    <xf numFmtId="0" fontId="20" fillId="6" borderId="9" xfId="0" applyFont="1" applyFill="1" applyBorder="1" applyAlignment="1">
      <alignment vertical="center" wrapText="1"/>
    </xf>
    <xf numFmtId="0" fontId="20" fillId="6" borderId="7" xfId="0" applyFont="1" applyFill="1" applyBorder="1" applyAlignment="1">
      <alignment wrapText="1"/>
    </xf>
    <xf numFmtId="0" fontId="20" fillId="6" borderId="9" xfId="0" applyFont="1" applyFill="1" applyBorder="1" applyAlignment="1">
      <alignment wrapText="1"/>
    </xf>
    <xf numFmtId="3" fontId="20" fillId="6" borderId="2" xfId="0" applyNumberFormat="1" applyFont="1" applyFill="1" applyBorder="1" applyAlignment="1">
      <alignment horizontal="left" wrapText="1"/>
    </xf>
    <xf numFmtId="0" fontId="20" fillId="6" borderId="6" xfId="0" applyFont="1" applyFill="1" applyBorder="1" applyAlignment="1">
      <alignment horizontal="left" wrapText="1"/>
    </xf>
    <xf numFmtId="0" fontId="20" fillId="0" borderId="7" xfId="0" applyFont="1" applyBorder="1" applyAlignment="1">
      <alignment vertical="center" wrapText="1"/>
    </xf>
    <xf numFmtId="0" fontId="20" fillId="0" borderId="9" xfId="0" applyFont="1" applyBorder="1" applyAlignment="1">
      <alignment vertical="center" wrapText="1"/>
    </xf>
    <xf numFmtId="0" fontId="20" fillId="0" borderId="10" xfId="0" applyFont="1" applyBorder="1" applyAlignment="1">
      <alignment vertical="center" wrapText="1"/>
    </xf>
    <xf numFmtId="0" fontId="20" fillId="0" borderId="11" xfId="0" applyFont="1" applyBorder="1" applyAlignment="1">
      <alignment vertical="center" wrapText="1"/>
    </xf>
    <xf numFmtId="0" fontId="20" fillId="6" borderId="15" xfId="0" applyFont="1" applyFill="1" applyBorder="1" applyAlignment="1">
      <alignment horizontal="left" vertical="center" wrapText="1"/>
    </xf>
    <xf numFmtId="0" fontId="20" fillId="6" borderId="17" xfId="0" applyFont="1" applyFill="1" applyBorder="1" applyAlignment="1">
      <alignment horizontal="left" vertical="center" wrapText="1"/>
    </xf>
    <xf numFmtId="0" fontId="20" fillId="6" borderId="16" xfId="0" applyFont="1" applyFill="1" applyBorder="1" applyAlignment="1">
      <alignment horizontal="left" vertical="center" wrapText="1"/>
    </xf>
    <xf numFmtId="0" fontId="20" fillId="6" borderId="14" xfId="0" applyFont="1" applyFill="1" applyBorder="1" applyAlignment="1">
      <alignment wrapText="1"/>
    </xf>
    <xf numFmtId="0" fontId="1" fillId="6" borderId="13" xfId="0" applyFont="1" applyFill="1" applyBorder="1" applyAlignment="1">
      <alignment wrapText="1"/>
    </xf>
    <xf numFmtId="0" fontId="21" fillId="13" borderId="2" xfId="0" applyFont="1" applyFill="1" applyBorder="1" applyAlignment="1">
      <alignment horizontal="left"/>
    </xf>
    <xf numFmtId="0" fontId="21" fillId="13" borderId="4" xfId="0" applyFont="1" applyFill="1" applyBorder="1" applyAlignment="1">
      <alignment horizontal="left"/>
    </xf>
    <xf numFmtId="0" fontId="21" fillId="13" borderId="6" xfId="0" applyFont="1" applyFill="1" applyBorder="1" applyAlignment="1">
      <alignment horizontal="left"/>
    </xf>
    <xf numFmtId="0" fontId="1" fillId="0" borderId="2" xfId="0" applyFont="1" applyBorder="1" applyAlignment="1">
      <alignment wrapText="1"/>
    </xf>
    <xf numFmtId="0" fontId="1" fillId="0" borderId="6" xfId="0" applyFont="1" applyBorder="1" applyAlignment="1">
      <alignment wrapText="1"/>
    </xf>
    <xf numFmtId="0" fontId="20" fillId="6" borderId="10" xfId="0" applyFont="1" applyFill="1" applyBorder="1" applyAlignment="1">
      <alignment vertical="center" wrapText="1"/>
    </xf>
    <xf numFmtId="0" fontId="20" fillId="6" borderId="11" xfId="0" applyFont="1" applyFill="1" applyBorder="1" applyAlignment="1">
      <alignment vertical="center" wrapText="1"/>
    </xf>
    <xf numFmtId="0" fontId="18" fillId="9" borderId="2" xfId="0" applyFont="1" applyFill="1" applyBorder="1" applyAlignment="1">
      <alignment vertical="top" wrapText="1"/>
    </xf>
    <xf numFmtId="0" fontId="18" fillId="9" borderId="6" xfId="0" applyFont="1" applyFill="1" applyBorder="1" applyAlignment="1">
      <alignment vertical="top" wrapText="1"/>
    </xf>
    <xf numFmtId="3" fontId="20" fillId="0" borderId="6" xfId="0" applyNumberFormat="1" applyFont="1" applyBorder="1" applyAlignment="1">
      <alignment horizontal="left" wrapText="1"/>
    </xf>
    <xf numFmtId="0" fontId="20" fillId="0" borderId="7" xfId="0" applyFont="1" applyBorder="1" applyAlignment="1">
      <alignment wrapText="1"/>
    </xf>
    <xf numFmtId="0" fontId="20" fillId="0" borderId="9" xfId="0" applyFont="1" applyBorder="1" applyAlignment="1">
      <alignment wrapText="1"/>
    </xf>
    <xf numFmtId="0" fontId="20" fillId="0" borderId="14" xfId="0" applyFont="1" applyBorder="1" applyAlignment="1">
      <alignment wrapText="1"/>
    </xf>
    <xf numFmtId="0" fontId="1" fillId="0" borderId="13" xfId="0" applyFont="1" applyBorder="1" applyAlignment="1">
      <alignment wrapText="1"/>
    </xf>
    <xf numFmtId="0" fontId="20" fillId="0" borderId="7" xfId="0" applyFont="1" applyBorder="1" applyAlignment="1">
      <alignment horizontal="lef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14" xfId="0" applyFont="1" applyBorder="1" applyAlignment="1">
      <alignment horizontal="left" vertical="center" wrapText="1"/>
    </xf>
    <xf numFmtId="0" fontId="20" fillId="0" borderId="13" xfId="0" applyFont="1" applyBorder="1" applyAlignment="1">
      <alignment horizontal="left" vertical="center" wrapText="1"/>
    </xf>
    <xf numFmtId="0" fontId="20" fillId="0" borderId="7" xfId="0" applyFont="1" applyBorder="1" applyAlignment="1">
      <alignment horizontal="left" wrapText="1"/>
    </xf>
    <xf numFmtId="0" fontId="20" fillId="0" borderId="9" xfId="0" applyFont="1" applyBorder="1" applyAlignment="1">
      <alignment horizontal="left" wrapText="1"/>
    </xf>
    <xf numFmtId="0" fontId="20" fillId="0" borderId="14" xfId="0" applyFont="1" applyBorder="1" applyAlignment="1">
      <alignment horizontal="left" wrapText="1"/>
    </xf>
    <xf numFmtId="0" fontId="20" fillId="0" borderId="13" xfId="0" applyFont="1" applyBorder="1" applyAlignment="1">
      <alignment horizontal="left" wrapText="1"/>
    </xf>
    <xf numFmtId="168" fontId="16" fillId="7" borderId="18" xfId="1" applyNumberFormat="1" applyFont="1" applyFill="1" applyBorder="1" applyAlignment="1" applyProtection="1">
      <alignment horizontal="left" vertical="center"/>
    </xf>
    <xf numFmtId="0" fontId="1" fillId="0" borderId="14" xfId="0" applyFont="1" applyBorder="1" applyAlignment="1">
      <alignment wrapText="1"/>
    </xf>
    <xf numFmtId="0" fontId="20" fillId="0" borderId="2" xfId="0" applyFont="1" applyBorder="1" applyAlignment="1">
      <alignment vertical="center" wrapText="1"/>
    </xf>
    <xf numFmtId="0" fontId="20" fillId="0" borderId="6" xfId="0" applyFont="1" applyBorder="1" applyAlignment="1">
      <alignment vertical="center" wrapText="1"/>
    </xf>
    <xf numFmtId="0" fontId="20" fillId="6" borderId="14" xfId="0" applyFont="1" applyFill="1" applyBorder="1" applyAlignment="1">
      <alignment vertical="center" wrapText="1"/>
    </xf>
    <xf numFmtId="0" fontId="1" fillId="6" borderId="13" xfId="0" applyFont="1" applyFill="1" applyBorder="1" applyAlignment="1">
      <alignment vertical="center" wrapText="1"/>
    </xf>
    <xf numFmtId="3" fontId="20" fillId="0" borderId="2" xfId="0" applyNumberFormat="1" applyFont="1" applyBorder="1" applyAlignment="1">
      <alignment horizontal="left" vertical="center" wrapText="1"/>
    </xf>
    <xf numFmtId="0" fontId="20" fillId="0" borderId="6" xfId="0" applyFont="1" applyBorder="1" applyAlignment="1">
      <alignment horizontal="left" vertical="center" wrapText="1"/>
    </xf>
    <xf numFmtId="0" fontId="1" fillId="6" borderId="2" xfId="0" applyFont="1" applyFill="1" applyBorder="1" applyAlignment="1">
      <alignment vertical="center" wrapText="1"/>
    </xf>
    <xf numFmtId="0" fontId="1" fillId="6" borderId="6" xfId="0" applyFont="1" applyFill="1" applyBorder="1" applyAlignment="1">
      <alignment vertical="center" wrapText="1"/>
    </xf>
    <xf numFmtId="0" fontId="20" fillId="6" borderId="2" xfId="0" applyFont="1" applyFill="1" applyBorder="1" applyAlignment="1">
      <alignment vertical="center" wrapText="1"/>
    </xf>
    <xf numFmtId="0" fontId="20" fillId="6" borderId="6" xfId="0" applyFont="1" applyFill="1" applyBorder="1" applyAlignment="1">
      <alignment vertical="center" wrapText="1"/>
    </xf>
    <xf numFmtId="0" fontId="1" fillId="0" borderId="2" xfId="0" applyFont="1" applyBorder="1" applyAlignment="1">
      <alignment vertical="center" wrapText="1"/>
    </xf>
    <xf numFmtId="0" fontId="1" fillId="0" borderId="6" xfId="0" applyFont="1" applyBorder="1" applyAlignment="1">
      <alignment vertical="center" wrapText="1"/>
    </xf>
    <xf numFmtId="0" fontId="20" fillId="6" borderId="2" xfId="0" applyFont="1" applyFill="1" applyBorder="1" applyAlignment="1">
      <alignment horizontal="left" vertical="center" wrapText="1"/>
    </xf>
    <xf numFmtId="0" fontId="20" fillId="6" borderId="6" xfId="0" applyFont="1" applyFill="1" applyBorder="1" applyAlignment="1">
      <alignment horizontal="left" vertical="center" wrapText="1"/>
    </xf>
    <xf numFmtId="0" fontId="1" fillId="14" borderId="29" xfId="0" applyFont="1" applyFill="1" applyBorder="1" applyAlignment="1">
      <alignment horizontal="center"/>
    </xf>
    <xf numFmtId="0" fontId="1" fillId="0" borderId="23" xfId="0" applyFont="1" applyBorder="1" applyAlignment="1">
      <alignment horizontal="left" vertical="center"/>
    </xf>
    <xf numFmtId="0" fontId="1" fillId="0" borderId="35" xfId="0" applyFont="1" applyBorder="1" applyAlignment="1">
      <alignment horizontal="left" vertical="center"/>
    </xf>
    <xf numFmtId="168" fontId="16" fillId="7" borderId="2" xfId="1" applyNumberFormat="1" applyFont="1" applyFill="1" applyBorder="1" applyAlignment="1" applyProtection="1">
      <alignment horizontal="left" vertical="center"/>
    </xf>
    <xf numFmtId="168" fontId="16" fillId="7" borderId="4" xfId="1" applyNumberFormat="1" applyFont="1" applyFill="1" applyBorder="1" applyAlignment="1" applyProtection="1">
      <alignment horizontal="left" vertical="center"/>
    </xf>
    <xf numFmtId="168" fontId="16" fillId="7" borderId="6" xfId="1" applyNumberFormat="1" applyFont="1" applyFill="1" applyBorder="1" applyAlignment="1" applyProtection="1">
      <alignment horizontal="left" vertical="center"/>
    </xf>
    <xf numFmtId="0" fontId="1" fillId="0" borderId="25" xfId="0" applyFont="1" applyBorder="1" applyAlignment="1">
      <alignment horizontal="left" wrapText="1"/>
    </xf>
    <xf numFmtId="0" fontId="1" fillId="0" borderId="20" xfId="0" applyFont="1" applyBorder="1" applyAlignment="1">
      <alignment horizontal="left" wrapText="1"/>
    </xf>
    <xf numFmtId="0" fontId="1" fillId="14" borderId="26" xfId="0" applyFont="1" applyFill="1" applyBorder="1" applyAlignment="1">
      <alignment horizontal="center"/>
    </xf>
    <xf numFmtId="0" fontId="1" fillId="14" borderId="27" xfId="0" applyFont="1" applyFill="1" applyBorder="1" applyAlignment="1">
      <alignment horizontal="center"/>
    </xf>
    <xf numFmtId="0" fontId="1" fillId="14" borderId="28" xfId="0" applyFont="1" applyFill="1" applyBorder="1" applyAlignment="1">
      <alignment horizontal="center"/>
    </xf>
    <xf numFmtId="0" fontId="21" fillId="10" borderId="2" xfId="0" applyFont="1" applyFill="1" applyBorder="1" applyAlignment="1">
      <alignment horizontal="left"/>
    </xf>
    <xf numFmtId="0" fontId="21" fillId="10" borderId="4" xfId="0" applyFont="1" applyFill="1" applyBorder="1" applyAlignment="1">
      <alignment horizontal="left"/>
    </xf>
    <xf numFmtId="0" fontId="21" fillId="10" borderId="6" xfId="0" applyFont="1" applyFill="1" applyBorder="1" applyAlignment="1">
      <alignment horizontal="left"/>
    </xf>
    <xf numFmtId="0" fontId="4" fillId="8" borderId="14" xfId="0" applyFont="1" applyFill="1" applyBorder="1" applyAlignment="1">
      <alignment horizontal="left" vertical="center"/>
    </xf>
    <xf numFmtId="0" fontId="4" fillId="8" borderId="3" xfId="0" applyFont="1" applyFill="1" applyBorder="1" applyAlignment="1">
      <alignment horizontal="left" vertical="center"/>
    </xf>
    <xf numFmtId="164" fontId="7" fillId="9" borderId="3" xfId="4531" applyNumberFormat="1" applyFont="1" applyFill="1" applyBorder="1" applyAlignment="1" applyProtection="1">
      <alignment vertical="center"/>
    </xf>
    <xf numFmtId="44" fontId="7" fillId="9" borderId="13" xfId="4531" applyFont="1" applyFill="1" applyBorder="1" applyAlignment="1" applyProtection="1">
      <alignment vertical="center"/>
    </xf>
    <xf numFmtId="0" fontId="7" fillId="0" borderId="26" xfId="0" applyFont="1" applyBorder="1" applyAlignment="1">
      <alignment horizontal="left"/>
    </xf>
    <xf numFmtId="0" fontId="7" fillId="0" borderId="28" xfId="0" applyFont="1" applyBorder="1" applyAlignment="1">
      <alignment horizontal="left"/>
    </xf>
    <xf numFmtId="0" fontId="17" fillId="2" borderId="7"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7" borderId="2" xfId="0" applyFont="1" applyFill="1" applyBorder="1" applyAlignment="1">
      <alignment horizontal="left" vertical="center" wrapText="1"/>
    </xf>
    <xf numFmtId="0" fontId="17" fillId="7" borderId="4" xfId="0" applyFont="1" applyFill="1" applyBorder="1" applyAlignment="1">
      <alignment horizontal="left" vertical="center" wrapText="1"/>
    </xf>
    <xf numFmtId="0" fontId="31" fillId="17" borderId="2" xfId="0" applyFont="1" applyFill="1" applyBorder="1" applyAlignment="1">
      <alignment horizontal="left" vertical="center" wrapText="1"/>
    </xf>
    <xf numFmtId="0" fontId="31" fillId="17" borderId="4" xfId="0" applyFont="1" applyFill="1" applyBorder="1" applyAlignment="1">
      <alignment horizontal="left" vertical="center" wrapText="1"/>
    </xf>
    <xf numFmtId="0" fontId="31" fillId="17" borderId="6" xfId="0" applyFont="1" applyFill="1" applyBorder="1" applyAlignment="1">
      <alignment horizontal="left" vertical="center" wrapText="1"/>
    </xf>
    <xf numFmtId="0" fontId="34" fillId="17" borderId="10" xfId="0" applyFont="1" applyFill="1" applyBorder="1" applyAlignment="1">
      <alignment horizontal="left" vertical="center"/>
    </xf>
    <xf numFmtId="0" fontId="34" fillId="17" borderId="0" xfId="0" applyFont="1" applyFill="1" applyAlignment="1">
      <alignment horizontal="left" vertical="center"/>
    </xf>
    <xf numFmtId="164" fontId="18" fillId="9" borderId="1" xfId="0" applyNumberFormat="1" applyFont="1" applyFill="1" applyBorder="1" applyAlignment="1">
      <alignment vertical="center" wrapText="1"/>
    </xf>
  </cellXfs>
  <cellStyles count="4540">
    <cellStyle name="Euro" xfId="2" xr:uid="{00000000-0005-0000-0000-000000000000}"/>
    <cellStyle name="Gevolgde hyperlink" xfId="1454" builtinId="9" hidden="1"/>
    <cellStyle name="Gevolgde hyperlink" xfId="1196" builtinId="9" hidden="1"/>
    <cellStyle name="Gevolgde hyperlink" xfId="942" builtinId="9" hidden="1"/>
    <cellStyle name="Gevolgde hyperlink" xfId="690" builtinId="9" hidden="1"/>
    <cellStyle name="Gevolgde hyperlink" xfId="428" builtinId="9" hidden="1"/>
    <cellStyle name="Gevolgde hyperlink" xfId="172" builtinId="9" hidden="1"/>
    <cellStyle name="Gevolgde hyperlink" xfId="15" builtinId="9" hidden="1"/>
    <cellStyle name="Gevolgde hyperlink" xfId="232" builtinId="9" hidden="1"/>
    <cellStyle name="Gevolgde hyperlink" xfId="488" builtinId="9" hidden="1"/>
    <cellStyle name="Gevolgde hyperlink" xfId="748" builtinId="9" hidden="1"/>
    <cellStyle name="Gevolgde hyperlink" xfId="1002" builtinId="9" hidden="1"/>
    <cellStyle name="Gevolgde hyperlink" xfId="1257" builtinId="9" hidden="1"/>
    <cellStyle name="Gevolgde hyperlink" xfId="1514" builtinId="9" hidden="1"/>
    <cellStyle name="Gevolgde hyperlink" xfId="1774" builtinId="9" hidden="1"/>
    <cellStyle name="Gevolgde hyperlink" xfId="2028" builtinId="9" hidden="1"/>
    <cellStyle name="Gevolgde hyperlink" xfId="2281" builtinId="9" hidden="1"/>
    <cellStyle name="Gevolgde hyperlink" xfId="2537" builtinId="9" hidden="1"/>
    <cellStyle name="Gevolgde hyperlink" xfId="2797" builtinId="9" hidden="1"/>
    <cellStyle name="Gevolgde hyperlink" xfId="3051" builtinId="9" hidden="1"/>
    <cellStyle name="Gevolgde hyperlink" xfId="3305" builtinId="9" hidden="1"/>
    <cellStyle name="Gevolgde hyperlink" xfId="3560" builtinId="9" hidden="1"/>
    <cellStyle name="Gevolgde hyperlink" xfId="3822" builtinId="9" hidden="1"/>
    <cellStyle name="Gevolgde hyperlink" xfId="4074" builtinId="9" hidden="1"/>
    <cellStyle name="Gevolgde hyperlink" xfId="4328" builtinId="9" hidden="1"/>
    <cellStyle name="Gevolgde hyperlink" xfId="4494" builtinId="9" hidden="1"/>
    <cellStyle name="Gevolgde hyperlink" xfId="4238" builtinId="9" hidden="1"/>
    <cellStyle name="Gevolgde hyperlink" xfId="3986" builtinId="9" hidden="1"/>
    <cellStyle name="Gevolgde hyperlink" xfId="3732" builtinId="9" hidden="1"/>
    <cellStyle name="Gevolgde hyperlink" xfId="3470" builtinId="9" hidden="1"/>
    <cellStyle name="Gevolgde hyperlink" xfId="3215" builtinId="9" hidden="1"/>
    <cellStyle name="Gevolgde hyperlink" xfId="2963" builtinId="9" hidden="1"/>
    <cellStyle name="Gevolgde hyperlink" xfId="2709" builtinId="9" hidden="1"/>
    <cellStyle name="Gevolgde hyperlink" xfId="2447" builtinId="9" hidden="1"/>
    <cellStyle name="Gevolgde hyperlink" xfId="2192" builtinId="9" hidden="1"/>
    <cellStyle name="Gevolgde hyperlink" xfId="1938" builtinId="9" hidden="1"/>
    <cellStyle name="Gevolgde hyperlink" xfId="1686" builtinId="9" hidden="1"/>
    <cellStyle name="Gevolgde hyperlink" xfId="1424" builtinId="9" hidden="1"/>
    <cellStyle name="Gevolgde hyperlink" xfId="1166" builtinId="9" hidden="1"/>
    <cellStyle name="Gevolgde hyperlink" xfId="912" builtinId="9" hidden="1"/>
    <cellStyle name="Gevolgde hyperlink" xfId="660" builtinId="9" hidden="1"/>
    <cellStyle name="Gevolgde hyperlink" xfId="398" builtinId="9" hidden="1"/>
    <cellStyle name="Gevolgde hyperlink" xfId="126" builtinId="9" hidden="1"/>
    <cellStyle name="Gevolgde hyperlink" xfId="86" builtinId="9" hidden="1"/>
    <cellStyle name="Gevolgde hyperlink" xfId="262" builtinId="9" hidden="1"/>
    <cellStyle name="Gevolgde hyperlink" xfId="518" builtinId="9" hidden="1"/>
    <cellStyle name="Gevolgde hyperlink" xfId="778" builtinId="9" hidden="1"/>
    <cellStyle name="Gevolgde hyperlink" xfId="1032" builtinId="9" hidden="1"/>
    <cellStyle name="Gevolgde hyperlink" xfId="1288" builtinId="9" hidden="1"/>
    <cellStyle name="Gevolgde hyperlink" xfId="1544" builtinId="9" hidden="1"/>
    <cellStyle name="Gevolgde hyperlink" xfId="1804" builtinId="9" hidden="1"/>
    <cellStyle name="Gevolgde hyperlink" xfId="2058" builtinId="9" hidden="1"/>
    <cellStyle name="Gevolgde hyperlink" xfId="2311" builtinId="9" hidden="1"/>
    <cellStyle name="Gevolgde hyperlink" xfId="2567" builtinId="9" hidden="1"/>
    <cellStyle name="Gevolgde hyperlink" xfId="2827" builtinId="9" hidden="1"/>
    <cellStyle name="Gevolgde hyperlink" xfId="3081" builtinId="9" hidden="1"/>
    <cellStyle name="Gevolgde hyperlink" xfId="3334" builtinId="9" hidden="1"/>
    <cellStyle name="Gevolgde hyperlink" xfId="3590" builtinId="9" hidden="1"/>
    <cellStyle name="Gevolgde hyperlink" xfId="3850" builtinId="9" hidden="1"/>
    <cellStyle name="Gevolgde hyperlink" xfId="4104" builtinId="9" hidden="1"/>
    <cellStyle name="Gevolgde hyperlink" xfId="4358" builtinId="9" hidden="1"/>
    <cellStyle name="Gevolgde hyperlink" xfId="4464" builtinId="9" hidden="1"/>
    <cellStyle name="Gevolgde hyperlink" xfId="4208" builtinId="9" hidden="1"/>
    <cellStyle name="Gevolgde hyperlink" xfId="3956" builtinId="9" hidden="1"/>
    <cellStyle name="Gevolgde hyperlink" xfId="3700" builtinId="9" hidden="1"/>
    <cellStyle name="Gevolgde hyperlink" xfId="3440" builtinId="9" hidden="1"/>
    <cellStyle name="Gevolgde hyperlink" xfId="3185" builtinId="9" hidden="1"/>
    <cellStyle name="Gevolgde hyperlink" xfId="2933" builtinId="9" hidden="1"/>
    <cellStyle name="Gevolgde hyperlink" xfId="2679" builtinId="9" hidden="1"/>
    <cellStyle name="Gevolgde hyperlink" xfId="2417" builtinId="9" hidden="1"/>
    <cellStyle name="Gevolgde hyperlink" xfId="2162" builtinId="9" hidden="1"/>
    <cellStyle name="Gevolgde hyperlink" xfId="1910" builtinId="9" hidden="1"/>
    <cellStyle name="Gevolgde hyperlink" xfId="1656" builtinId="9" hidden="1"/>
    <cellStyle name="Gevolgde hyperlink" xfId="1394" builtinId="9" hidden="1"/>
    <cellStyle name="Gevolgde hyperlink" xfId="1136" builtinId="9" hidden="1"/>
    <cellStyle name="Gevolgde hyperlink" xfId="882" builtinId="9" hidden="1"/>
    <cellStyle name="Gevolgde hyperlink" xfId="630" builtinId="9" hidden="1"/>
    <cellStyle name="Gevolgde hyperlink" xfId="368" builtinId="9" hidden="1"/>
    <cellStyle name="Gevolgde hyperlink" xfId="112" builtinId="9" hidden="1"/>
    <cellStyle name="Gevolgde hyperlink" xfId="41" builtinId="9" hidden="1"/>
    <cellStyle name="Gevolgde hyperlink" xfId="292" builtinId="9" hidden="1"/>
    <cellStyle name="Gevolgde hyperlink" xfId="552" builtinId="9" hidden="1"/>
    <cellStyle name="Gevolgde hyperlink" xfId="808" builtinId="9" hidden="1"/>
    <cellStyle name="Gevolgde hyperlink" xfId="1060" builtinId="9" hidden="1"/>
    <cellStyle name="Gevolgde hyperlink" xfId="1318" builtinId="9" hidden="1"/>
    <cellStyle name="Gevolgde hyperlink" xfId="1578" builtinId="9" hidden="1"/>
    <cellStyle name="Gevolgde hyperlink" xfId="1834" builtinId="9" hidden="1"/>
    <cellStyle name="Gevolgde hyperlink" xfId="2088" builtinId="9" hidden="1"/>
    <cellStyle name="Gevolgde hyperlink" xfId="2341" builtinId="9" hidden="1"/>
    <cellStyle name="Gevolgde hyperlink" xfId="2597" builtinId="9" hidden="1"/>
    <cellStyle name="Gevolgde hyperlink" xfId="2857" builtinId="9" hidden="1"/>
    <cellStyle name="Gevolgde hyperlink" xfId="3111" builtinId="9" hidden="1"/>
    <cellStyle name="Gevolgde hyperlink" xfId="3364" builtinId="9" hidden="1"/>
    <cellStyle name="Gevolgde hyperlink" xfId="3620" builtinId="9" hidden="1"/>
    <cellStyle name="Gevolgde hyperlink" xfId="3880" builtinId="9" hidden="1"/>
    <cellStyle name="Gevolgde hyperlink" xfId="4134" builtinId="9" hidden="1"/>
    <cellStyle name="Gevolgde hyperlink" xfId="4388" builtinId="9" hidden="1"/>
    <cellStyle name="Gevolgde hyperlink" xfId="4434" builtinId="9" hidden="1"/>
    <cellStyle name="Gevolgde hyperlink" xfId="4180" builtinId="9" hidden="1"/>
    <cellStyle name="Gevolgde hyperlink" xfId="3926" builtinId="9" hidden="1"/>
    <cellStyle name="Gevolgde hyperlink" xfId="3670" builtinId="9" hidden="1"/>
    <cellStyle name="Gevolgde hyperlink" xfId="3410" builtinId="9" hidden="1"/>
    <cellStyle name="Gevolgde hyperlink" xfId="3155" builtinId="9" hidden="1"/>
    <cellStyle name="Gevolgde hyperlink" xfId="2903" builtinId="9" hidden="1"/>
    <cellStyle name="Gevolgde hyperlink" xfId="2647" builtinId="9" hidden="1"/>
    <cellStyle name="Gevolgde hyperlink" xfId="2387" builtinId="9" hidden="1"/>
    <cellStyle name="Gevolgde hyperlink" xfId="2132" builtinId="9" hidden="1"/>
    <cellStyle name="Gevolgde hyperlink" xfId="1880" builtinId="9" hidden="1"/>
    <cellStyle name="Gevolgde hyperlink" xfId="1624" builtinId="9" hidden="1"/>
    <cellStyle name="Gevolgde hyperlink" xfId="1364" builtinId="9" hidden="1"/>
    <cellStyle name="Gevolgde hyperlink" xfId="1106" builtinId="9" hidden="1"/>
    <cellStyle name="Gevolgde hyperlink" xfId="854" builtinId="9" hidden="1"/>
    <cellStyle name="Gevolgde hyperlink" xfId="600" builtinId="9" hidden="1"/>
    <cellStyle name="Gevolgde hyperlink" xfId="306" builtinId="9" hidden="1"/>
    <cellStyle name="Gevolgde hyperlink" xfId="218" builtinId="9" hidden="1"/>
    <cellStyle name="Gevolgde hyperlink" xfId="226" builtinId="9" hidden="1"/>
    <cellStyle name="Gevolgde hyperlink" xfId="314" builtinId="9" hidden="1"/>
    <cellStyle name="Gevolgde hyperlink" xfId="582" builtinId="9" hidden="1"/>
    <cellStyle name="Gevolgde hyperlink" xfId="838" builtinId="9" hidden="1"/>
    <cellStyle name="Gevolgde hyperlink" xfId="1090" builtinId="9" hidden="1"/>
    <cellStyle name="Gevolgde hyperlink" xfId="1348" builtinId="9" hidden="1"/>
    <cellStyle name="Gevolgde hyperlink" xfId="1608" builtinId="9" hidden="1"/>
    <cellStyle name="Gevolgde hyperlink" xfId="1864" builtinId="9" hidden="1"/>
    <cellStyle name="Gevolgde hyperlink" xfId="2116" builtinId="9" hidden="1"/>
    <cellStyle name="Gevolgde hyperlink" xfId="2371" builtinId="9" hidden="1"/>
    <cellStyle name="Gevolgde hyperlink" xfId="2631" builtinId="9" hidden="1"/>
    <cellStyle name="Gevolgde hyperlink" xfId="2887" builtinId="9" hidden="1"/>
    <cellStyle name="Gevolgde hyperlink" xfId="2676" builtinId="9" hidden="1"/>
    <cellStyle name="Gevolgde hyperlink" xfId="3394" builtinId="9" hidden="1"/>
    <cellStyle name="Gevolgde hyperlink" xfId="3650" builtinId="9" hidden="1"/>
    <cellStyle name="Gevolgde hyperlink" xfId="3910" builtinId="9" hidden="1"/>
    <cellStyle name="Gevolgde hyperlink" xfId="4164" builtinId="9" hidden="1"/>
    <cellStyle name="Gevolgde hyperlink" xfId="4418" builtinId="9" hidden="1"/>
    <cellStyle name="Gevolgde hyperlink" xfId="4404" builtinId="9" hidden="1"/>
    <cellStyle name="Gevolgde hyperlink" xfId="4150" builtinId="9" hidden="1"/>
    <cellStyle name="Gevolgde hyperlink" xfId="3896" builtinId="9" hidden="1"/>
    <cellStyle name="Gevolgde hyperlink" xfId="3636" builtinId="9" hidden="1"/>
    <cellStyle name="Gevolgde hyperlink" xfId="3380" builtinId="9" hidden="1"/>
    <cellStyle name="Gevolgde hyperlink" xfId="3127" builtinId="9" hidden="1"/>
    <cellStyle name="Gevolgde hyperlink" xfId="2873" builtinId="9" hidden="1"/>
    <cellStyle name="Gevolgde hyperlink" xfId="2613" builtinId="9" hidden="1"/>
    <cellStyle name="Gevolgde hyperlink" xfId="2357" builtinId="9" hidden="1"/>
    <cellStyle name="Gevolgde hyperlink" xfId="2102" builtinId="9" hidden="1"/>
    <cellStyle name="Gevolgde hyperlink" xfId="1850" builtinId="9" hidden="1"/>
    <cellStyle name="Gevolgde hyperlink" xfId="1594" builtinId="9" hidden="1"/>
    <cellStyle name="Gevolgde hyperlink" xfId="1334" builtinId="9" hidden="1"/>
    <cellStyle name="Gevolgde hyperlink" xfId="1076" builtinId="9" hidden="1"/>
    <cellStyle name="Gevolgde hyperlink" xfId="824" builtinId="9" hidden="1"/>
    <cellStyle name="Gevolgde hyperlink" xfId="568" builtinId="9" hidden="1"/>
    <cellStyle name="Gevolgde hyperlink" xfId="308" builtinId="9" hidden="1"/>
    <cellStyle name="Gevolgde hyperlink" xfId="29" builtinId="9" hidden="1"/>
    <cellStyle name="Gevolgde hyperlink" xfId="96" builtinId="9" hidden="1"/>
    <cellStyle name="Gevolgde hyperlink" xfId="352" builtinId="9" hidden="1"/>
    <cellStyle name="Gevolgde hyperlink" xfId="614" builtinId="9" hidden="1"/>
    <cellStyle name="Gevolgde hyperlink" xfId="868" builtinId="9" hidden="1"/>
    <cellStyle name="Gevolgde hyperlink" xfId="1120" builtinId="9" hidden="1"/>
    <cellStyle name="Gevolgde hyperlink" xfId="1378" builtinId="9" hidden="1"/>
    <cellStyle name="Gevolgde hyperlink" xfId="1640" builtinId="9" hidden="1"/>
    <cellStyle name="Gevolgde hyperlink" xfId="1894" builtinId="9" hidden="1"/>
    <cellStyle name="Gevolgde hyperlink" xfId="2146" builtinId="9" hidden="1"/>
    <cellStyle name="Gevolgde hyperlink" xfId="2401" builtinId="9" hidden="1"/>
    <cellStyle name="Gevolgde hyperlink" xfId="2661" builtinId="9" hidden="1"/>
    <cellStyle name="Gevolgde hyperlink" xfId="2917" builtinId="9" hidden="1"/>
    <cellStyle name="Gevolgde hyperlink" xfId="3169" builtinId="9" hidden="1"/>
    <cellStyle name="Gevolgde hyperlink" xfId="3424" builtinId="9" hidden="1"/>
    <cellStyle name="Gevolgde hyperlink" xfId="3684" builtinId="9" hidden="1"/>
    <cellStyle name="Gevolgde hyperlink" xfId="3940" builtinId="9" hidden="1"/>
    <cellStyle name="Gevolgde hyperlink" xfId="4192" builtinId="9" hidden="1"/>
    <cellStyle name="Gevolgde hyperlink" xfId="4448" builtinId="9" hidden="1"/>
    <cellStyle name="Gevolgde hyperlink" xfId="4374" builtinId="9" hidden="1"/>
    <cellStyle name="Gevolgde hyperlink" xfId="4120" builtinId="9" hidden="1"/>
    <cellStyle name="Gevolgde hyperlink" xfId="3866" builtinId="9" hidden="1"/>
    <cellStyle name="Gevolgde hyperlink" xfId="3606" builtinId="9" hidden="1"/>
    <cellStyle name="Gevolgde hyperlink" xfId="3350" builtinId="9" hidden="1"/>
    <cellStyle name="Gevolgde hyperlink" xfId="3097" builtinId="9" hidden="1"/>
    <cellStyle name="Gevolgde hyperlink" xfId="2843" builtinId="9" hidden="1"/>
    <cellStyle name="Gevolgde hyperlink" xfId="2583" builtinId="9" hidden="1"/>
    <cellStyle name="Gevolgde hyperlink" xfId="2327" builtinId="9" hidden="1"/>
    <cellStyle name="Gevolgde hyperlink" xfId="2074" builtinId="9" hidden="1"/>
    <cellStyle name="Gevolgde hyperlink" xfId="1820" builtinId="9" hidden="1"/>
    <cellStyle name="Gevolgde hyperlink" xfId="1560" builtinId="9" hidden="1"/>
    <cellStyle name="Gevolgde hyperlink" xfId="1304" builtinId="9" hidden="1"/>
    <cellStyle name="Gevolgde hyperlink" xfId="1048" builtinId="9" hidden="1"/>
    <cellStyle name="Gevolgde hyperlink" xfId="794" builtinId="9" hidden="1"/>
    <cellStyle name="Gevolgde hyperlink" xfId="538" builtinId="9" hidden="1"/>
    <cellStyle name="Gevolgde hyperlink" xfId="278" builtinId="9" hidden="1"/>
    <cellStyle name="Gevolgde hyperlink" xfId="102" builtinId="9" hidden="1"/>
    <cellStyle name="Gevolgde hyperlink" xfId="138" builtinId="9" hidden="1"/>
    <cellStyle name="Gevolgde hyperlink" xfId="382" builtinId="9" hidden="1"/>
    <cellStyle name="Gevolgde hyperlink" xfId="644" builtinId="9" hidden="1"/>
    <cellStyle name="Gevolgde hyperlink" xfId="896" builtinId="9" hidden="1"/>
    <cellStyle name="Gevolgde hyperlink" xfId="1150" builtinId="9" hidden="1"/>
    <cellStyle name="Gevolgde hyperlink" xfId="1408" builtinId="9" hidden="1"/>
    <cellStyle name="Gevolgde hyperlink" xfId="1670" builtinId="9" hidden="1"/>
    <cellStyle name="Gevolgde hyperlink" xfId="1924" builtinId="9" hidden="1"/>
    <cellStyle name="Gevolgde hyperlink" xfId="2176" builtinId="9" hidden="1"/>
    <cellStyle name="Gevolgde hyperlink" xfId="2431" builtinId="9" hidden="1"/>
    <cellStyle name="Gevolgde hyperlink" xfId="2693" builtinId="9" hidden="1"/>
    <cellStyle name="Gevolgde hyperlink" xfId="2947" builtinId="9" hidden="1"/>
    <cellStyle name="Gevolgde hyperlink" xfId="3199" builtinId="9" hidden="1"/>
    <cellStyle name="Gevolgde hyperlink" xfId="3454" builtinId="9" hidden="1"/>
    <cellStyle name="Gevolgde hyperlink" xfId="3714" builtinId="9" hidden="1"/>
    <cellStyle name="Gevolgde hyperlink" xfId="3970" builtinId="9" hidden="1"/>
    <cellStyle name="Gevolgde hyperlink" xfId="4222" builtinId="9" hidden="1"/>
    <cellStyle name="Gevolgde hyperlink" xfId="4478" builtinId="9" hidden="1"/>
    <cellStyle name="Gevolgde hyperlink" xfId="4344" builtinId="9" hidden="1"/>
    <cellStyle name="Gevolgde hyperlink" xfId="4090" builtinId="9" hidden="1"/>
    <cellStyle name="Gevolgde hyperlink" xfId="3838" builtinId="9" hidden="1"/>
    <cellStyle name="Gevolgde hyperlink" xfId="3576" builtinId="9" hidden="1"/>
    <cellStyle name="Gevolgde hyperlink" xfId="3320" builtinId="9" hidden="1"/>
    <cellStyle name="Gevolgde hyperlink" xfId="3067" builtinId="9" hidden="1"/>
    <cellStyle name="Gevolgde hyperlink" xfId="2813" builtinId="9" hidden="1"/>
    <cellStyle name="Gevolgde hyperlink" xfId="2553" builtinId="9" hidden="1"/>
    <cellStyle name="Gevolgde hyperlink" xfId="2297" builtinId="9" hidden="1"/>
    <cellStyle name="Gevolgde hyperlink" xfId="2044" builtinId="9" hidden="1"/>
    <cellStyle name="Gevolgde hyperlink" xfId="1790" builtinId="9" hidden="1"/>
    <cellStyle name="Gevolgde hyperlink" xfId="1530" builtinId="9" hidden="1"/>
    <cellStyle name="Gevolgde hyperlink" xfId="1273" builtinId="9" hidden="1"/>
    <cellStyle name="Gevolgde hyperlink" xfId="1018" builtinId="9" hidden="1"/>
    <cellStyle name="Gevolgde hyperlink" xfId="764" builtinId="9" hidden="1"/>
    <cellStyle name="Gevolgde hyperlink" xfId="504" builtinId="9" hidden="1"/>
    <cellStyle name="Gevolgde hyperlink" xfId="248" builtinId="9" hidden="1"/>
    <cellStyle name="Gevolgde hyperlink" xfId="39" builtinId="9" hidden="1"/>
    <cellStyle name="Gevolgde hyperlink" xfId="156" builtinId="9" hidden="1"/>
    <cellStyle name="Gevolgde hyperlink" xfId="412" builtinId="9" hidden="1"/>
    <cellStyle name="Gevolgde hyperlink" xfId="674" builtinId="9" hidden="1"/>
    <cellStyle name="Gevolgde hyperlink" xfId="926" builtinId="9" hidden="1"/>
    <cellStyle name="Gevolgde hyperlink" xfId="1180" builtinId="9" hidden="1"/>
    <cellStyle name="Gevolgde hyperlink" xfId="1438" builtinId="9" hidden="1"/>
    <cellStyle name="Gevolgde hyperlink" xfId="1700" builtinId="9" hidden="1"/>
    <cellStyle name="Gevolgde hyperlink" xfId="1952" builtinId="9" hidden="1"/>
    <cellStyle name="Gevolgde hyperlink" xfId="2206" builtinId="9" hidden="1"/>
    <cellStyle name="Gevolgde hyperlink" xfId="2461" builtinId="9" hidden="1"/>
    <cellStyle name="Gevolgde hyperlink" xfId="2723" builtinId="9" hidden="1"/>
    <cellStyle name="Gevolgde hyperlink" xfId="2975" builtinId="9" hidden="1"/>
    <cellStyle name="Gevolgde hyperlink" xfId="3229" builtinId="9" hidden="1"/>
    <cellStyle name="Gevolgde hyperlink" xfId="3484" builtinId="9" hidden="1"/>
    <cellStyle name="Gevolgde hyperlink" xfId="3746" builtinId="9" hidden="1"/>
    <cellStyle name="Gevolgde hyperlink" xfId="4000" builtinId="9" hidden="1"/>
    <cellStyle name="Gevolgde hyperlink" xfId="4252" builtinId="9" hidden="1"/>
    <cellStyle name="Gevolgde hyperlink" xfId="4508" builtinId="9" hidden="1"/>
    <cellStyle name="Gevolgde hyperlink" xfId="4314" builtinId="9" hidden="1"/>
    <cellStyle name="Gevolgde hyperlink" xfId="4060" builtinId="9" hidden="1"/>
    <cellStyle name="Gevolgde hyperlink" xfId="3808" builtinId="9" hidden="1"/>
    <cellStyle name="Gevolgde hyperlink" xfId="3546" builtinId="9" hidden="1"/>
    <cellStyle name="Gevolgde hyperlink" xfId="3291" builtinId="9" hidden="1"/>
    <cellStyle name="Gevolgde hyperlink" xfId="3037" builtinId="9" hidden="1"/>
    <cellStyle name="Gevolgde hyperlink" xfId="2785" builtinId="9" hidden="1"/>
    <cellStyle name="Gevolgde hyperlink" xfId="2523" builtinId="9" hidden="1"/>
    <cellStyle name="Gevolgde hyperlink" xfId="2268" builtinId="9" hidden="1"/>
    <cellStyle name="Gevolgde hyperlink" xfId="2014" builtinId="9" hidden="1"/>
    <cellStyle name="Gevolgde hyperlink" xfId="1760" builtinId="9" hidden="1"/>
    <cellStyle name="Gevolgde hyperlink" xfId="1500" builtinId="9" hidden="1"/>
    <cellStyle name="Gevolgde hyperlink" xfId="1243" builtinId="9" hidden="1"/>
    <cellStyle name="Gevolgde hyperlink" xfId="988" builtinId="9" hidden="1"/>
    <cellStyle name="Gevolgde hyperlink" xfId="672" builtinId="9" hidden="1"/>
    <cellStyle name="Gevolgde hyperlink" xfId="846" builtinId="9" hidden="1"/>
    <cellStyle name="Gevolgde hyperlink" xfId="490" builtinId="9" hidden="1"/>
    <cellStyle name="Gevolgde hyperlink" xfId="426" builtinId="9" hidden="1"/>
    <cellStyle name="Gevolgde hyperlink" xfId="506" builtinId="9" hidden="1"/>
    <cellStyle name="Gevolgde hyperlink" xfId="862" builtinId="9" hidden="1"/>
    <cellStyle name="Gevolgde hyperlink" xfId="688" builtinId="9" hidden="1"/>
    <cellStyle name="Gevolgde hyperlink" xfId="956" builtinId="9" hidden="1"/>
    <cellStyle name="Gevolgde hyperlink" xfId="1210" builtinId="9" hidden="1"/>
    <cellStyle name="Gevolgde hyperlink" xfId="1468" builtinId="9" hidden="1"/>
    <cellStyle name="Gevolgde hyperlink" xfId="1730" builtinId="9" hidden="1"/>
    <cellStyle name="Gevolgde hyperlink" xfId="1982" builtinId="9" hidden="1"/>
    <cellStyle name="Gevolgde hyperlink" xfId="2236" builtinId="9" hidden="1"/>
    <cellStyle name="Gevolgde hyperlink" xfId="2491" builtinId="9" hidden="1"/>
    <cellStyle name="Gevolgde hyperlink" xfId="2753" builtinId="9" hidden="1"/>
    <cellStyle name="Gevolgde hyperlink" xfId="3005" builtinId="9" hidden="1"/>
    <cellStyle name="Gevolgde hyperlink" xfId="3259" builtinId="9" hidden="1"/>
    <cellStyle name="Gevolgde hyperlink" xfId="3514" builtinId="9" hidden="1"/>
    <cellStyle name="Gevolgde hyperlink" xfId="3776" builtinId="9" hidden="1"/>
    <cellStyle name="Gevolgde hyperlink" xfId="4028" builtinId="9" hidden="1"/>
    <cellStyle name="Gevolgde hyperlink" xfId="4282" builtinId="9" hidden="1"/>
    <cellStyle name="Gevolgde hyperlink" xfId="4539" builtinId="9" hidden="1"/>
    <cellStyle name="Gevolgde hyperlink" xfId="4284" builtinId="9" hidden="1"/>
    <cellStyle name="Gevolgde hyperlink" xfId="4030" builtinId="9" hidden="1"/>
    <cellStyle name="Gevolgde hyperlink" xfId="3778" builtinId="9" hidden="1"/>
    <cellStyle name="Gevolgde hyperlink" xfId="3516" builtinId="9" hidden="1"/>
    <cellStyle name="Gevolgde hyperlink" xfId="3261" builtinId="9" hidden="1"/>
    <cellStyle name="Gevolgde hyperlink" xfId="3007" builtinId="9" hidden="1"/>
    <cellStyle name="Gevolgde hyperlink" xfId="2755" builtinId="9" hidden="1"/>
    <cellStyle name="Gevolgde hyperlink" xfId="2493" builtinId="9" hidden="1"/>
    <cellStyle name="Gevolgde hyperlink" xfId="2238" builtinId="9" hidden="1"/>
    <cellStyle name="Gevolgde hyperlink" xfId="1984" builtinId="9" hidden="1"/>
    <cellStyle name="Gevolgde hyperlink" xfId="1732" builtinId="9" hidden="1"/>
    <cellStyle name="Gevolgde hyperlink" xfId="1470" builtinId="9" hidden="1"/>
    <cellStyle name="Gevolgde hyperlink" xfId="1212" builtinId="9" hidden="1"/>
    <cellStyle name="Gevolgde hyperlink" xfId="958" builtinId="9" hidden="1"/>
    <cellStyle name="Gevolgde hyperlink" xfId="706" builtinId="9" hidden="1"/>
    <cellStyle name="Gevolgde hyperlink" xfId="444" builtinId="9" hidden="1"/>
    <cellStyle name="Gevolgde hyperlink" xfId="188" builtinId="9" hidden="1"/>
    <cellStyle name="Gevolgde hyperlink" xfId="9" builtinId="9" hidden="1"/>
    <cellStyle name="Gevolgde hyperlink" xfId="216" builtinId="9" hidden="1"/>
    <cellStyle name="Gevolgde hyperlink" xfId="472" builtinId="9" hidden="1"/>
    <cellStyle name="Gevolgde hyperlink" xfId="732" builtinId="9" hidden="1"/>
    <cellStyle name="Gevolgde hyperlink" xfId="986" builtinId="9" hidden="1"/>
    <cellStyle name="Gevolgde hyperlink" xfId="1241" builtinId="9" hidden="1"/>
    <cellStyle name="Gevolgde hyperlink" xfId="1498" builtinId="9" hidden="1"/>
    <cellStyle name="Gevolgde hyperlink" xfId="1758" builtinId="9" hidden="1"/>
    <cellStyle name="Gevolgde hyperlink" xfId="2012" builtinId="9" hidden="1"/>
    <cellStyle name="Gevolgde hyperlink" xfId="2266" builtinId="9" hidden="1"/>
    <cellStyle name="Gevolgde hyperlink" xfId="2521" builtinId="9" hidden="1"/>
    <cellStyle name="Gevolgde hyperlink" xfId="2783" builtinId="9" hidden="1"/>
    <cellStyle name="Gevolgde hyperlink" xfId="3035" builtinId="9" hidden="1"/>
    <cellStyle name="Gevolgde hyperlink" xfId="3289" builtinId="9" hidden="1"/>
    <cellStyle name="Gevolgde hyperlink" xfId="3544" builtinId="9" hidden="1"/>
    <cellStyle name="Gevolgde hyperlink" xfId="3806" builtinId="9" hidden="1"/>
    <cellStyle name="Gevolgde hyperlink" xfId="4058" builtinId="9" hidden="1"/>
    <cellStyle name="Gevolgde hyperlink" xfId="4312" builtinId="9" hidden="1"/>
    <cellStyle name="Gevolgde hyperlink" xfId="4510" builtinId="9" hidden="1"/>
    <cellStyle name="Gevolgde hyperlink" xfId="4254" builtinId="9" hidden="1"/>
    <cellStyle name="Gevolgde hyperlink" xfId="4002" builtinId="9" hidden="1"/>
    <cellStyle name="Gevolgde hyperlink" xfId="3748" builtinId="9" hidden="1"/>
    <cellStyle name="Gevolgde hyperlink" xfId="3486" builtinId="9" hidden="1"/>
    <cellStyle name="Gevolgde hyperlink" xfId="3231" builtinId="9" hidden="1"/>
    <cellStyle name="Gevolgde hyperlink" xfId="2977" builtinId="9" hidden="1"/>
    <cellStyle name="Gevolgde hyperlink" xfId="2725" builtinId="9" hidden="1"/>
    <cellStyle name="Gevolgde hyperlink" xfId="2463" builtinId="9" hidden="1"/>
    <cellStyle name="Gevolgde hyperlink" xfId="2208" builtinId="9" hidden="1"/>
    <cellStyle name="Gevolgde hyperlink" xfId="1954" builtinId="9" hidden="1"/>
    <cellStyle name="Gevolgde hyperlink" xfId="1702" builtinId="9" hidden="1"/>
    <cellStyle name="Gevolgde hyperlink" xfId="1440" builtinId="9" hidden="1"/>
    <cellStyle name="Gevolgde hyperlink" xfId="1182" builtinId="9" hidden="1"/>
    <cellStyle name="Gevolgde hyperlink" xfId="928" builtinId="9" hidden="1"/>
    <cellStyle name="Gevolgde hyperlink" xfId="676" builtinId="9" hidden="1"/>
    <cellStyle name="Gevolgde hyperlink" xfId="414" builtinId="9" hidden="1"/>
    <cellStyle name="Gevolgde hyperlink" xfId="114" builtinId="9" hidden="1"/>
    <cellStyle name="Gevolgde hyperlink" xfId="94" builtinId="9" hidden="1"/>
    <cellStyle name="Gevolgde hyperlink" xfId="246" builtinId="9" hidden="1"/>
    <cellStyle name="Gevolgde hyperlink" xfId="502" builtinId="9" hidden="1"/>
    <cellStyle name="Gevolgde hyperlink" xfId="762" builtinId="9" hidden="1"/>
    <cellStyle name="Gevolgde hyperlink" xfId="1016" builtinId="9" hidden="1"/>
    <cellStyle name="Gevolgde hyperlink" xfId="1271" builtinId="9" hidden="1"/>
    <cellStyle name="Gevolgde hyperlink" xfId="1528" builtinId="9" hidden="1"/>
    <cellStyle name="Gevolgde hyperlink" xfId="1788" builtinId="9" hidden="1"/>
    <cellStyle name="Gevolgde hyperlink" xfId="2042" builtinId="9" hidden="1"/>
    <cellStyle name="Gevolgde hyperlink" xfId="2295" builtinId="9" hidden="1"/>
    <cellStyle name="Gevolgde hyperlink" xfId="2551" builtinId="9" hidden="1"/>
    <cellStyle name="Gevolgde hyperlink" xfId="2811" builtinId="9" hidden="1"/>
    <cellStyle name="Gevolgde hyperlink" xfId="3065" builtinId="9" hidden="1"/>
    <cellStyle name="Gevolgde hyperlink" xfId="3318" builtinId="9" hidden="1"/>
    <cellStyle name="Gevolgde hyperlink" xfId="3574" builtinId="9" hidden="1"/>
    <cellStyle name="Gevolgde hyperlink" xfId="3836" builtinId="9" hidden="1"/>
    <cellStyle name="Gevolgde hyperlink" xfId="4088" builtinId="9" hidden="1"/>
    <cellStyle name="Gevolgde hyperlink" xfId="4342" builtinId="9" hidden="1"/>
    <cellStyle name="Gevolgde hyperlink" xfId="4480" builtinId="9" hidden="1"/>
    <cellStyle name="Gevolgde hyperlink" xfId="4224" builtinId="9" hidden="1"/>
    <cellStyle name="Gevolgde hyperlink" xfId="3972" builtinId="9" hidden="1"/>
    <cellStyle name="Gevolgde hyperlink" xfId="3716" builtinId="9" hidden="1"/>
    <cellStyle name="Gevolgde hyperlink" xfId="3456" builtinId="9" hidden="1"/>
    <cellStyle name="Gevolgde hyperlink" xfId="3201" builtinId="9" hidden="1"/>
    <cellStyle name="Gevolgde hyperlink" xfId="2949" builtinId="9" hidden="1"/>
    <cellStyle name="Gevolgde hyperlink" xfId="2695" builtinId="9" hidden="1"/>
    <cellStyle name="Gevolgde hyperlink" xfId="2433" builtinId="9" hidden="1"/>
    <cellStyle name="Gevolgde hyperlink" xfId="2178" builtinId="9" hidden="1"/>
    <cellStyle name="Gevolgde hyperlink" xfId="1573" builtinId="9" hidden="1"/>
    <cellStyle name="Gevolgde hyperlink" xfId="1672" builtinId="9" hidden="1"/>
    <cellStyle name="Gevolgde hyperlink" xfId="1410" builtinId="9" hidden="1"/>
    <cellStyle name="Gevolgde hyperlink" xfId="1152" builtinId="9" hidden="1"/>
    <cellStyle name="Gevolgde hyperlink" xfId="898" builtinId="9" hidden="1"/>
    <cellStyle name="Gevolgde hyperlink" xfId="646" builtinId="9" hidden="1"/>
    <cellStyle name="Gevolgde hyperlink" xfId="384" builtinId="9" hidden="1"/>
    <cellStyle name="Gevolgde hyperlink" xfId="128" builtinId="9" hidden="1"/>
    <cellStyle name="Gevolgde hyperlink" xfId="51" builtinId="9" hidden="1"/>
    <cellStyle name="Gevolgde hyperlink" xfId="276" builtinId="9" hidden="1"/>
    <cellStyle name="Gevolgde hyperlink" xfId="536" builtinId="9" hidden="1"/>
    <cellStyle name="Gevolgde hyperlink" xfId="792" builtinId="9" hidden="1"/>
    <cellStyle name="Gevolgde hyperlink" xfId="1046" builtinId="9" hidden="1"/>
    <cellStyle name="Gevolgde hyperlink" xfId="1302" builtinId="9" hidden="1"/>
    <cellStyle name="Gevolgde hyperlink" xfId="1558" builtinId="9" hidden="1"/>
    <cellStyle name="Gevolgde hyperlink" xfId="1818" builtinId="9" hidden="1"/>
    <cellStyle name="Gevolgde hyperlink" xfId="2072" builtinId="9" hidden="1"/>
    <cellStyle name="Gevolgde hyperlink" xfId="2325" builtinId="9" hidden="1"/>
    <cellStyle name="Gevolgde hyperlink" xfId="2581" builtinId="9" hidden="1"/>
    <cellStyle name="Gevolgde hyperlink" xfId="2841" builtinId="9" hidden="1"/>
    <cellStyle name="Gevolgde hyperlink" xfId="3095" builtinId="9" hidden="1"/>
    <cellStyle name="Gevolgde hyperlink" xfId="3348" builtinId="9" hidden="1"/>
    <cellStyle name="Gevolgde hyperlink" xfId="3604" builtinId="9" hidden="1"/>
    <cellStyle name="Gevolgde hyperlink" xfId="3864" builtinId="9" hidden="1"/>
    <cellStyle name="Gevolgde hyperlink" xfId="4118" builtinId="9" hidden="1"/>
    <cellStyle name="Gevolgde hyperlink" xfId="4372" builtinId="9" hidden="1"/>
    <cellStyle name="Gevolgde hyperlink" xfId="4450" builtinId="9" hidden="1"/>
    <cellStyle name="Gevolgde hyperlink" xfId="4194" builtinId="9" hidden="1"/>
    <cellStyle name="Gevolgde hyperlink" xfId="3942" builtinId="9" hidden="1"/>
    <cellStyle name="Gevolgde hyperlink" xfId="3686" builtinId="9" hidden="1"/>
    <cellStyle name="Gevolgde hyperlink" xfId="3426" builtinId="9" hidden="1"/>
    <cellStyle name="Gevolgde hyperlink" xfId="3171" builtinId="9" hidden="1"/>
    <cellStyle name="Gevolgde hyperlink" xfId="2919" builtinId="9" hidden="1"/>
    <cellStyle name="Gevolgde hyperlink" xfId="2663" builtinId="9" hidden="1"/>
    <cellStyle name="Gevolgde hyperlink" xfId="2403" builtinId="9" hidden="1"/>
    <cellStyle name="Gevolgde hyperlink" xfId="2148" builtinId="9" hidden="1"/>
    <cellStyle name="Gevolgde hyperlink" xfId="1896" builtinId="9" hidden="1"/>
    <cellStyle name="Gevolgde hyperlink" xfId="1642" builtinId="9" hidden="1"/>
    <cellStyle name="Gevolgde hyperlink" xfId="1380" builtinId="9" hidden="1"/>
    <cellStyle name="Gevolgde hyperlink" xfId="1122" builtinId="9" hidden="1"/>
    <cellStyle name="Gevolgde hyperlink" xfId="870" builtinId="9" hidden="1"/>
    <cellStyle name="Gevolgde hyperlink" xfId="616" builtinId="9" hidden="1"/>
    <cellStyle name="Gevolgde hyperlink" xfId="298" builtinId="9" hidden="1"/>
    <cellStyle name="Gevolgde hyperlink" xfId="258" builtinId="9" hidden="1"/>
    <cellStyle name="Gevolgde hyperlink" xfId="234" builtinId="9" hidden="1"/>
    <cellStyle name="Gevolgde hyperlink" xfId="330" builtinId="9" hidden="1"/>
    <cellStyle name="Gevolgde hyperlink" xfId="566" builtinId="9" hidden="1"/>
    <cellStyle name="Gevolgde hyperlink" xfId="822" builtinId="9" hidden="1"/>
    <cellStyle name="Gevolgde hyperlink" xfId="1074" builtinId="9" hidden="1"/>
    <cellStyle name="Gevolgde hyperlink" xfId="1332" builtinId="9" hidden="1"/>
    <cellStyle name="Gevolgde hyperlink" xfId="1592" builtinId="9" hidden="1"/>
    <cellStyle name="Gevolgde hyperlink" xfId="1848" builtinId="9" hidden="1"/>
    <cellStyle name="Gevolgde hyperlink" xfId="2100" builtinId="9" hidden="1"/>
    <cellStyle name="Gevolgde hyperlink" xfId="2355" builtinId="9" hidden="1"/>
    <cellStyle name="Gevolgde hyperlink" xfId="2611" builtinId="9" hidden="1"/>
    <cellStyle name="Gevolgde hyperlink" xfId="2871" builtinId="9" hidden="1"/>
    <cellStyle name="Gevolgde hyperlink" xfId="3125" builtinId="9" hidden="1"/>
    <cellStyle name="Gevolgde hyperlink" xfId="3378" builtinId="9" hidden="1"/>
    <cellStyle name="Gevolgde hyperlink" xfId="3634" builtinId="9" hidden="1"/>
    <cellStyle name="Gevolgde hyperlink" xfId="3894" builtinId="9" hidden="1"/>
    <cellStyle name="Gevolgde hyperlink" xfId="4148" builtinId="9" hidden="1"/>
    <cellStyle name="Gevolgde hyperlink" xfId="4402" builtinId="9" hidden="1"/>
    <cellStyle name="Gevolgde hyperlink" xfId="4420" builtinId="9" hidden="1"/>
    <cellStyle name="Gevolgde hyperlink" xfId="4166" builtinId="9" hidden="1"/>
    <cellStyle name="Gevolgde hyperlink" xfId="3912" builtinId="9" hidden="1"/>
    <cellStyle name="Gevolgde hyperlink" xfId="3652" builtinId="9" hidden="1"/>
    <cellStyle name="Gevolgde hyperlink" xfId="3396" builtinId="9" hidden="1"/>
    <cellStyle name="Gevolgde hyperlink" xfId="3141" builtinId="9" hidden="1"/>
    <cellStyle name="Gevolgde hyperlink" xfId="2889" builtinId="9" hidden="1"/>
    <cellStyle name="Gevolgde hyperlink" xfId="2633" builtinId="9" hidden="1"/>
    <cellStyle name="Gevolgde hyperlink" xfId="2373" builtinId="9" hidden="1"/>
    <cellStyle name="Gevolgde hyperlink" xfId="2118" builtinId="9" hidden="1"/>
    <cellStyle name="Gevolgde hyperlink" xfId="1866" builtinId="9" hidden="1"/>
    <cellStyle name="Gevolgde hyperlink" xfId="1610" builtinId="9" hidden="1"/>
    <cellStyle name="Gevolgde hyperlink" xfId="1350" builtinId="9" hidden="1"/>
    <cellStyle name="Gevolgde hyperlink" xfId="1092" builtinId="9" hidden="1"/>
    <cellStyle name="Gevolgde hyperlink" xfId="840" builtinId="9" hidden="1"/>
    <cellStyle name="Gevolgde hyperlink" xfId="584" builtinId="9" hidden="1"/>
    <cellStyle name="Gevolgde hyperlink" xfId="324" builtinId="9" hidden="1"/>
    <cellStyle name="Gevolgde hyperlink" xfId="68" builtinId="9" hidden="1"/>
    <cellStyle name="Gevolgde hyperlink" xfId="80" builtinId="9" hidden="1"/>
    <cellStyle name="Gevolgde hyperlink" xfId="336" builtinId="9" hidden="1"/>
    <cellStyle name="Gevolgde hyperlink" xfId="598" builtinId="9" hidden="1"/>
    <cellStyle name="Gevolgde hyperlink" xfId="852" builtinId="9" hidden="1"/>
    <cellStyle name="Gevolgde hyperlink" xfId="1104" builtinId="9" hidden="1"/>
    <cellStyle name="Gevolgde hyperlink" xfId="1362" builtinId="9" hidden="1"/>
    <cellStyle name="Gevolgde hyperlink" xfId="1622" builtinId="9" hidden="1"/>
    <cellStyle name="Gevolgde hyperlink" xfId="1878" builtinId="9" hidden="1"/>
    <cellStyle name="Gevolgde hyperlink" xfId="2130" builtinId="9" hidden="1"/>
    <cellStyle name="Gevolgde hyperlink" xfId="2385" builtinId="9" hidden="1"/>
    <cellStyle name="Gevolgde hyperlink" xfId="2645" builtinId="9" hidden="1"/>
    <cellStyle name="Gevolgde hyperlink" xfId="2901" builtinId="9" hidden="1"/>
    <cellStyle name="Gevolgde hyperlink" xfId="3153" builtinId="9" hidden="1"/>
    <cellStyle name="Gevolgde hyperlink" xfId="3408" builtinId="9" hidden="1"/>
    <cellStyle name="Gevolgde hyperlink" xfId="3668" builtinId="9" hidden="1"/>
    <cellStyle name="Gevolgde hyperlink" xfId="3924" builtinId="9" hidden="1"/>
    <cellStyle name="Gevolgde hyperlink" xfId="4178" builtinId="9" hidden="1"/>
    <cellStyle name="Gevolgde hyperlink" xfId="4432" builtinId="9" hidden="1"/>
    <cellStyle name="Gevolgde hyperlink" xfId="4390" builtinId="9" hidden="1"/>
    <cellStyle name="Gevolgde hyperlink" xfId="4136" builtinId="9" hidden="1"/>
    <cellStyle name="Gevolgde hyperlink" xfId="3882" builtinId="9" hidden="1"/>
    <cellStyle name="Gevolgde hyperlink" xfId="3622" builtinId="9" hidden="1"/>
    <cellStyle name="Gevolgde hyperlink" xfId="3366" builtinId="9" hidden="1"/>
    <cellStyle name="Gevolgde hyperlink" xfId="3113" builtinId="9" hidden="1"/>
    <cellStyle name="Gevolgde hyperlink" xfId="2859" builtinId="9" hidden="1"/>
    <cellStyle name="Gevolgde hyperlink" xfId="2599" builtinId="9" hidden="1"/>
    <cellStyle name="Gevolgde hyperlink" xfId="2343" builtinId="9" hidden="1"/>
    <cellStyle name="Gevolgde hyperlink" xfId="2090" builtinId="9" hidden="1"/>
    <cellStyle name="Gevolgde hyperlink" xfId="1836" builtinId="9" hidden="1"/>
    <cellStyle name="Gevolgde hyperlink" xfId="1580" builtinId="9" hidden="1"/>
    <cellStyle name="Gevolgde hyperlink" xfId="1320" builtinId="9" hidden="1"/>
    <cellStyle name="Gevolgde hyperlink" xfId="1062" builtinId="9" hidden="1"/>
    <cellStyle name="Gevolgde hyperlink" xfId="810" builtinId="9" hidden="1"/>
    <cellStyle name="Gevolgde hyperlink" xfId="554" builtinId="9" hidden="1"/>
    <cellStyle name="Gevolgde hyperlink" xfId="294" builtinId="9" hidden="1"/>
    <cellStyle name="Gevolgde hyperlink" xfId="134" builtinId="9" hidden="1"/>
    <cellStyle name="Gevolgde hyperlink" xfId="146" builtinId="9" hidden="1"/>
    <cellStyle name="Gevolgde hyperlink" xfId="366" builtinId="9" hidden="1"/>
    <cellStyle name="Gevolgde hyperlink" xfId="628" builtinId="9" hidden="1"/>
    <cellStyle name="Gevolgde hyperlink" xfId="880" builtinId="9" hidden="1"/>
    <cellStyle name="Gevolgde hyperlink" xfId="1134" builtinId="9" hidden="1"/>
    <cellStyle name="Gevolgde hyperlink" xfId="1392" builtinId="9" hidden="1"/>
    <cellStyle name="Gevolgde hyperlink" xfId="1654" builtinId="9" hidden="1"/>
    <cellStyle name="Gevolgde hyperlink" xfId="1908" builtinId="9" hidden="1"/>
    <cellStyle name="Gevolgde hyperlink" xfId="2160" builtinId="9" hidden="1"/>
    <cellStyle name="Gevolgde hyperlink" xfId="2415" builtinId="9" hidden="1"/>
    <cellStyle name="Gevolgde hyperlink" xfId="2675" builtinId="9" hidden="1"/>
    <cellStyle name="Gevolgde hyperlink" xfId="2931" builtinId="9" hidden="1"/>
    <cellStyle name="Gevolgde hyperlink" xfId="3183" builtinId="9" hidden="1"/>
    <cellStyle name="Gevolgde hyperlink" xfId="3438" builtinId="9" hidden="1"/>
    <cellStyle name="Gevolgde hyperlink" xfId="3698" builtinId="9" hidden="1"/>
    <cellStyle name="Gevolgde hyperlink" xfId="3954" builtinId="9" hidden="1"/>
    <cellStyle name="Gevolgde hyperlink" xfId="4206" builtinId="9" hidden="1"/>
    <cellStyle name="Gevolgde hyperlink" xfId="4462" builtinId="9" hidden="1"/>
    <cellStyle name="Gevolgde hyperlink" xfId="4360" builtinId="9" hidden="1"/>
    <cellStyle name="Gevolgde hyperlink" xfId="4106" builtinId="9" hidden="1"/>
    <cellStyle name="Gevolgde hyperlink" xfId="3852" builtinId="9" hidden="1"/>
    <cellStyle name="Gevolgde hyperlink" xfId="3592" builtinId="9" hidden="1"/>
    <cellStyle name="Gevolgde hyperlink" xfId="3336" builtinId="9" hidden="1"/>
    <cellStyle name="Gevolgde hyperlink" xfId="3083" builtinId="9" hidden="1"/>
    <cellStyle name="Gevolgde hyperlink" xfId="2829" builtinId="9" hidden="1"/>
    <cellStyle name="Gevolgde hyperlink" xfId="2569" builtinId="9" hidden="1"/>
    <cellStyle name="Gevolgde hyperlink" xfId="2313" builtinId="9" hidden="1"/>
    <cellStyle name="Gevolgde hyperlink" xfId="2060" builtinId="9" hidden="1"/>
    <cellStyle name="Gevolgde hyperlink" xfId="1806" builtinId="9" hidden="1"/>
    <cellStyle name="Gevolgde hyperlink" xfId="1546" builtinId="9" hidden="1"/>
    <cellStyle name="Gevolgde hyperlink" xfId="1290" builtinId="9" hidden="1"/>
    <cellStyle name="Gevolgde hyperlink" xfId="1034" builtinId="9" hidden="1"/>
    <cellStyle name="Gevolgde hyperlink" xfId="780" builtinId="9" hidden="1"/>
    <cellStyle name="Gevolgde hyperlink" xfId="520" builtinId="9" hidden="1"/>
    <cellStyle name="Gevolgde hyperlink" xfId="264" builtinId="9" hidden="1"/>
    <cellStyle name="Gevolgde hyperlink" xfId="59" builtinId="9" hidden="1"/>
    <cellStyle name="Gevolgde hyperlink" xfId="140" builtinId="9" hidden="1"/>
    <cellStyle name="Gevolgde hyperlink" xfId="396" builtinId="9" hidden="1"/>
    <cellStyle name="Gevolgde hyperlink" xfId="658" builtinId="9" hidden="1"/>
    <cellStyle name="Gevolgde hyperlink" xfId="910" builtinId="9" hidden="1"/>
    <cellStyle name="Gevolgde hyperlink" xfId="1164" builtinId="9" hidden="1"/>
    <cellStyle name="Gevolgde hyperlink" xfId="1422" builtinId="9" hidden="1"/>
    <cellStyle name="Gevolgde hyperlink" xfId="1684" builtinId="9" hidden="1"/>
    <cellStyle name="Gevolgde hyperlink" xfId="1936" builtinId="9" hidden="1"/>
    <cellStyle name="Gevolgde hyperlink" xfId="2190" builtinId="9" hidden="1"/>
    <cellStyle name="Gevolgde hyperlink" xfId="2445" builtinId="9" hidden="1"/>
    <cellStyle name="Gevolgde hyperlink" xfId="2707" builtinId="9" hidden="1"/>
    <cellStyle name="Gevolgde hyperlink" xfId="2961" builtinId="9" hidden="1"/>
    <cellStyle name="Gevolgde hyperlink" xfId="3213" builtinId="9" hidden="1"/>
    <cellStyle name="Gevolgde hyperlink" xfId="3468" builtinId="9" hidden="1"/>
    <cellStyle name="Gevolgde hyperlink" xfId="3730" builtinId="9" hidden="1"/>
    <cellStyle name="Gevolgde hyperlink" xfId="3984" builtinId="9" hidden="1"/>
    <cellStyle name="Gevolgde hyperlink" xfId="4236" builtinId="9" hidden="1"/>
    <cellStyle name="Gevolgde hyperlink" xfId="4492" builtinId="9" hidden="1"/>
    <cellStyle name="Gevolgde hyperlink" xfId="4330" builtinId="9" hidden="1"/>
    <cellStyle name="Gevolgde hyperlink" xfId="4076" builtinId="9" hidden="1"/>
    <cellStyle name="Gevolgde hyperlink" xfId="3824" builtinId="9" hidden="1"/>
    <cellStyle name="Gevolgde hyperlink" xfId="3562" builtinId="9" hidden="1"/>
    <cellStyle name="Gevolgde hyperlink" xfId="3307" builtinId="9" hidden="1"/>
    <cellStyle name="Gevolgde hyperlink" xfId="3053" builtinId="9" hidden="1"/>
    <cellStyle name="Gevolgde hyperlink" xfId="2799" builtinId="9" hidden="1"/>
    <cellStyle name="Gevolgde hyperlink" xfId="2539" builtinId="9" hidden="1"/>
    <cellStyle name="Gevolgde hyperlink" xfId="2283" builtinId="9" hidden="1"/>
    <cellStyle name="Gevolgde hyperlink" xfId="2030" builtinId="9" hidden="1"/>
    <cellStyle name="Gevolgde hyperlink" xfId="1227" builtinId="9" hidden="1"/>
    <cellStyle name="Gevolgde hyperlink" xfId="1388" builtinId="9" hidden="1"/>
    <cellStyle name="Gevolgde hyperlink" xfId="1548" builtinId="9" hidden="1"/>
    <cellStyle name="Gevolgde hyperlink" xfId="1746" builtinId="9" hidden="1"/>
    <cellStyle name="Gevolgde hyperlink" xfId="1584" builtinId="9" hidden="1"/>
    <cellStyle name="Gevolgde hyperlink" xfId="1036" builtinId="9" hidden="1"/>
    <cellStyle name="Gevolgde hyperlink" xfId="1162" builtinId="9" hidden="1"/>
    <cellStyle name="Gevolgde hyperlink" xfId="908" builtinId="9" hidden="1"/>
    <cellStyle name="Gevolgde hyperlink" xfId="972" builtinId="9" hidden="1"/>
    <cellStyle name="Gevolgde hyperlink" xfId="1066" builtinId="9" hidden="1"/>
    <cellStyle name="Gevolgde hyperlink" xfId="1452" builtinId="9" hidden="1"/>
    <cellStyle name="Gevolgde hyperlink" xfId="1776" builtinId="9" hidden="1"/>
    <cellStyle name="Gevolgde hyperlink" xfId="1616" builtinId="9" hidden="1"/>
    <cellStyle name="Gevolgde hyperlink" xfId="1420" builtinId="9" hidden="1"/>
    <cellStyle name="Gevolgde hyperlink" xfId="1259" builtinId="9" hidden="1"/>
    <cellStyle name="Gevolgde hyperlink" xfId="1966" builtinId="9" hidden="1"/>
    <cellStyle name="Gevolgde hyperlink" xfId="2220" builtinId="9" hidden="1"/>
    <cellStyle name="Gevolgde hyperlink" xfId="2475" builtinId="9" hidden="1"/>
    <cellStyle name="Gevolgde hyperlink" xfId="2737" builtinId="9" hidden="1"/>
    <cellStyle name="Gevolgde hyperlink" xfId="2989" builtinId="9" hidden="1"/>
    <cellStyle name="Gevolgde hyperlink" xfId="3243" builtinId="9" hidden="1"/>
    <cellStyle name="Gevolgde hyperlink" xfId="3498" builtinId="9" hidden="1"/>
    <cellStyle name="Gevolgde hyperlink" xfId="3760" builtinId="9" hidden="1"/>
    <cellStyle name="Gevolgde hyperlink" xfId="4012" builtinId="9" hidden="1"/>
    <cellStyle name="Gevolgde hyperlink" xfId="4266" builtinId="9" hidden="1"/>
    <cellStyle name="Gevolgde hyperlink" xfId="4522" builtinId="9" hidden="1"/>
    <cellStyle name="Gevolgde hyperlink" xfId="4300" builtinId="9" hidden="1"/>
    <cellStyle name="Gevolgde hyperlink" xfId="4046" builtinId="9" hidden="1"/>
    <cellStyle name="Gevolgde hyperlink" xfId="3794" builtinId="9" hidden="1"/>
    <cellStyle name="Gevolgde hyperlink" xfId="3532" builtinId="9" hidden="1"/>
    <cellStyle name="Gevolgde hyperlink" xfId="3277" builtinId="9" hidden="1"/>
    <cellStyle name="Gevolgde hyperlink" xfId="3023" builtinId="9" hidden="1"/>
    <cellStyle name="Gevolgde hyperlink" xfId="2771" builtinId="9" hidden="1"/>
    <cellStyle name="Gevolgde hyperlink" xfId="2509" builtinId="9" hidden="1"/>
    <cellStyle name="Gevolgde hyperlink" xfId="2254" builtinId="9" hidden="1"/>
    <cellStyle name="Gevolgde hyperlink" xfId="2000" builtinId="9" hidden="1"/>
    <cellStyle name="Gevolgde hyperlink" xfId="1748" builtinId="9" hidden="1"/>
    <cellStyle name="Gevolgde hyperlink" xfId="1486" builtinId="9" hidden="1"/>
    <cellStyle name="Gevolgde hyperlink" xfId="1229" builtinId="9" hidden="1"/>
    <cellStyle name="Gevolgde hyperlink" xfId="974" builtinId="9" hidden="1"/>
    <cellStyle name="Gevolgde hyperlink" xfId="720" builtinId="9" hidden="1"/>
    <cellStyle name="Gevolgde hyperlink" xfId="460" builtinId="9" hidden="1"/>
    <cellStyle name="Gevolgde hyperlink" xfId="204" builtinId="9" hidden="1"/>
    <cellStyle name="Gevolgde hyperlink" xfId="5" builtinId="9" hidden="1"/>
    <cellStyle name="Gevolgde hyperlink" xfId="200" builtinId="9" hidden="1"/>
    <cellStyle name="Gevolgde hyperlink" xfId="456" builtinId="9" hidden="1"/>
    <cellStyle name="Gevolgde hyperlink" xfId="716" builtinId="9" hidden="1"/>
    <cellStyle name="Gevolgde hyperlink" xfId="970" builtinId="9" hidden="1"/>
    <cellStyle name="Gevolgde hyperlink" xfId="1225" builtinId="9" hidden="1"/>
    <cellStyle name="Gevolgde hyperlink" xfId="1482" builtinId="9" hidden="1"/>
    <cellStyle name="Gevolgde hyperlink" xfId="1744" builtinId="9" hidden="1"/>
    <cellStyle name="Gevolgde hyperlink" xfId="1996" builtinId="9" hidden="1"/>
    <cellStyle name="Gevolgde hyperlink" xfId="2250" builtinId="9" hidden="1"/>
    <cellStyle name="Gevolgde hyperlink" xfId="2505" builtinId="9" hidden="1"/>
    <cellStyle name="Gevolgde hyperlink" xfId="2767" builtinId="9" hidden="1"/>
    <cellStyle name="Gevolgde hyperlink" xfId="3019" builtinId="9" hidden="1"/>
    <cellStyle name="Gevolgde hyperlink" xfId="3273" builtinId="9" hidden="1"/>
    <cellStyle name="Gevolgde hyperlink" xfId="3528" builtinId="9" hidden="1"/>
    <cellStyle name="Gevolgde hyperlink" xfId="3790" builtinId="9" hidden="1"/>
    <cellStyle name="Gevolgde hyperlink" xfId="4042" builtinId="9" hidden="1"/>
    <cellStyle name="Gevolgde hyperlink" xfId="4296" builtinId="9" hidden="1"/>
    <cellStyle name="Gevolgde hyperlink" xfId="4526" builtinId="9" hidden="1"/>
    <cellStyle name="Gevolgde hyperlink" xfId="4270" builtinId="9" hidden="1"/>
    <cellStyle name="Gevolgde hyperlink" xfId="4016" builtinId="9" hidden="1"/>
    <cellStyle name="Gevolgde hyperlink" xfId="3764" builtinId="9" hidden="1"/>
    <cellStyle name="Gevolgde hyperlink" xfId="3502" builtinId="9" hidden="1"/>
    <cellStyle name="Gevolgde hyperlink" xfId="3247" builtinId="9" hidden="1"/>
    <cellStyle name="Gevolgde hyperlink" xfId="2993" builtinId="9" hidden="1"/>
    <cellStyle name="Gevolgde hyperlink" xfId="2741" builtinId="9" hidden="1"/>
    <cellStyle name="Gevolgde hyperlink" xfId="2479" builtinId="9" hidden="1"/>
    <cellStyle name="Gevolgde hyperlink" xfId="2224" builtinId="9" hidden="1"/>
    <cellStyle name="Gevolgde hyperlink" xfId="1970" builtinId="9" hidden="1"/>
    <cellStyle name="Gevolgde hyperlink" xfId="1718" builtinId="9" hidden="1"/>
    <cellStyle name="Gevolgde hyperlink" xfId="1456" builtinId="9" hidden="1"/>
    <cellStyle name="Gevolgde hyperlink" xfId="1198" builtinId="9" hidden="1"/>
    <cellStyle name="Gevolgde hyperlink" xfId="944" builtinId="9" hidden="1"/>
    <cellStyle name="Gevolgde hyperlink" xfId="692" builtinId="9" hidden="1"/>
    <cellStyle name="Gevolgde hyperlink" xfId="430" builtinId="9" hidden="1"/>
    <cellStyle name="Gevolgde hyperlink" xfId="106" builtinId="9" hidden="1"/>
    <cellStyle name="Gevolgde hyperlink" xfId="74" builtinId="9" hidden="1"/>
    <cellStyle name="Gevolgde hyperlink" xfId="230" builtinId="9" hidden="1"/>
    <cellStyle name="Gevolgde hyperlink" xfId="486" builtinId="9" hidden="1"/>
    <cellStyle name="Gevolgde hyperlink" xfId="746" builtinId="9" hidden="1"/>
    <cellStyle name="Gevolgde hyperlink" xfId="1000" builtinId="9" hidden="1"/>
    <cellStyle name="Gevolgde hyperlink" xfId="1255" builtinId="9" hidden="1"/>
    <cellStyle name="Gevolgde hyperlink" xfId="1512" builtinId="9" hidden="1"/>
    <cellStyle name="Gevolgde hyperlink" xfId="1772" builtinId="9" hidden="1"/>
    <cellStyle name="Gevolgde hyperlink" xfId="2026" builtinId="9" hidden="1"/>
    <cellStyle name="Gevolgde hyperlink" xfId="2279" builtinId="9" hidden="1"/>
    <cellStyle name="Gevolgde hyperlink" xfId="2535" builtinId="9" hidden="1"/>
    <cellStyle name="Gevolgde hyperlink" xfId="2618" builtinId="9" hidden="1"/>
    <cellStyle name="Gevolgde hyperlink" xfId="3049" builtinId="9" hidden="1"/>
    <cellStyle name="Gevolgde hyperlink" xfId="3303" builtinId="9" hidden="1"/>
    <cellStyle name="Gevolgde hyperlink" xfId="3558" builtinId="9" hidden="1"/>
    <cellStyle name="Gevolgde hyperlink" xfId="3820" builtinId="9" hidden="1"/>
    <cellStyle name="Gevolgde hyperlink" xfId="4072" builtinId="9" hidden="1"/>
    <cellStyle name="Gevolgde hyperlink" xfId="4326" builtinId="9" hidden="1"/>
    <cellStyle name="Gevolgde hyperlink" xfId="4496" builtinId="9" hidden="1"/>
    <cellStyle name="Gevolgde hyperlink" xfId="4240" builtinId="9" hidden="1"/>
    <cellStyle name="Gevolgde hyperlink" xfId="3988" builtinId="9" hidden="1"/>
    <cellStyle name="Gevolgde hyperlink" xfId="3734" builtinId="9" hidden="1"/>
    <cellStyle name="Gevolgde hyperlink" xfId="3472" builtinId="9" hidden="1"/>
    <cellStyle name="Gevolgde hyperlink" xfId="3217" builtinId="9" hidden="1"/>
    <cellStyle name="Gevolgde hyperlink" xfId="2965" builtinId="9" hidden="1"/>
    <cellStyle name="Gevolgde hyperlink" xfId="2711" builtinId="9" hidden="1"/>
    <cellStyle name="Gevolgde hyperlink" xfId="2449" builtinId="9" hidden="1"/>
    <cellStyle name="Gevolgde hyperlink" xfId="2194" builtinId="9" hidden="1"/>
    <cellStyle name="Gevolgde hyperlink" xfId="1940" builtinId="9" hidden="1"/>
    <cellStyle name="Gevolgde hyperlink" xfId="1688" builtinId="9" hidden="1"/>
    <cellStyle name="Gevolgde hyperlink" xfId="1426" builtinId="9" hidden="1"/>
    <cellStyle name="Gevolgde hyperlink" xfId="1168" builtinId="9" hidden="1"/>
    <cellStyle name="Gevolgde hyperlink" xfId="914" builtinId="9" hidden="1"/>
    <cellStyle name="Gevolgde hyperlink" xfId="662" builtinId="9" hidden="1"/>
    <cellStyle name="Gevolgde hyperlink" xfId="400" builtinId="9" hidden="1"/>
    <cellStyle name="Gevolgde hyperlink" xfId="144" builtinId="9" hidden="1"/>
    <cellStyle name="Gevolgde hyperlink" xfId="62" builtinId="9" hidden="1"/>
    <cellStyle name="Gevolgde hyperlink" xfId="260" builtinId="9" hidden="1"/>
    <cellStyle name="Gevolgde hyperlink" xfId="516" builtinId="9" hidden="1"/>
    <cellStyle name="Gevolgde hyperlink" xfId="776" builtinId="9" hidden="1"/>
    <cellStyle name="Gevolgde hyperlink" xfId="1030" builtinId="9" hidden="1"/>
    <cellStyle name="Gevolgde hyperlink" xfId="1286" builtinId="9" hidden="1"/>
    <cellStyle name="Gevolgde hyperlink" xfId="1542" builtinId="9" hidden="1"/>
    <cellStyle name="Gevolgde hyperlink" xfId="1802" builtinId="9" hidden="1"/>
    <cellStyle name="Gevolgde hyperlink" xfId="2056" builtinId="9" hidden="1"/>
    <cellStyle name="Gevolgde hyperlink" xfId="2309" builtinId="9" hidden="1"/>
    <cellStyle name="Gevolgde hyperlink" xfId="2565" builtinId="9" hidden="1"/>
    <cellStyle name="Gevolgde hyperlink" xfId="2825" builtinId="9" hidden="1"/>
    <cellStyle name="Gevolgde hyperlink" xfId="3079" builtinId="9" hidden="1"/>
    <cellStyle name="Gevolgde hyperlink" xfId="3332" builtinId="9" hidden="1"/>
    <cellStyle name="Gevolgde hyperlink" xfId="3588" builtinId="9" hidden="1"/>
    <cellStyle name="Gevolgde hyperlink" xfId="3848" builtinId="9" hidden="1"/>
    <cellStyle name="Gevolgde hyperlink" xfId="4102" builtinId="9" hidden="1"/>
    <cellStyle name="Gevolgde hyperlink" xfId="4356" builtinId="9" hidden="1"/>
    <cellStyle name="Gevolgde hyperlink" xfId="4466" builtinId="9" hidden="1"/>
    <cellStyle name="Gevolgde hyperlink" xfId="4210" builtinId="9" hidden="1"/>
    <cellStyle name="Gevolgde hyperlink" xfId="3958" builtinId="9" hidden="1"/>
    <cellStyle name="Gevolgde hyperlink" xfId="3702" builtinId="9" hidden="1"/>
    <cellStyle name="Gevolgde hyperlink" xfId="3442" builtinId="9" hidden="1"/>
    <cellStyle name="Gevolgde hyperlink" xfId="3187" builtinId="9" hidden="1"/>
    <cellStyle name="Gevolgde hyperlink" xfId="2935" builtinId="9" hidden="1"/>
    <cellStyle name="Gevolgde hyperlink" xfId="2681" builtinId="9" hidden="1"/>
    <cellStyle name="Gevolgde hyperlink" xfId="2419" builtinId="9" hidden="1"/>
    <cellStyle name="Gevolgde hyperlink" xfId="2164" builtinId="9" hidden="1"/>
    <cellStyle name="Gevolgde hyperlink" xfId="1912" builtinId="9" hidden="1"/>
    <cellStyle name="Gevolgde hyperlink" xfId="1658" builtinId="9" hidden="1"/>
    <cellStyle name="Gevolgde hyperlink" xfId="1396" builtinId="9" hidden="1"/>
    <cellStyle name="Gevolgde hyperlink" xfId="1138" builtinId="9" hidden="1"/>
    <cellStyle name="Gevolgde hyperlink" xfId="884" builtinId="9" hidden="1"/>
    <cellStyle name="Gevolgde hyperlink" xfId="632" builtinId="9" hidden="1"/>
    <cellStyle name="Gevolgde hyperlink" xfId="282" builtinId="9" hidden="1"/>
    <cellStyle name="Gevolgde hyperlink" xfId="290" builtinId="9" hidden="1"/>
    <cellStyle name="Gevolgde hyperlink" xfId="242" builtinId="9" hidden="1"/>
    <cellStyle name="Gevolgde hyperlink" xfId="338" builtinId="9" hidden="1"/>
    <cellStyle name="Gevolgde hyperlink" xfId="550" builtinId="9" hidden="1"/>
    <cellStyle name="Gevolgde hyperlink" xfId="806" builtinId="9" hidden="1"/>
    <cellStyle name="Gevolgde hyperlink" xfId="1058" builtinId="9" hidden="1"/>
    <cellStyle name="Gevolgde hyperlink" xfId="1316" builtinId="9" hidden="1"/>
    <cellStyle name="Gevolgde hyperlink" xfId="1572" builtinId="9" hidden="1"/>
    <cellStyle name="Gevolgde hyperlink" xfId="1832" builtinId="9" hidden="1"/>
    <cellStyle name="Gevolgde hyperlink" xfId="2086" builtinId="9" hidden="1"/>
    <cellStyle name="Gevolgde hyperlink" xfId="2339" builtinId="9" hidden="1"/>
    <cellStyle name="Gevolgde hyperlink" xfId="2595" builtinId="9" hidden="1"/>
    <cellStyle name="Gevolgde hyperlink" xfId="2855" builtinId="9" hidden="1"/>
    <cellStyle name="Gevolgde hyperlink" xfId="3109" builtinId="9" hidden="1"/>
    <cellStyle name="Gevolgde hyperlink" xfId="3362" builtinId="9" hidden="1"/>
    <cellStyle name="Gevolgde hyperlink" xfId="3618" builtinId="9" hidden="1"/>
    <cellStyle name="Gevolgde hyperlink" xfId="3878" builtinId="9" hidden="1"/>
    <cellStyle name="Gevolgde hyperlink" xfId="4132" builtinId="9" hidden="1"/>
    <cellStyle name="Gevolgde hyperlink" xfId="4386" builtinId="9" hidden="1"/>
    <cellStyle name="Gevolgde hyperlink" xfId="4436" builtinId="9" hidden="1"/>
    <cellStyle name="Gevolgde hyperlink" xfId="4182" builtinId="9" hidden="1"/>
    <cellStyle name="Gevolgde hyperlink" xfId="3928" builtinId="9" hidden="1"/>
    <cellStyle name="Gevolgde hyperlink" xfId="3672" builtinId="9" hidden="1"/>
    <cellStyle name="Gevolgde hyperlink" xfId="3412" builtinId="9" hidden="1"/>
    <cellStyle name="Gevolgde hyperlink" xfId="3157" builtinId="9" hidden="1"/>
    <cellStyle name="Gevolgde hyperlink" xfId="2905" builtinId="9" hidden="1"/>
    <cellStyle name="Gevolgde hyperlink" xfId="2649" builtinId="9" hidden="1"/>
    <cellStyle name="Gevolgde hyperlink" xfId="2389" builtinId="9" hidden="1"/>
    <cellStyle name="Gevolgde hyperlink" xfId="2134" builtinId="9" hidden="1"/>
    <cellStyle name="Gevolgde hyperlink" xfId="1882" builtinId="9" hidden="1"/>
    <cellStyle name="Gevolgde hyperlink" xfId="1626" builtinId="9" hidden="1"/>
    <cellStyle name="Gevolgde hyperlink" xfId="1366" builtinId="9" hidden="1"/>
    <cellStyle name="Gevolgde hyperlink" xfId="1108" builtinId="9" hidden="1"/>
    <cellStyle name="Gevolgde hyperlink" xfId="856" builtinId="9" hidden="1"/>
    <cellStyle name="Gevolgde hyperlink" xfId="602" builtinId="9" hidden="1"/>
    <cellStyle name="Gevolgde hyperlink" xfId="340" builtinId="9" hidden="1"/>
    <cellStyle name="Gevolgde hyperlink" xfId="84" builtinId="9" hidden="1"/>
    <cellStyle name="Gevolgde hyperlink" xfId="64" builtinId="9" hidden="1"/>
    <cellStyle name="Gevolgde hyperlink" xfId="320" builtinId="9" hidden="1"/>
    <cellStyle name="Gevolgde hyperlink" xfId="580" builtinId="9" hidden="1"/>
    <cellStyle name="Gevolgde hyperlink" xfId="836" builtinId="9" hidden="1"/>
    <cellStyle name="Gevolgde hyperlink" xfId="1088" builtinId="9" hidden="1"/>
    <cellStyle name="Gevolgde hyperlink" xfId="1346" builtinId="9" hidden="1"/>
    <cellStyle name="Gevolgde hyperlink" xfId="1606" builtinId="9" hidden="1"/>
    <cellStyle name="Gevolgde hyperlink" xfId="1862" builtinId="9" hidden="1"/>
    <cellStyle name="Gevolgde hyperlink" xfId="2114" builtinId="9" hidden="1"/>
    <cellStyle name="Gevolgde hyperlink" xfId="2369" builtinId="9" hidden="1"/>
    <cellStyle name="Gevolgde hyperlink" xfId="2629" builtinId="9" hidden="1"/>
    <cellStyle name="Gevolgde hyperlink" xfId="2885" builtinId="9" hidden="1"/>
    <cellStyle name="Gevolgde hyperlink" xfId="3139" builtinId="9" hidden="1"/>
    <cellStyle name="Gevolgde hyperlink" xfId="3392" builtinId="9" hidden="1"/>
    <cellStyle name="Gevolgde hyperlink" xfId="3648" builtinId="9" hidden="1"/>
    <cellStyle name="Gevolgde hyperlink" xfId="3908" builtinId="9" hidden="1"/>
    <cellStyle name="Gevolgde hyperlink" xfId="4162" builtinId="9" hidden="1"/>
    <cellStyle name="Gevolgde hyperlink" xfId="4416" builtinId="9" hidden="1"/>
    <cellStyle name="Gevolgde hyperlink" xfId="4406" builtinId="9" hidden="1"/>
    <cellStyle name="Gevolgde hyperlink" xfId="4152" builtinId="9" hidden="1"/>
    <cellStyle name="Gevolgde hyperlink" xfId="3898" builtinId="9" hidden="1"/>
    <cellStyle name="Gevolgde hyperlink" xfId="3638" builtinId="9" hidden="1"/>
    <cellStyle name="Gevolgde hyperlink" xfId="3382" builtinId="9" hidden="1"/>
    <cellStyle name="Gevolgde hyperlink" xfId="3129" builtinId="9" hidden="1"/>
    <cellStyle name="Gevolgde hyperlink" xfId="2875" builtinId="9" hidden="1"/>
    <cellStyle name="Gevolgde hyperlink" xfId="2615" builtinId="9" hidden="1"/>
    <cellStyle name="Gevolgde hyperlink" xfId="2359" builtinId="9" hidden="1"/>
    <cellStyle name="Gevolgde hyperlink" xfId="2104" builtinId="9" hidden="1"/>
    <cellStyle name="Gevolgde hyperlink" xfId="1852" builtinId="9" hidden="1"/>
    <cellStyle name="Gevolgde hyperlink" xfId="1596" builtinId="9" hidden="1"/>
    <cellStyle name="Gevolgde hyperlink" xfId="1336" builtinId="9" hidden="1"/>
    <cellStyle name="Gevolgde hyperlink" xfId="1078" builtinId="9" hidden="1"/>
    <cellStyle name="Gevolgde hyperlink" xfId="826" builtinId="9" hidden="1"/>
    <cellStyle name="Gevolgde hyperlink" xfId="570" builtinId="9" hidden="1"/>
    <cellStyle name="Gevolgde hyperlink" xfId="310" builtinId="9" hidden="1"/>
    <cellStyle name="Gevolgde hyperlink" xfId="166" builtinId="9" hidden="1"/>
    <cellStyle name="Gevolgde hyperlink" xfId="158" builtinId="9" hidden="1"/>
    <cellStyle name="Gevolgde hyperlink" xfId="350" builtinId="9" hidden="1"/>
    <cellStyle name="Gevolgde hyperlink" xfId="612" builtinId="9" hidden="1"/>
    <cellStyle name="Gevolgde hyperlink" xfId="866" builtinId="9" hidden="1"/>
    <cellStyle name="Gevolgde hyperlink" xfId="1118" builtinId="9" hidden="1"/>
    <cellStyle name="Gevolgde hyperlink" xfId="1376" builtinId="9" hidden="1"/>
    <cellStyle name="Gevolgde hyperlink" xfId="1638" builtinId="9" hidden="1"/>
    <cellStyle name="Gevolgde hyperlink" xfId="1892" builtinId="9" hidden="1"/>
    <cellStyle name="Gevolgde hyperlink" xfId="2144" builtinId="9" hidden="1"/>
    <cellStyle name="Gevolgde hyperlink" xfId="2399" builtinId="9" hidden="1"/>
    <cellStyle name="Gevolgde hyperlink" xfId="2659" builtinId="9" hidden="1"/>
    <cellStyle name="Gevolgde hyperlink" xfId="2915" builtinId="9" hidden="1"/>
    <cellStyle name="Gevolgde hyperlink" xfId="3167" builtinId="9" hidden="1"/>
    <cellStyle name="Gevolgde hyperlink" xfId="3422" builtinId="9" hidden="1"/>
    <cellStyle name="Gevolgde hyperlink" xfId="3682" builtinId="9" hidden="1"/>
    <cellStyle name="Gevolgde hyperlink" xfId="3938" builtinId="9" hidden="1"/>
    <cellStyle name="Gevolgde hyperlink" xfId="4190" builtinId="9" hidden="1"/>
    <cellStyle name="Gevolgde hyperlink" xfId="4446" builtinId="9" hidden="1"/>
    <cellStyle name="Gevolgde hyperlink" xfId="4376" builtinId="9" hidden="1"/>
    <cellStyle name="Gevolgde hyperlink" xfId="4122" builtinId="9" hidden="1"/>
    <cellStyle name="Gevolgde hyperlink" xfId="3868" builtinId="9" hidden="1"/>
    <cellStyle name="Gevolgde hyperlink" xfId="3608" builtinId="9" hidden="1"/>
    <cellStyle name="Gevolgde hyperlink" xfId="3352" builtinId="9" hidden="1"/>
    <cellStyle name="Gevolgde hyperlink" xfId="3099" builtinId="9" hidden="1"/>
    <cellStyle name="Gevolgde hyperlink" xfId="2845" builtinId="9" hidden="1"/>
    <cellStyle name="Gevolgde hyperlink" xfId="2585" builtinId="9" hidden="1"/>
    <cellStyle name="Gevolgde hyperlink" xfId="2329" builtinId="9" hidden="1"/>
    <cellStyle name="Gevolgde hyperlink" xfId="2076" builtinId="9" hidden="1"/>
    <cellStyle name="Gevolgde hyperlink" xfId="1822" builtinId="9" hidden="1"/>
    <cellStyle name="Gevolgde hyperlink" xfId="1562" builtinId="9" hidden="1"/>
    <cellStyle name="Gevolgde hyperlink" xfId="1306" builtinId="9" hidden="1"/>
    <cellStyle name="Gevolgde hyperlink" xfId="1050" builtinId="9" hidden="1"/>
    <cellStyle name="Gevolgde hyperlink" xfId="796" builtinId="9" hidden="1"/>
    <cellStyle name="Gevolgde hyperlink" xfId="540" builtinId="9" hidden="1"/>
    <cellStyle name="Gevolgde hyperlink" xfId="280" builtinId="9" hidden="1"/>
    <cellStyle name="Gevolgde hyperlink" xfId="49" builtinId="9" hidden="1"/>
    <cellStyle name="Gevolgde hyperlink" xfId="124" builtinId="9" hidden="1"/>
    <cellStyle name="Gevolgde hyperlink" xfId="380" builtinId="9" hidden="1"/>
    <cellStyle name="Gevolgde hyperlink" xfId="642" builtinId="9" hidden="1"/>
    <cellStyle name="Gevolgde hyperlink" xfId="894" builtinId="9" hidden="1"/>
    <cellStyle name="Gevolgde hyperlink" xfId="1148" builtinId="9" hidden="1"/>
    <cellStyle name="Gevolgde hyperlink" xfId="1406" builtinId="9" hidden="1"/>
    <cellStyle name="Gevolgde hyperlink" xfId="1668" builtinId="9" hidden="1"/>
    <cellStyle name="Gevolgde hyperlink" xfId="1922" builtinId="9" hidden="1"/>
    <cellStyle name="Gevolgde hyperlink" xfId="2174" builtinId="9" hidden="1"/>
    <cellStyle name="Gevolgde hyperlink" xfId="2429" builtinId="9" hidden="1"/>
    <cellStyle name="Gevolgde hyperlink" xfId="2691" builtinId="9" hidden="1"/>
    <cellStyle name="Gevolgde hyperlink" xfId="2945" builtinId="9" hidden="1"/>
    <cellStyle name="Gevolgde hyperlink" xfId="3197" builtinId="9" hidden="1"/>
    <cellStyle name="Gevolgde hyperlink" xfId="3452" builtinId="9" hidden="1"/>
    <cellStyle name="Gevolgde hyperlink" xfId="3712" builtinId="9" hidden="1"/>
    <cellStyle name="Gevolgde hyperlink" xfId="3968" builtinId="9" hidden="1"/>
    <cellStyle name="Gevolgde hyperlink" xfId="4220" builtinId="9" hidden="1"/>
    <cellStyle name="Gevolgde hyperlink" xfId="4476" builtinId="9" hidden="1"/>
    <cellStyle name="Gevolgde hyperlink" xfId="4346" builtinId="9" hidden="1"/>
    <cellStyle name="Gevolgde hyperlink" xfId="4092" builtinId="9" hidden="1"/>
    <cellStyle name="Gevolgde hyperlink" xfId="3661" builtinId="9" hidden="1"/>
    <cellStyle name="Gevolgde hyperlink" xfId="3578" builtinId="9" hidden="1"/>
    <cellStyle name="Gevolgde hyperlink" xfId="3322" builtinId="9" hidden="1"/>
    <cellStyle name="Gevolgde hyperlink" xfId="3069" builtinId="9" hidden="1"/>
    <cellStyle name="Gevolgde hyperlink" xfId="2815" builtinId="9" hidden="1"/>
    <cellStyle name="Gevolgde hyperlink" xfId="2555" builtinId="9" hidden="1"/>
    <cellStyle name="Gevolgde hyperlink" xfId="2299" builtinId="9" hidden="1"/>
    <cellStyle name="Gevolgde hyperlink" xfId="2046" builtinId="9" hidden="1"/>
    <cellStyle name="Gevolgde hyperlink" xfId="1792" builtinId="9" hidden="1"/>
    <cellStyle name="Gevolgde hyperlink" xfId="1532" builtinId="9" hidden="1"/>
    <cellStyle name="Gevolgde hyperlink" xfId="1275" builtinId="9" hidden="1"/>
    <cellStyle name="Gevolgde hyperlink" xfId="1020" builtinId="9" hidden="1"/>
    <cellStyle name="Gevolgde hyperlink" xfId="656" builtinId="9" hidden="1"/>
    <cellStyle name="Gevolgde hyperlink" xfId="814" builtinId="9" hidden="1"/>
    <cellStyle name="Gevolgde hyperlink" xfId="574" builtinId="9" hidden="1"/>
    <cellStyle name="Gevolgde hyperlink" xfId="442" builtinId="9" hidden="1"/>
    <cellStyle name="Gevolgde hyperlink" xfId="522" builtinId="9" hidden="1"/>
    <cellStyle name="Gevolgde hyperlink" xfId="878" builtinId="9" hidden="1"/>
    <cellStyle name="Gevolgde hyperlink" xfId="718" builtinId="9" hidden="1"/>
    <cellStyle name="Gevolgde hyperlink" xfId="924" builtinId="9" hidden="1"/>
    <cellStyle name="Gevolgde hyperlink" xfId="1178" builtinId="9" hidden="1"/>
    <cellStyle name="Gevolgde hyperlink" xfId="1436" builtinId="9" hidden="1"/>
    <cellStyle name="Gevolgde hyperlink" xfId="1698" builtinId="9" hidden="1"/>
    <cellStyle name="Gevolgde hyperlink" xfId="1950" builtinId="9" hidden="1"/>
    <cellStyle name="Gevolgde hyperlink" xfId="2204" builtinId="9" hidden="1"/>
    <cellStyle name="Gevolgde hyperlink" xfId="2459" builtinId="9" hidden="1"/>
    <cellStyle name="Gevolgde hyperlink" xfId="2721" builtinId="9" hidden="1"/>
    <cellStyle name="Gevolgde hyperlink" xfId="2973" builtinId="9" hidden="1"/>
    <cellStyle name="Gevolgde hyperlink" xfId="3227" builtinId="9" hidden="1"/>
    <cellStyle name="Gevolgde hyperlink" xfId="3482" builtinId="9" hidden="1"/>
    <cellStyle name="Gevolgde hyperlink" xfId="3744" builtinId="9" hidden="1"/>
    <cellStyle name="Gevolgde hyperlink" xfId="3998" builtinId="9" hidden="1"/>
    <cellStyle name="Gevolgde hyperlink" xfId="4250" builtinId="9" hidden="1"/>
    <cellStyle name="Gevolgde hyperlink" xfId="4506" builtinId="9" hidden="1"/>
    <cellStyle name="Gevolgde hyperlink" xfId="4316" builtinId="9" hidden="1"/>
    <cellStyle name="Gevolgde hyperlink" xfId="4062" builtinId="9" hidden="1"/>
    <cellStyle name="Gevolgde hyperlink" xfId="3810" builtinId="9" hidden="1"/>
    <cellStyle name="Gevolgde hyperlink" xfId="3548" builtinId="9" hidden="1"/>
    <cellStyle name="Gevolgde hyperlink" xfId="3293" builtinId="9" hidden="1"/>
    <cellStyle name="Gevolgde hyperlink" xfId="3039" builtinId="9" hidden="1"/>
    <cellStyle name="Gevolgde hyperlink" xfId="2787" builtinId="9" hidden="1"/>
    <cellStyle name="Gevolgde hyperlink" xfId="2525" builtinId="9" hidden="1"/>
    <cellStyle name="Gevolgde hyperlink" xfId="2269" builtinId="9" hidden="1"/>
    <cellStyle name="Gevolgde hyperlink" xfId="2016" builtinId="9" hidden="1"/>
    <cellStyle name="Gevolgde hyperlink" xfId="1762" builtinId="9" hidden="1"/>
    <cellStyle name="Gevolgde hyperlink" xfId="1502" builtinId="9" hidden="1"/>
    <cellStyle name="Gevolgde hyperlink" xfId="1245" builtinId="9" hidden="1"/>
    <cellStyle name="Gevolgde hyperlink" xfId="990" builtinId="9" hidden="1"/>
    <cellStyle name="Gevolgde hyperlink" xfId="736" builtinId="9" hidden="1"/>
    <cellStyle name="Gevolgde hyperlink" xfId="476" builtinId="9" hidden="1"/>
    <cellStyle name="Gevolgde hyperlink" xfId="220" builtinId="9" hidden="1"/>
    <cellStyle name="Gevolgde hyperlink" xfId="21" builtinId="9" hidden="1"/>
    <cellStyle name="Gevolgde hyperlink" xfId="184" builtinId="9" hidden="1"/>
    <cellStyle name="Gevolgde hyperlink" xfId="440" builtinId="9" hidden="1"/>
    <cellStyle name="Gevolgde hyperlink" xfId="702" builtinId="9" hidden="1"/>
    <cellStyle name="Gevolgde hyperlink" xfId="954" builtinId="9" hidden="1"/>
    <cellStyle name="Gevolgde hyperlink" xfId="1208" builtinId="9" hidden="1"/>
    <cellStyle name="Gevolgde hyperlink" xfId="1466" builtinId="9" hidden="1"/>
    <cellStyle name="Gevolgde hyperlink" xfId="1728" builtinId="9" hidden="1"/>
    <cellStyle name="Gevolgde hyperlink" xfId="1980" builtinId="9" hidden="1"/>
    <cellStyle name="Gevolgde hyperlink" xfId="2234" builtinId="9" hidden="1"/>
    <cellStyle name="Gevolgde hyperlink" xfId="2489" builtinId="9" hidden="1"/>
    <cellStyle name="Gevolgde hyperlink" xfId="2751" builtinId="9" hidden="1"/>
    <cellStyle name="Gevolgde hyperlink" xfId="3003" builtinId="9" hidden="1"/>
    <cellStyle name="Gevolgde hyperlink" xfId="3257" builtinId="9" hidden="1"/>
    <cellStyle name="Gevolgde hyperlink" xfId="3512" builtinId="9" hidden="1"/>
    <cellStyle name="Gevolgde hyperlink" xfId="3774" builtinId="9" hidden="1"/>
    <cellStyle name="Gevolgde hyperlink" xfId="4026" builtinId="9" hidden="1"/>
    <cellStyle name="Gevolgde hyperlink" xfId="4280" builtinId="9" hidden="1"/>
    <cellStyle name="Gevolgde hyperlink" xfId="4537" builtinId="9" hidden="1"/>
    <cellStyle name="Gevolgde hyperlink" xfId="4286" builtinId="9" hidden="1"/>
    <cellStyle name="Gevolgde hyperlink" xfId="4032" builtinId="9" hidden="1"/>
    <cellStyle name="Gevolgde hyperlink" xfId="3780" builtinId="9" hidden="1"/>
    <cellStyle name="Gevolgde hyperlink" xfId="3518" builtinId="9" hidden="1"/>
    <cellStyle name="Gevolgde hyperlink" xfId="3263" builtinId="9" hidden="1"/>
    <cellStyle name="Gevolgde hyperlink" xfId="3009" builtinId="9" hidden="1"/>
    <cellStyle name="Gevolgde hyperlink" xfId="2757" builtinId="9" hidden="1"/>
    <cellStyle name="Gevolgde hyperlink" xfId="2495" builtinId="9" hidden="1"/>
    <cellStyle name="Gevolgde hyperlink" xfId="2240" builtinId="9" hidden="1"/>
    <cellStyle name="Gevolgde hyperlink" xfId="1986" builtinId="9" hidden="1"/>
    <cellStyle name="Gevolgde hyperlink" xfId="1734" builtinId="9" hidden="1"/>
    <cellStyle name="Gevolgde hyperlink" xfId="1472" builtinId="9" hidden="1"/>
    <cellStyle name="Gevolgde hyperlink" xfId="1214" builtinId="9" hidden="1"/>
    <cellStyle name="Gevolgde hyperlink" xfId="960" builtinId="9" hidden="1"/>
    <cellStyle name="Gevolgde hyperlink" xfId="529" builtinId="9" hidden="1"/>
    <cellStyle name="Gevolgde hyperlink" xfId="446" builtinId="9" hidden="1"/>
    <cellStyle name="Gevolgde hyperlink" xfId="190" builtinId="9" hidden="1"/>
    <cellStyle name="Gevolgde hyperlink" xfId="70" builtinId="9" hidden="1"/>
    <cellStyle name="Gevolgde hyperlink" xfId="214" builtinId="9" hidden="1"/>
    <cellStyle name="Gevolgde hyperlink" xfId="470" builtinId="9" hidden="1"/>
    <cellStyle name="Gevolgde hyperlink" xfId="730" builtinId="9" hidden="1"/>
    <cellStyle name="Gevolgde hyperlink" xfId="984" builtinId="9" hidden="1"/>
    <cellStyle name="Gevolgde hyperlink" xfId="1239" builtinId="9" hidden="1"/>
    <cellStyle name="Gevolgde hyperlink" xfId="1496" builtinId="9" hidden="1"/>
    <cellStyle name="Gevolgde hyperlink" xfId="1756" builtinId="9" hidden="1"/>
    <cellStyle name="Gevolgde hyperlink" xfId="2010" builtinId="9" hidden="1"/>
    <cellStyle name="Gevolgde hyperlink" xfId="2264" builtinId="9" hidden="1"/>
    <cellStyle name="Gevolgde hyperlink" xfId="2519" builtinId="9" hidden="1"/>
    <cellStyle name="Gevolgde hyperlink" xfId="2781" builtinId="9" hidden="1"/>
    <cellStyle name="Gevolgde hyperlink" xfId="3033" builtinId="9" hidden="1"/>
    <cellStyle name="Gevolgde hyperlink" xfId="3287" builtinId="9" hidden="1"/>
    <cellStyle name="Gevolgde hyperlink" xfId="3542" builtinId="9" hidden="1"/>
    <cellStyle name="Gevolgde hyperlink" xfId="3804" builtinId="9" hidden="1"/>
    <cellStyle name="Gevolgde hyperlink" xfId="4056" builtinId="9" hidden="1"/>
    <cellStyle name="Gevolgde hyperlink" xfId="4310" builtinId="9" hidden="1"/>
    <cellStyle name="Gevolgde hyperlink" xfId="4512" builtinId="9" hidden="1"/>
    <cellStyle name="Gevolgde hyperlink" xfId="4256" builtinId="9" hidden="1"/>
    <cellStyle name="Gevolgde hyperlink" xfId="4004" builtinId="9" hidden="1"/>
    <cellStyle name="Gevolgde hyperlink" xfId="3750" builtinId="9" hidden="1"/>
    <cellStyle name="Gevolgde hyperlink" xfId="3488" builtinId="9" hidden="1"/>
    <cellStyle name="Gevolgde hyperlink" xfId="3233" builtinId="9" hidden="1"/>
    <cellStyle name="Gevolgde hyperlink" xfId="2979" builtinId="9" hidden="1"/>
    <cellStyle name="Gevolgde hyperlink" xfId="2727" builtinId="9" hidden="1"/>
    <cellStyle name="Gevolgde hyperlink" xfId="2465" builtinId="9" hidden="1"/>
    <cellStyle name="Gevolgde hyperlink" xfId="2210" builtinId="9" hidden="1"/>
    <cellStyle name="Gevolgde hyperlink" xfId="1956" builtinId="9" hidden="1"/>
    <cellStyle name="Gevolgde hyperlink" xfId="1704" builtinId="9" hidden="1"/>
    <cellStyle name="Gevolgde hyperlink" xfId="1442" builtinId="9" hidden="1"/>
    <cellStyle name="Gevolgde hyperlink" xfId="1184" builtinId="9" hidden="1"/>
    <cellStyle name="Gevolgde hyperlink" xfId="930" builtinId="9" hidden="1"/>
    <cellStyle name="Gevolgde hyperlink" xfId="678" builtinId="9" hidden="1"/>
    <cellStyle name="Gevolgde hyperlink" xfId="416" builtinId="9" hidden="1"/>
    <cellStyle name="Gevolgde hyperlink" xfId="160" builtinId="9" hidden="1"/>
    <cellStyle name="Gevolgde hyperlink" xfId="31" builtinId="9" hidden="1"/>
    <cellStyle name="Gevolgde hyperlink" xfId="244" builtinId="9" hidden="1"/>
    <cellStyle name="Gevolgde hyperlink" xfId="500" builtinId="9" hidden="1"/>
    <cellStyle name="Gevolgde hyperlink" xfId="760" builtinId="9" hidden="1"/>
    <cellStyle name="Gevolgde hyperlink" xfId="1014" builtinId="9" hidden="1"/>
    <cellStyle name="Gevolgde hyperlink" xfId="1269" builtinId="9" hidden="1"/>
    <cellStyle name="Gevolgde hyperlink" xfId="1526" builtinId="9" hidden="1"/>
    <cellStyle name="Gevolgde hyperlink" xfId="1786" builtinId="9" hidden="1"/>
    <cellStyle name="Gevolgde hyperlink" xfId="2040" builtinId="9" hidden="1"/>
    <cellStyle name="Gevolgde hyperlink" xfId="2293" builtinId="9" hidden="1"/>
    <cellStyle name="Gevolgde hyperlink" xfId="2549" builtinId="9" hidden="1"/>
    <cellStyle name="Gevolgde hyperlink" xfId="2809" builtinId="9" hidden="1"/>
    <cellStyle name="Gevolgde hyperlink" xfId="3063" builtinId="9" hidden="1"/>
    <cellStyle name="Gevolgde hyperlink" xfId="3316" builtinId="9" hidden="1"/>
    <cellStyle name="Gevolgde hyperlink" xfId="3572" builtinId="9" hidden="1"/>
    <cellStyle name="Gevolgde hyperlink" xfId="3834" builtinId="9" hidden="1"/>
    <cellStyle name="Gevolgde hyperlink" xfId="4086" builtinId="9" hidden="1"/>
    <cellStyle name="Gevolgde hyperlink" xfId="4340" builtinId="9" hidden="1"/>
    <cellStyle name="Gevolgde hyperlink" xfId="4482" builtinId="9" hidden="1"/>
    <cellStyle name="Gevolgde hyperlink" xfId="4226" builtinId="9" hidden="1"/>
    <cellStyle name="Gevolgde hyperlink" xfId="3974" builtinId="9" hidden="1"/>
    <cellStyle name="Gevolgde hyperlink" xfId="3718" builtinId="9" hidden="1"/>
    <cellStyle name="Gevolgde hyperlink" xfId="3458" builtinId="9" hidden="1"/>
    <cellStyle name="Gevolgde hyperlink" xfId="3203" builtinId="9" hidden="1"/>
    <cellStyle name="Gevolgde hyperlink" xfId="2951" builtinId="9" hidden="1"/>
    <cellStyle name="Gevolgde hyperlink" xfId="2697" builtinId="9" hidden="1"/>
    <cellStyle name="Gevolgde hyperlink" xfId="2435" builtinId="9" hidden="1"/>
    <cellStyle name="Gevolgde hyperlink" xfId="2180" builtinId="9" hidden="1"/>
    <cellStyle name="Gevolgde hyperlink" xfId="1926" builtinId="9" hidden="1"/>
    <cellStyle name="Gevolgde hyperlink" xfId="1674" builtinId="9" hidden="1"/>
    <cellStyle name="Gevolgde hyperlink" xfId="1412" builtinId="9" hidden="1"/>
    <cellStyle name="Gevolgde hyperlink" xfId="1154" builtinId="9" hidden="1"/>
    <cellStyle name="Gevolgde hyperlink" xfId="900" builtinId="9" hidden="1"/>
    <cellStyle name="Gevolgde hyperlink" xfId="648" builtinId="9" hidden="1"/>
    <cellStyle name="Gevolgde hyperlink" xfId="274" builtinId="9" hidden="1"/>
    <cellStyle name="Gevolgde hyperlink" xfId="322" builtinId="9" hidden="1"/>
    <cellStyle name="Gevolgde hyperlink" xfId="250" builtinId="9" hidden="1"/>
    <cellStyle name="Gevolgde hyperlink" xfId="346" builtinId="9" hidden="1"/>
    <cellStyle name="Gevolgde hyperlink" xfId="534" builtinId="9" hidden="1"/>
    <cellStyle name="Gevolgde hyperlink" xfId="790" builtinId="9" hidden="1"/>
    <cellStyle name="Gevolgde hyperlink" xfId="1044" builtinId="9" hidden="1"/>
    <cellStyle name="Gevolgde hyperlink" xfId="1300" builtinId="9" hidden="1"/>
    <cellStyle name="Gevolgde hyperlink" xfId="1556" builtinId="9" hidden="1"/>
    <cellStyle name="Gevolgde hyperlink" xfId="1816" builtinId="9" hidden="1"/>
    <cellStyle name="Gevolgde hyperlink" xfId="2070" builtinId="9" hidden="1"/>
    <cellStyle name="Gevolgde hyperlink" xfId="2323" builtinId="9" hidden="1"/>
    <cellStyle name="Gevolgde hyperlink" xfId="2579" builtinId="9" hidden="1"/>
    <cellStyle name="Gevolgde hyperlink" xfId="2839" builtinId="9" hidden="1"/>
    <cellStyle name="Gevolgde hyperlink" xfId="3093" builtinId="9" hidden="1"/>
    <cellStyle name="Gevolgde hyperlink" xfId="3346" builtinId="9" hidden="1"/>
    <cellStyle name="Gevolgde hyperlink" xfId="3602" builtinId="9" hidden="1"/>
    <cellStyle name="Gevolgde hyperlink" xfId="3862" builtinId="9" hidden="1"/>
    <cellStyle name="Gevolgde hyperlink" xfId="4116" builtinId="9" hidden="1"/>
    <cellStyle name="Gevolgde hyperlink" xfId="4370" builtinId="9" hidden="1"/>
    <cellStyle name="Gevolgde hyperlink" xfId="4452" builtinId="9" hidden="1"/>
    <cellStyle name="Gevolgde hyperlink" xfId="4196" builtinId="9" hidden="1"/>
    <cellStyle name="Gevolgde hyperlink" xfId="3944" builtinId="9" hidden="1"/>
    <cellStyle name="Gevolgde hyperlink" xfId="3688" builtinId="9" hidden="1"/>
    <cellStyle name="Gevolgde hyperlink" xfId="3428" builtinId="9" hidden="1"/>
    <cellStyle name="Gevolgde hyperlink" xfId="3173" builtinId="9" hidden="1"/>
    <cellStyle name="Gevolgde hyperlink" xfId="2921" builtinId="9" hidden="1"/>
    <cellStyle name="Gevolgde hyperlink" xfId="2665" builtinId="9" hidden="1"/>
    <cellStyle name="Gevolgde hyperlink" xfId="2405" builtinId="9" hidden="1"/>
    <cellStyle name="Gevolgde hyperlink" xfId="2150" builtinId="9" hidden="1"/>
    <cellStyle name="Gevolgde hyperlink" xfId="1898" builtinId="9" hidden="1"/>
    <cellStyle name="Gevolgde hyperlink" xfId="1644" builtinId="9" hidden="1"/>
    <cellStyle name="Gevolgde hyperlink" xfId="1382" builtinId="9" hidden="1"/>
    <cellStyle name="Gevolgde hyperlink" xfId="1124" builtinId="9" hidden="1"/>
    <cellStyle name="Gevolgde hyperlink" xfId="872" builtinId="9" hidden="1"/>
    <cellStyle name="Gevolgde hyperlink" xfId="618" builtinId="9" hidden="1"/>
    <cellStyle name="Gevolgde hyperlink" xfId="356" builtinId="9" hidden="1"/>
    <cellStyle name="Gevolgde hyperlink" xfId="100" builtinId="9" hidden="1"/>
    <cellStyle name="Gevolgde hyperlink" xfId="33" builtinId="9" hidden="1"/>
    <cellStyle name="Gevolgde hyperlink" xfId="304" builtinId="9" hidden="1"/>
    <cellStyle name="Gevolgde hyperlink" xfId="564" builtinId="9" hidden="1"/>
    <cellStyle name="Gevolgde hyperlink" xfId="820" builtinId="9" hidden="1"/>
    <cellStyle name="Gevolgde hyperlink" xfId="1072" builtinId="9" hidden="1"/>
    <cellStyle name="Gevolgde hyperlink" xfId="1330" builtinId="9" hidden="1"/>
    <cellStyle name="Gevolgde hyperlink" xfId="1590" builtinId="9" hidden="1"/>
    <cellStyle name="Gevolgde hyperlink" xfId="1846" builtinId="9" hidden="1"/>
    <cellStyle name="Gevolgde hyperlink" xfId="2098" builtinId="9" hidden="1"/>
    <cellStyle name="Gevolgde hyperlink" xfId="2353" builtinId="9" hidden="1"/>
    <cellStyle name="Gevolgde hyperlink" xfId="2609" builtinId="9" hidden="1"/>
    <cellStyle name="Gevolgde hyperlink" xfId="2869" builtinId="9" hidden="1"/>
    <cellStyle name="Gevolgde hyperlink" xfId="3123" builtinId="9" hidden="1"/>
    <cellStyle name="Gevolgde hyperlink" xfId="3376" builtinId="9" hidden="1"/>
    <cellStyle name="Gevolgde hyperlink" xfId="3632" builtinId="9" hidden="1"/>
    <cellStyle name="Gevolgde hyperlink" xfId="3892" builtinId="9" hidden="1"/>
    <cellStyle name="Gevolgde hyperlink" xfId="4146" builtinId="9" hidden="1"/>
    <cellStyle name="Gevolgde hyperlink" xfId="4400" builtinId="9" hidden="1"/>
    <cellStyle name="Gevolgde hyperlink" xfId="4422" builtinId="9" hidden="1"/>
    <cellStyle name="Gevolgde hyperlink" xfId="4168" builtinId="9" hidden="1"/>
    <cellStyle name="Gevolgde hyperlink" xfId="3914" builtinId="9" hidden="1"/>
    <cellStyle name="Gevolgde hyperlink" xfId="3654" builtinId="9" hidden="1"/>
    <cellStyle name="Gevolgde hyperlink" xfId="3398" builtinId="9" hidden="1"/>
    <cellStyle name="Gevolgde hyperlink" xfId="3143" builtinId="9" hidden="1"/>
    <cellStyle name="Gevolgde hyperlink" xfId="2891" builtinId="9" hidden="1"/>
    <cellStyle name="Gevolgde hyperlink" xfId="2635" builtinId="9" hidden="1"/>
    <cellStyle name="Gevolgde hyperlink" xfId="2375" builtinId="9" hidden="1"/>
    <cellStyle name="Gevolgde hyperlink" xfId="2120" builtinId="9" hidden="1"/>
    <cellStyle name="Gevolgde hyperlink" xfId="1868" builtinId="9" hidden="1"/>
    <cellStyle name="Gevolgde hyperlink" xfId="1612" builtinId="9" hidden="1"/>
    <cellStyle name="Gevolgde hyperlink" xfId="1352" builtinId="9" hidden="1"/>
    <cellStyle name="Gevolgde hyperlink" xfId="1094" builtinId="9" hidden="1"/>
    <cellStyle name="Gevolgde hyperlink" xfId="842" builtinId="9" hidden="1"/>
    <cellStyle name="Gevolgde hyperlink" xfId="586" builtinId="9" hidden="1"/>
    <cellStyle name="Gevolgde hyperlink" xfId="326" builtinId="9" hidden="1"/>
    <cellStyle name="Gevolgde hyperlink" xfId="174" builtinId="9" hidden="1"/>
    <cellStyle name="Gevolgde hyperlink" xfId="170" builtinId="9" hidden="1"/>
    <cellStyle name="Gevolgde hyperlink" xfId="334" builtinId="9" hidden="1"/>
    <cellStyle name="Gevolgde hyperlink" xfId="596" builtinId="9" hidden="1"/>
    <cellStyle name="Gevolgde hyperlink" xfId="850" builtinId="9" hidden="1"/>
    <cellStyle name="Gevolgde hyperlink" xfId="1102" builtinId="9" hidden="1"/>
    <cellStyle name="Gevolgde hyperlink" xfId="1360" builtinId="9" hidden="1"/>
    <cellStyle name="Gevolgde hyperlink" xfId="1620" builtinId="9" hidden="1"/>
    <cellStyle name="Gevolgde hyperlink" xfId="1876" builtinId="9" hidden="1"/>
    <cellStyle name="Gevolgde hyperlink" xfId="2128" builtinId="9" hidden="1"/>
    <cellStyle name="Gevolgde hyperlink" xfId="2383" builtinId="9" hidden="1"/>
    <cellStyle name="Gevolgde hyperlink" xfId="2643" builtinId="9" hidden="1"/>
    <cellStyle name="Gevolgde hyperlink" xfId="2899" builtinId="9" hidden="1"/>
    <cellStyle name="Gevolgde hyperlink" xfId="3151" builtinId="9" hidden="1"/>
    <cellStyle name="Gevolgde hyperlink" xfId="3406" builtinId="9" hidden="1"/>
    <cellStyle name="Gevolgde hyperlink" xfId="3666" builtinId="9" hidden="1"/>
    <cellStyle name="Gevolgde hyperlink" xfId="3922" builtinId="9" hidden="1"/>
    <cellStyle name="Gevolgde hyperlink" xfId="4176" builtinId="9" hidden="1"/>
    <cellStyle name="Gevolgde hyperlink" xfId="4430" builtinId="9" hidden="1"/>
    <cellStyle name="Gevolgde hyperlink" xfId="4392" builtinId="9" hidden="1"/>
    <cellStyle name="Gevolgde hyperlink" xfId="4138" builtinId="9" hidden="1"/>
    <cellStyle name="Gevolgde hyperlink" xfId="3884" builtinId="9" hidden="1"/>
    <cellStyle name="Gevolgde hyperlink" xfId="3624" builtinId="9" hidden="1"/>
    <cellStyle name="Gevolgde hyperlink" xfId="3368" builtinId="9" hidden="1"/>
    <cellStyle name="Gevolgde hyperlink" xfId="3115" builtinId="9" hidden="1"/>
    <cellStyle name="Gevolgde hyperlink" xfId="2861" builtinId="9" hidden="1"/>
    <cellStyle name="Gevolgde hyperlink" xfId="2601" builtinId="9" hidden="1"/>
    <cellStyle name="Gevolgde hyperlink" xfId="2345" builtinId="9" hidden="1"/>
    <cellStyle name="Gevolgde hyperlink" xfId="2092" builtinId="9" hidden="1"/>
    <cellStyle name="Gevolgde hyperlink" xfId="1838" builtinId="9" hidden="1"/>
    <cellStyle name="Gevolgde hyperlink" xfId="1582" builtinId="9" hidden="1"/>
    <cellStyle name="Gevolgde hyperlink" xfId="1322" builtinId="9" hidden="1"/>
    <cellStyle name="Gevolgde hyperlink" xfId="1064" builtinId="9" hidden="1"/>
    <cellStyle name="Gevolgde hyperlink" xfId="812" builtinId="9" hidden="1"/>
    <cellStyle name="Gevolgde hyperlink" xfId="556" builtinId="9" hidden="1"/>
    <cellStyle name="Gevolgde hyperlink" xfId="296" builtinId="9" hidden="1"/>
    <cellStyle name="Gevolgde hyperlink" xfId="37" builtinId="9" hidden="1"/>
    <cellStyle name="Gevolgde hyperlink" xfId="108" builtinId="9" hidden="1"/>
    <cellStyle name="Gevolgde hyperlink" xfId="364" builtinId="9" hidden="1"/>
    <cellStyle name="Gevolgde hyperlink" xfId="626" builtinId="9" hidden="1"/>
    <cellStyle name="Gevolgde hyperlink" xfId="527" builtinId="9" hidden="1"/>
    <cellStyle name="Gevolgde hyperlink" xfId="1132" builtinId="9" hidden="1"/>
    <cellStyle name="Gevolgde hyperlink" xfId="1390" builtinId="9" hidden="1"/>
    <cellStyle name="Gevolgde hyperlink" xfId="1652" builtinId="9" hidden="1"/>
    <cellStyle name="Gevolgde hyperlink" xfId="1906" builtinId="9" hidden="1"/>
    <cellStyle name="Gevolgde hyperlink" xfId="2158" builtinId="9" hidden="1"/>
    <cellStyle name="Gevolgde hyperlink" xfId="2413" builtinId="9" hidden="1"/>
    <cellStyle name="Gevolgde hyperlink" xfId="2673" builtinId="9" hidden="1"/>
    <cellStyle name="Gevolgde hyperlink" xfId="2929" builtinId="9" hidden="1"/>
    <cellStyle name="Gevolgde hyperlink" xfId="3181" builtinId="9" hidden="1"/>
    <cellStyle name="Gevolgde hyperlink" xfId="3436" builtinId="9" hidden="1"/>
    <cellStyle name="Gevolgde hyperlink" xfId="3696" builtinId="9" hidden="1"/>
    <cellStyle name="Gevolgde hyperlink" xfId="3952" builtinId="9" hidden="1"/>
    <cellStyle name="Gevolgde hyperlink" xfId="4204" builtinId="9" hidden="1"/>
    <cellStyle name="Gevolgde hyperlink" xfId="4460" builtinId="9" hidden="1"/>
    <cellStyle name="Gevolgde hyperlink" xfId="4362" builtinId="9" hidden="1"/>
    <cellStyle name="Gevolgde hyperlink" xfId="4108" builtinId="9" hidden="1"/>
    <cellStyle name="Gevolgde hyperlink" xfId="3854" builtinId="9" hidden="1"/>
    <cellStyle name="Gevolgde hyperlink" xfId="2507" builtinId="9" hidden="1"/>
    <cellStyle name="Gevolgde hyperlink" xfId="2639" builtinId="9" hidden="1"/>
    <cellStyle name="Gevolgde hyperlink" xfId="2831" builtinId="9" hidden="1"/>
    <cellStyle name="Gevolgde hyperlink" xfId="3021" builtinId="9" hidden="1"/>
    <cellStyle name="Gevolgde hyperlink" xfId="3147" builtinId="9" hidden="1"/>
    <cellStyle name="Gevolgde hyperlink" xfId="3338" builtinId="9" hidden="1"/>
    <cellStyle name="Gevolgde hyperlink" xfId="3530" builtinId="9" hidden="1"/>
    <cellStyle name="Gevolgde hyperlink" xfId="3658" builtinId="9" hidden="1"/>
    <cellStyle name="Gevolgde hyperlink" xfId="3211" builtinId="9" hidden="1"/>
    <cellStyle name="Gevolgde hyperlink" xfId="2705" builtinId="9" hidden="1"/>
    <cellStyle name="Gevolgde hyperlink" xfId="2124" builtinId="9" hidden="1"/>
    <cellStyle name="Gevolgde hyperlink" xfId="2252" builtinId="9" hidden="1"/>
    <cellStyle name="Gevolgde hyperlink" xfId="2379" builtinId="9" hidden="1"/>
    <cellStyle name="Gevolgde hyperlink" xfId="2062" builtinId="9" hidden="1"/>
    <cellStyle name="Gevolgde hyperlink" xfId="1872" builtinId="9" hidden="1"/>
    <cellStyle name="Gevolgde hyperlink" xfId="1934" builtinId="9" hidden="1"/>
    <cellStyle name="Gevolgde hyperlink" xfId="1998" builtinId="9" hidden="1"/>
    <cellStyle name="Gevolgde hyperlink" xfId="2315" builtinId="9" hidden="1"/>
    <cellStyle name="Gevolgde hyperlink" xfId="2188" builtinId="9" hidden="1"/>
    <cellStyle name="Gevolgde hyperlink" xfId="2443" builtinId="9" hidden="1"/>
    <cellStyle name="Gevolgde hyperlink" xfId="2959" builtinId="9" hidden="1"/>
    <cellStyle name="Gevolgde hyperlink" xfId="3466" builtinId="9" hidden="1"/>
    <cellStyle name="Gevolgde hyperlink" xfId="3594" builtinId="9" hidden="1"/>
    <cellStyle name="Gevolgde hyperlink" xfId="3402" builtinId="9" hidden="1"/>
    <cellStyle name="Gevolgde hyperlink" xfId="3275" builtinId="9" hidden="1"/>
    <cellStyle name="Gevolgde hyperlink" xfId="3085" builtinId="9" hidden="1"/>
    <cellStyle name="Gevolgde hyperlink" xfId="2895" builtinId="9" hidden="1"/>
    <cellStyle name="Gevolgde hyperlink" xfId="2769" builtinId="9" hidden="1"/>
    <cellStyle name="Gevolgde hyperlink" xfId="2571" builtinId="9" hidden="1"/>
    <cellStyle name="Gevolgde hyperlink" xfId="3728" builtinId="9" hidden="1"/>
    <cellStyle name="Gevolgde hyperlink" xfId="3982" builtinId="9" hidden="1"/>
    <cellStyle name="Gevolgde hyperlink" xfId="4234" builtinId="9" hidden="1"/>
    <cellStyle name="Gevolgde hyperlink" xfId="4490" builtinId="9" hidden="1"/>
    <cellStyle name="Gevolgde hyperlink" xfId="4332" builtinId="9" hidden="1"/>
    <cellStyle name="Gevolgde hyperlink" xfId="4078" builtinId="9" hidden="1"/>
    <cellStyle name="Gevolgde hyperlink" xfId="3826" builtinId="9" hidden="1"/>
    <cellStyle name="Gevolgde hyperlink" xfId="3564" builtinId="9" hidden="1"/>
    <cellStyle name="Gevolgde hyperlink" xfId="3309" builtinId="9" hidden="1"/>
    <cellStyle name="Gevolgde hyperlink" xfId="3055" builtinId="9" hidden="1"/>
    <cellStyle name="Gevolgde hyperlink" xfId="2801" builtinId="9" hidden="1"/>
    <cellStyle name="Gevolgde hyperlink" xfId="2541" builtinId="9" hidden="1"/>
    <cellStyle name="Gevolgde hyperlink" xfId="2285" builtinId="9" hidden="1"/>
    <cellStyle name="Gevolgde hyperlink" xfId="2032" builtinId="9" hidden="1"/>
    <cellStyle name="Gevolgde hyperlink" xfId="1778" builtinId="9" hidden="1"/>
    <cellStyle name="Gevolgde hyperlink" xfId="1518" builtinId="9" hidden="1"/>
    <cellStyle name="Gevolgde hyperlink" xfId="1261" builtinId="9" hidden="1"/>
    <cellStyle name="Gevolgde hyperlink" xfId="1006" builtinId="9" hidden="1"/>
    <cellStyle name="Gevolgde hyperlink" xfId="752" builtinId="9" hidden="1"/>
    <cellStyle name="Gevolgde hyperlink" xfId="492" builtinId="9" hidden="1"/>
    <cellStyle name="Gevolgde hyperlink" xfId="236" builtinId="9" hidden="1"/>
    <cellStyle name="Gevolgde hyperlink" xfId="13" builtinId="9" hidden="1"/>
    <cellStyle name="Gevolgde hyperlink" xfId="168" builtinId="9" hidden="1"/>
    <cellStyle name="Gevolgde hyperlink" xfId="424" builtinId="9" hidden="1"/>
    <cellStyle name="Gevolgde hyperlink" xfId="686" builtinId="9" hidden="1"/>
    <cellStyle name="Gevolgde hyperlink" xfId="938" builtinId="9" hidden="1"/>
    <cellStyle name="Gevolgde hyperlink" xfId="1192" builtinId="9" hidden="1"/>
    <cellStyle name="Gevolgde hyperlink" xfId="1450" builtinId="9" hidden="1"/>
    <cellStyle name="Gevolgde hyperlink" xfId="1712" builtinId="9" hidden="1"/>
    <cellStyle name="Gevolgde hyperlink" xfId="1964" builtinId="9" hidden="1"/>
    <cellStyle name="Gevolgde hyperlink" xfId="2218" builtinId="9" hidden="1"/>
    <cellStyle name="Gevolgde hyperlink" xfId="2473" builtinId="9" hidden="1"/>
    <cellStyle name="Gevolgde hyperlink" xfId="2735" builtinId="9" hidden="1"/>
    <cellStyle name="Gevolgde hyperlink" xfId="2987" builtinId="9" hidden="1"/>
    <cellStyle name="Gevolgde hyperlink" xfId="3241" builtinId="9" hidden="1"/>
    <cellStyle name="Gevolgde hyperlink" xfId="3496" builtinId="9" hidden="1"/>
    <cellStyle name="Gevolgde hyperlink" xfId="3758" builtinId="9" hidden="1"/>
    <cellStyle name="Gevolgde hyperlink" xfId="3659" builtinId="9" hidden="1"/>
    <cellStyle name="Gevolgde hyperlink" xfId="4264" builtinId="9" hidden="1"/>
    <cellStyle name="Gevolgde hyperlink" xfId="4520" builtinId="9" hidden="1"/>
    <cellStyle name="Gevolgde hyperlink" xfId="4302" builtinId="9" hidden="1"/>
    <cellStyle name="Gevolgde hyperlink" xfId="4048" builtinId="9" hidden="1"/>
    <cellStyle name="Gevolgde hyperlink" xfId="3796" builtinId="9" hidden="1"/>
    <cellStyle name="Gevolgde hyperlink" xfId="3534" builtinId="9" hidden="1"/>
    <cellStyle name="Gevolgde hyperlink" xfId="3279" builtinId="9" hidden="1"/>
    <cellStyle name="Gevolgde hyperlink" xfId="3025" builtinId="9" hidden="1"/>
    <cellStyle name="Gevolgde hyperlink" xfId="2773" builtinId="9" hidden="1"/>
    <cellStyle name="Gevolgde hyperlink" xfId="2511" builtinId="9" hidden="1"/>
    <cellStyle name="Gevolgde hyperlink" xfId="2256" builtinId="9" hidden="1"/>
    <cellStyle name="Gevolgde hyperlink" xfId="2002" builtinId="9" hidden="1"/>
    <cellStyle name="Gevolgde hyperlink" xfId="1750" builtinId="9" hidden="1"/>
    <cellStyle name="Gevolgde hyperlink" xfId="1488" builtinId="9" hidden="1"/>
    <cellStyle name="Gevolgde hyperlink" xfId="1231" builtinId="9" hidden="1"/>
    <cellStyle name="Gevolgde hyperlink" xfId="976" builtinId="9" hidden="1"/>
    <cellStyle name="Gevolgde hyperlink" xfId="722" builtinId="9" hidden="1"/>
    <cellStyle name="Gevolgde hyperlink" xfId="462" builtinId="9" hidden="1"/>
    <cellStyle name="Gevolgde hyperlink" xfId="206" builtinId="9" hidden="1"/>
    <cellStyle name="Gevolgde hyperlink" xfId="66" builtinId="9" hidden="1"/>
    <cellStyle name="Gevolgde hyperlink" xfId="198" builtinId="9" hidden="1"/>
    <cellStyle name="Gevolgde hyperlink" xfId="454" builtinId="9" hidden="1"/>
    <cellStyle name="Gevolgde hyperlink" xfId="714" builtinId="9" hidden="1"/>
    <cellStyle name="Gevolgde hyperlink" xfId="968" builtinId="9" hidden="1"/>
    <cellStyle name="Gevolgde hyperlink" xfId="1222" builtinId="9" hidden="1"/>
    <cellStyle name="Gevolgde hyperlink" xfId="1480" builtinId="9" hidden="1"/>
    <cellStyle name="Gevolgde hyperlink" xfId="1742" builtinId="9" hidden="1"/>
    <cellStyle name="Gevolgde hyperlink" xfId="1994" builtinId="9" hidden="1"/>
    <cellStyle name="Gevolgde hyperlink" xfId="2248" builtinId="9" hidden="1"/>
    <cellStyle name="Gevolgde hyperlink" xfId="2503" builtinId="9" hidden="1"/>
    <cellStyle name="Gevolgde hyperlink" xfId="2765" builtinId="9" hidden="1"/>
    <cellStyle name="Gevolgde hyperlink" xfId="3017" builtinId="9" hidden="1"/>
    <cellStyle name="Gevolgde hyperlink" xfId="3271" builtinId="9" hidden="1"/>
    <cellStyle name="Gevolgde hyperlink" xfId="3526" builtinId="9" hidden="1"/>
    <cellStyle name="Gevolgde hyperlink" xfId="3788" builtinId="9" hidden="1"/>
    <cellStyle name="Gevolgde hyperlink" xfId="4040" builtinId="9" hidden="1"/>
    <cellStyle name="Gevolgde hyperlink" xfId="4294" builtinId="9" hidden="1"/>
    <cellStyle name="Gevolgde hyperlink" xfId="4528" builtinId="9" hidden="1"/>
    <cellStyle name="Gevolgde hyperlink" xfId="4272" builtinId="9" hidden="1"/>
    <cellStyle name="Gevolgde hyperlink" xfId="4018" builtinId="9" hidden="1"/>
    <cellStyle name="Gevolgde hyperlink" xfId="3766" builtinId="9" hidden="1"/>
    <cellStyle name="Gevolgde hyperlink" xfId="3504" builtinId="9" hidden="1"/>
    <cellStyle name="Gevolgde hyperlink" xfId="3249" builtinId="9" hidden="1"/>
    <cellStyle name="Gevolgde hyperlink" xfId="2995" builtinId="9" hidden="1"/>
    <cellStyle name="Gevolgde hyperlink" xfId="2743" builtinId="9" hidden="1"/>
    <cellStyle name="Gevolgde hyperlink" xfId="2481" builtinId="9" hidden="1"/>
    <cellStyle name="Gevolgde hyperlink" xfId="2226" builtinId="9" hidden="1"/>
    <cellStyle name="Gevolgde hyperlink" xfId="1972" builtinId="9" hidden="1"/>
    <cellStyle name="Gevolgde hyperlink" xfId="1720" builtinId="9" hidden="1"/>
    <cellStyle name="Gevolgde hyperlink" xfId="1458" builtinId="9" hidden="1"/>
    <cellStyle name="Gevolgde hyperlink" xfId="1200" builtinId="9" hidden="1"/>
    <cellStyle name="Gevolgde hyperlink" xfId="946" builtinId="9" hidden="1"/>
    <cellStyle name="Gevolgde hyperlink" xfId="694" builtinId="9" hidden="1"/>
    <cellStyle name="Gevolgde hyperlink" xfId="432" builtinId="9" hidden="1"/>
    <cellStyle name="Gevolgde hyperlink" xfId="176" builtinId="9" hidden="1"/>
    <cellStyle name="Gevolgde hyperlink" xfId="17" builtinId="9" hidden="1"/>
    <cellStyle name="Gevolgde hyperlink" xfId="228" builtinId="9" hidden="1"/>
    <cellStyle name="Gevolgde hyperlink" xfId="484" builtinId="9" hidden="1"/>
    <cellStyle name="Gevolgde hyperlink" xfId="744" builtinId="9" hidden="1"/>
    <cellStyle name="Gevolgde hyperlink" xfId="998" builtinId="9" hidden="1"/>
    <cellStyle name="Gevolgde hyperlink" xfId="1253" builtinId="9" hidden="1"/>
    <cellStyle name="Gevolgde hyperlink" xfId="1510" builtinId="9" hidden="1"/>
    <cellStyle name="Gevolgde hyperlink" xfId="1770" builtinId="9" hidden="1"/>
    <cellStyle name="Gevolgde hyperlink" xfId="2024" builtinId="9" hidden="1"/>
    <cellStyle name="Gevolgde hyperlink" xfId="2277" builtinId="9" hidden="1"/>
    <cellStyle name="Gevolgde hyperlink" xfId="2533" builtinId="9" hidden="1"/>
    <cellStyle name="Gevolgde hyperlink" xfId="2795" builtinId="9" hidden="1"/>
    <cellStyle name="Gevolgde hyperlink" xfId="3047" builtinId="9" hidden="1"/>
    <cellStyle name="Gevolgde hyperlink" xfId="3301" builtinId="9" hidden="1"/>
    <cellStyle name="Gevolgde hyperlink" xfId="3556" builtinId="9" hidden="1"/>
    <cellStyle name="Gevolgde hyperlink" xfId="3818" builtinId="9" hidden="1"/>
    <cellStyle name="Gevolgde hyperlink" xfId="4070" builtinId="9" hidden="1"/>
    <cellStyle name="Gevolgde hyperlink" xfId="4324" builtinId="9" hidden="1"/>
    <cellStyle name="Gevolgde hyperlink" xfId="4498" builtinId="9" hidden="1"/>
    <cellStyle name="Gevolgde hyperlink" xfId="4242" builtinId="9" hidden="1"/>
    <cellStyle name="Gevolgde hyperlink" xfId="3990" builtinId="9" hidden="1"/>
    <cellStyle name="Gevolgde hyperlink" xfId="3736" builtinId="9" hidden="1"/>
    <cellStyle name="Gevolgde hyperlink" xfId="3474" builtinId="9" hidden="1"/>
    <cellStyle name="Gevolgde hyperlink" xfId="3219" builtinId="9" hidden="1"/>
    <cellStyle name="Gevolgde hyperlink" xfId="2967" builtinId="9" hidden="1"/>
    <cellStyle name="Gevolgde hyperlink" xfId="2713" builtinId="9" hidden="1"/>
    <cellStyle name="Gevolgde hyperlink" xfId="2451" builtinId="9" hidden="1"/>
    <cellStyle name="Gevolgde hyperlink" xfId="2196" builtinId="9" hidden="1"/>
    <cellStyle name="Gevolgde hyperlink" xfId="1942" builtinId="9" hidden="1"/>
    <cellStyle name="Gevolgde hyperlink" xfId="1690" builtinId="9" hidden="1"/>
    <cellStyle name="Gevolgde hyperlink" xfId="1428" builtinId="9" hidden="1"/>
    <cellStyle name="Gevolgde hyperlink" xfId="1170" builtinId="9" hidden="1"/>
    <cellStyle name="Gevolgde hyperlink" xfId="916" builtinId="9" hidden="1"/>
    <cellStyle name="Gevolgde hyperlink" xfId="664" builtinId="9" hidden="1"/>
    <cellStyle name="Gevolgde hyperlink" xfId="266" builtinId="9" hidden="1"/>
    <cellStyle name="Gevolgde hyperlink" xfId="354" builtinId="9" hidden="1"/>
    <cellStyle name="Gevolgde hyperlink" xfId="202" builtinId="9" hidden="1"/>
    <cellStyle name="Gevolgde hyperlink" xfId="362" builtinId="9" hidden="1"/>
    <cellStyle name="Gevolgde hyperlink" xfId="514" builtinId="9" hidden="1"/>
    <cellStyle name="Gevolgde hyperlink" xfId="774" builtinId="9" hidden="1"/>
    <cellStyle name="Gevolgde hyperlink" xfId="1028" builtinId="9" hidden="1"/>
    <cellStyle name="Gevolgde hyperlink" xfId="1284" builtinId="9" hidden="1"/>
    <cellStyle name="Gevolgde hyperlink" xfId="1540" builtinId="9" hidden="1"/>
    <cellStyle name="Gevolgde hyperlink" xfId="1800" builtinId="9" hidden="1"/>
    <cellStyle name="Gevolgde hyperlink" xfId="2054" builtinId="9" hidden="1"/>
    <cellStyle name="Gevolgde hyperlink" xfId="2307" builtinId="9" hidden="1"/>
    <cellStyle name="Gevolgde hyperlink" xfId="2563" builtinId="9" hidden="1"/>
    <cellStyle name="Gevolgde hyperlink" xfId="2823" builtinId="9" hidden="1"/>
    <cellStyle name="Gevolgde hyperlink" xfId="3077" builtinId="9" hidden="1"/>
    <cellStyle name="Gevolgde hyperlink" xfId="3330" builtinId="9" hidden="1"/>
    <cellStyle name="Gevolgde hyperlink" xfId="3586" builtinId="9" hidden="1"/>
    <cellStyle name="Gevolgde hyperlink" xfId="3846" builtinId="9" hidden="1"/>
    <cellStyle name="Gevolgde hyperlink" xfId="4100" builtinId="9" hidden="1"/>
    <cellStyle name="Gevolgde hyperlink" xfId="4354" builtinId="9" hidden="1"/>
    <cellStyle name="Gevolgde hyperlink" xfId="4468" builtinId="9" hidden="1"/>
    <cellStyle name="Gevolgde hyperlink" xfId="4212" builtinId="9" hidden="1"/>
    <cellStyle name="Gevolgde hyperlink" xfId="3960" builtinId="9" hidden="1"/>
    <cellStyle name="Gevolgde hyperlink" xfId="3704" builtinId="9" hidden="1"/>
    <cellStyle name="Gevolgde hyperlink" xfId="3444" builtinId="9" hidden="1"/>
    <cellStyle name="Gevolgde hyperlink" xfId="3189" builtinId="9" hidden="1"/>
    <cellStyle name="Gevolgde hyperlink" xfId="2937" builtinId="9" hidden="1"/>
    <cellStyle name="Gevolgde hyperlink" xfId="2683" builtinId="9" hidden="1"/>
    <cellStyle name="Gevolgde hyperlink" xfId="2421" builtinId="9" hidden="1"/>
    <cellStyle name="Gevolgde hyperlink" xfId="2166" builtinId="9" hidden="1"/>
    <cellStyle name="Gevolgde hyperlink" xfId="1914" builtinId="9" hidden="1"/>
    <cellStyle name="Gevolgde hyperlink" xfId="1660" builtinId="9" hidden="1"/>
    <cellStyle name="Gevolgde hyperlink" xfId="1398" builtinId="9" hidden="1"/>
    <cellStyle name="Gevolgde hyperlink" xfId="1140" builtinId="9" hidden="1"/>
    <cellStyle name="Gevolgde hyperlink" xfId="886" builtinId="9" hidden="1"/>
    <cellStyle name="Gevolgde hyperlink" xfId="634" builtinId="9" hidden="1"/>
    <cellStyle name="Gevolgde hyperlink" xfId="372" builtinId="9" hidden="1"/>
    <cellStyle name="Gevolgde hyperlink" xfId="116" builtinId="9" hidden="1"/>
    <cellStyle name="Gevolgde hyperlink" xfId="43" builtinId="9" hidden="1"/>
    <cellStyle name="Gevolgde hyperlink" xfId="288" builtinId="9" hidden="1"/>
    <cellStyle name="Gevolgde hyperlink" xfId="548" builtinId="9" hidden="1"/>
    <cellStyle name="Gevolgde hyperlink" xfId="804" builtinId="9" hidden="1"/>
    <cellStyle name="Gevolgde hyperlink" xfId="1056" builtinId="9" hidden="1"/>
    <cellStyle name="Gevolgde hyperlink" xfId="1314" builtinId="9" hidden="1"/>
    <cellStyle name="Gevolgde hyperlink" xfId="1570" builtinId="9" hidden="1"/>
    <cellStyle name="Gevolgde hyperlink" xfId="1830" builtinId="9" hidden="1"/>
    <cellStyle name="Gevolgde hyperlink" xfId="2084" builtinId="9" hidden="1"/>
    <cellStyle name="Gevolgde hyperlink" xfId="2337" builtinId="9" hidden="1"/>
    <cellStyle name="Gevolgde hyperlink" xfId="2593" builtinId="9" hidden="1"/>
    <cellStyle name="Gevolgde hyperlink" xfId="2853" builtinId="9" hidden="1"/>
    <cellStyle name="Gevolgde hyperlink" xfId="3107" builtinId="9" hidden="1"/>
    <cellStyle name="Gevolgde hyperlink" xfId="3360" builtinId="9" hidden="1"/>
    <cellStyle name="Gevolgde hyperlink" xfId="3616" builtinId="9" hidden="1"/>
    <cellStyle name="Gevolgde hyperlink" xfId="3876" builtinId="9" hidden="1"/>
    <cellStyle name="Gevolgde hyperlink" xfId="4130" builtinId="9" hidden="1"/>
    <cellStyle name="Gevolgde hyperlink" xfId="4384" builtinId="9" hidden="1"/>
    <cellStyle name="Gevolgde hyperlink" xfId="4438" builtinId="9" hidden="1"/>
    <cellStyle name="Gevolgde hyperlink" xfId="3719" builtinId="9" hidden="1"/>
    <cellStyle name="Gevolgde hyperlink" xfId="3930" builtinId="9" hidden="1"/>
    <cellStyle name="Gevolgde hyperlink" xfId="3674" builtinId="9" hidden="1"/>
    <cellStyle name="Gevolgde hyperlink" xfId="3414" builtinId="9" hidden="1"/>
    <cellStyle name="Gevolgde hyperlink" xfId="3159" builtinId="9" hidden="1"/>
    <cellStyle name="Gevolgde hyperlink" xfId="2907" builtinId="9" hidden="1"/>
    <cellStyle name="Gevolgde hyperlink" xfId="2651" builtinId="9" hidden="1"/>
    <cellStyle name="Gevolgde hyperlink" xfId="2391" builtinId="9" hidden="1"/>
    <cellStyle name="Gevolgde hyperlink" xfId="2136" builtinId="9" hidden="1"/>
    <cellStyle name="Gevolgde hyperlink" xfId="1884" builtinId="9" hidden="1"/>
    <cellStyle name="Gevolgde hyperlink" xfId="1628" builtinId="9" hidden="1"/>
    <cellStyle name="Gevolgde hyperlink" xfId="1368" builtinId="9" hidden="1"/>
    <cellStyle name="Gevolgde hyperlink" xfId="1110" builtinId="9" hidden="1"/>
    <cellStyle name="Gevolgde hyperlink" xfId="858" builtinId="9" hidden="1"/>
    <cellStyle name="Gevolgde hyperlink" xfId="604" builtinId="9" hidden="1"/>
    <cellStyle name="Gevolgde hyperlink" xfId="342" builtinId="9" hidden="1"/>
    <cellStyle name="Gevolgde hyperlink" xfId="162" builtinId="9" hidden="1"/>
    <cellStyle name="Gevolgde hyperlink" xfId="178" builtinId="9" hidden="1"/>
    <cellStyle name="Gevolgde hyperlink" xfId="318" builtinId="9" hidden="1"/>
    <cellStyle name="Gevolgde hyperlink" xfId="578" builtinId="9" hidden="1"/>
    <cellStyle name="Gevolgde hyperlink" xfId="834" builtinId="9" hidden="1"/>
    <cellStyle name="Gevolgde hyperlink" xfId="1086" builtinId="9" hidden="1"/>
    <cellStyle name="Gevolgde hyperlink" xfId="1344" builtinId="9" hidden="1"/>
    <cellStyle name="Gevolgde hyperlink" xfId="1604" builtinId="9" hidden="1"/>
    <cellStyle name="Gevolgde hyperlink" xfId="1860" builtinId="9" hidden="1"/>
    <cellStyle name="Gevolgde hyperlink" xfId="2112" builtinId="9" hidden="1"/>
    <cellStyle name="Gevolgde hyperlink" xfId="2367" builtinId="9" hidden="1"/>
    <cellStyle name="Gevolgde hyperlink" xfId="2627" builtinId="9" hidden="1"/>
    <cellStyle name="Gevolgde hyperlink" xfId="2883" builtinId="9" hidden="1"/>
    <cellStyle name="Gevolgde hyperlink" xfId="3137" builtinId="9" hidden="1"/>
    <cellStyle name="Gevolgde hyperlink" xfId="3390" builtinId="9" hidden="1"/>
    <cellStyle name="Gevolgde hyperlink" xfId="3646" builtinId="9" hidden="1"/>
    <cellStyle name="Gevolgde hyperlink" xfId="3906" builtinId="9" hidden="1"/>
    <cellStyle name="Gevolgde hyperlink" xfId="4160" builtinId="9" hidden="1"/>
    <cellStyle name="Gevolgde hyperlink" xfId="4414" builtinId="9" hidden="1"/>
    <cellStyle name="Gevolgde hyperlink" xfId="4408" builtinId="9" hidden="1"/>
    <cellStyle name="Gevolgde hyperlink" xfId="4154" builtinId="9" hidden="1"/>
    <cellStyle name="Gevolgde hyperlink" xfId="3900" builtinId="9" hidden="1"/>
    <cellStyle name="Gevolgde hyperlink" xfId="3640" builtinId="9" hidden="1"/>
    <cellStyle name="Gevolgde hyperlink" xfId="3384" builtinId="9" hidden="1"/>
    <cellStyle name="Gevolgde hyperlink" xfId="3131" builtinId="9" hidden="1"/>
    <cellStyle name="Gevolgde hyperlink" xfId="2877" builtinId="9" hidden="1"/>
    <cellStyle name="Gevolgde hyperlink" xfId="2621" builtinId="9" hidden="1"/>
    <cellStyle name="Gevolgde hyperlink" xfId="2361" builtinId="9" hidden="1"/>
    <cellStyle name="Gevolgde hyperlink" xfId="2106" builtinId="9" hidden="1"/>
    <cellStyle name="Gevolgde hyperlink" xfId="1854" builtinId="9" hidden="1"/>
    <cellStyle name="Gevolgde hyperlink" xfId="1598" builtinId="9" hidden="1"/>
    <cellStyle name="Gevolgde hyperlink" xfId="1338" builtinId="9" hidden="1"/>
    <cellStyle name="Gevolgde hyperlink" xfId="1080" builtinId="9" hidden="1"/>
    <cellStyle name="Gevolgde hyperlink" xfId="828" builtinId="9" hidden="1"/>
    <cellStyle name="Gevolgde hyperlink" xfId="572" builtinId="9" hidden="1"/>
    <cellStyle name="Gevolgde hyperlink" xfId="312" builtinId="9" hidden="1"/>
    <cellStyle name="Gevolgde hyperlink" xfId="27" builtinId="9" hidden="1"/>
    <cellStyle name="Gevolgde hyperlink" xfId="92" builtinId="9" hidden="1"/>
    <cellStyle name="Gevolgde hyperlink" xfId="348" builtinId="9" hidden="1"/>
    <cellStyle name="Gevolgde hyperlink" xfId="610" builtinId="9" hidden="1"/>
    <cellStyle name="Gevolgde hyperlink" xfId="864" builtinId="9" hidden="1"/>
    <cellStyle name="Gevolgde hyperlink" xfId="1116" builtinId="9" hidden="1"/>
    <cellStyle name="Gevolgde hyperlink" xfId="1374" builtinId="9" hidden="1"/>
    <cellStyle name="Gevolgde hyperlink" xfId="1636" builtinId="9" hidden="1"/>
    <cellStyle name="Gevolgde hyperlink" xfId="1890" builtinId="9" hidden="1"/>
    <cellStyle name="Gevolgde hyperlink" xfId="2142" builtinId="9" hidden="1"/>
    <cellStyle name="Gevolgde hyperlink" xfId="2397" builtinId="9" hidden="1"/>
    <cellStyle name="Gevolgde hyperlink" xfId="2657" builtinId="9" hidden="1"/>
    <cellStyle name="Gevolgde hyperlink" xfId="2913" builtinId="9" hidden="1"/>
    <cellStyle name="Gevolgde hyperlink" xfId="3165" builtinId="9" hidden="1"/>
    <cellStyle name="Gevolgde hyperlink" xfId="3420" builtinId="9" hidden="1"/>
    <cellStyle name="Gevolgde hyperlink" xfId="3680" builtinId="9" hidden="1"/>
    <cellStyle name="Gevolgde hyperlink" xfId="3936" builtinId="9" hidden="1"/>
    <cellStyle name="Gevolgde hyperlink" xfId="4188" builtinId="9" hidden="1"/>
    <cellStyle name="Gevolgde hyperlink" xfId="4444" builtinId="9" hidden="1"/>
    <cellStyle name="Gevolgde hyperlink" xfId="4378" builtinId="9" hidden="1"/>
    <cellStyle name="Gevolgde hyperlink" xfId="4124" builtinId="9" hidden="1"/>
    <cellStyle name="Gevolgde hyperlink" xfId="3870" builtinId="9" hidden="1"/>
    <cellStyle name="Gevolgde hyperlink" xfId="3610" builtinId="9" hidden="1"/>
    <cellStyle name="Gevolgde hyperlink" xfId="3354" builtinId="9" hidden="1"/>
    <cellStyle name="Gevolgde hyperlink" xfId="3101" builtinId="9" hidden="1"/>
    <cellStyle name="Gevolgde hyperlink" xfId="2847" builtinId="9" hidden="1"/>
    <cellStyle name="Gevolgde hyperlink" xfId="2587" builtinId="9" hidden="1"/>
    <cellStyle name="Gevolgde hyperlink" xfId="2331" builtinId="9" hidden="1"/>
    <cellStyle name="Gevolgde hyperlink" xfId="2078" builtinId="9" hidden="1"/>
    <cellStyle name="Gevolgde hyperlink" xfId="1824" builtinId="9" hidden="1"/>
    <cellStyle name="Gevolgde hyperlink" xfId="1564" builtinId="9" hidden="1"/>
    <cellStyle name="Gevolgde hyperlink" xfId="1308" builtinId="9" hidden="1"/>
    <cellStyle name="Gevolgde hyperlink" xfId="587" builtinId="9" hidden="1"/>
    <cellStyle name="Gevolgde hyperlink" xfId="624" builtinId="9" hidden="1"/>
    <cellStyle name="Gevolgde hyperlink" xfId="798" builtinId="9" hidden="1"/>
    <cellStyle name="Gevolgde hyperlink" xfId="640" builtinId="9" hidden="1"/>
    <cellStyle name="Gevolgde hyperlink" xfId="474" builtinId="9" hidden="1"/>
    <cellStyle name="Gevolgde hyperlink" xfId="542" builtinId="9" hidden="1"/>
    <cellStyle name="Gevolgde hyperlink" xfId="830" builtinId="9" hidden="1"/>
    <cellStyle name="Gevolgde hyperlink" xfId="734" builtinId="9" hidden="1"/>
    <cellStyle name="Gevolgde hyperlink" xfId="892" builtinId="9" hidden="1"/>
    <cellStyle name="Gevolgde hyperlink" xfId="1146" builtinId="9" hidden="1"/>
    <cellStyle name="Gevolgde hyperlink" xfId="1404" builtinId="9" hidden="1"/>
    <cellStyle name="Gevolgde hyperlink" xfId="1666" builtinId="9" hidden="1"/>
    <cellStyle name="Gevolgde hyperlink" xfId="1920" builtinId="9" hidden="1"/>
    <cellStyle name="Gevolgde hyperlink" xfId="2172" builtinId="9" hidden="1"/>
    <cellStyle name="Gevolgde hyperlink" xfId="2427" builtinId="9" hidden="1"/>
    <cellStyle name="Gevolgde hyperlink" xfId="2689" builtinId="9" hidden="1"/>
    <cellStyle name="Gevolgde hyperlink" xfId="2943" builtinId="9" hidden="1"/>
    <cellStyle name="Gevolgde hyperlink" xfId="3195" builtinId="9" hidden="1"/>
    <cellStyle name="Gevolgde hyperlink" xfId="3450" builtinId="9" hidden="1"/>
    <cellStyle name="Gevolgde hyperlink" xfId="3710" builtinId="9" hidden="1"/>
    <cellStyle name="Gevolgde hyperlink" xfId="3966" builtinId="9" hidden="1"/>
    <cellStyle name="Gevolgde hyperlink" xfId="4218" builtinId="9" hidden="1"/>
    <cellStyle name="Gevolgde hyperlink" xfId="4474" builtinId="9" hidden="1"/>
    <cellStyle name="Gevolgde hyperlink" xfId="4348" builtinId="9" hidden="1"/>
    <cellStyle name="Gevolgde hyperlink" xfId="4094" builtinId="9" hidden="1"/>
    <cellStyle name="Gevolgde hyperlink" xfId="3840" builtinId="9" hidden="1"/>
    <cellStyle name="Gevolgde hyperlink" xfId="3580" builtinId="9" hidden="1"/>
    <cellStyle name="Gevolgde hyperlink" xfId="3324" builtinId="9" hidden="1"/>
    <cellStyle name="Gevolgde hyperlink" xfId="3071" builtinId="9" hidden="1"/>
    <cellStyle name="Gevolgde hyperlink" xfId="2817" builtinId="9" hidden="1"/>
    <cellStyle name="Gevolgde hyperlink" xfId="2557" builtinId="9" hidden="1"/>
    <cellStyle name="Gevolgde hyperlink" xfId="2301" builtinId="9" hidden="1"/>
    <cellStyle name="Gevolgde hyperlink" xfId="2048" builtinId="9" hidden="1"/>
    <cellStyle name="Gevolgde hyperlink" xfId="1794" builtinId="9" hidden="1"/>
    <cellStyle name="Gevolgde hyperlink" xfId="1534" builtinId="9" hidden="1"/>
    <cellStyle name="Gevolgde hyperlink" xfId="1277" builtinId="9" hidden="1"/>
    <cellStyle name="Gevolgde hyperlink" xfId="1022" builtinId="9" hidden="1"/>
    <cellStyle name="Gevolgde hyperlink" xfId="768" builtinId="9" hidden="1"/>
    <cellStyle name="Gevolgde hyperlink" xfId="508" builtinId="9" hidden="1"/>
    <cellStyle name="Gevolgde hyperlink" xfId="252" builtinId="9" hidden="1"/>
    <cellStyle name="Gevolgde hyperlink" xfId="47" builtinId="9" hidden="1"/>
    <cellStyle name="Gevolgde hyperlink" xfId="152" builtinId="9" hidden="1"/>
    <cellStyle name="Gevolgde hyperlink" xfId="408" builtinId="9" hidden="1"/>
    <cellStyle name="Gevolgde hyperlink" xfId="670" builtinId="9" hidden="1"/>
    <cellStyle name="Gevolgde hyperlink" xfId="922" builtinId="9" hidden="1"/>
    <cellStyle name="Gevolgde hyperlink" xfId="1176" builtinId="9" hidden="1"/>
    <cellStyle name="Gevolgde hyperlink" xfId="1434" builtinId="9" hidden="1"/>
    <cellStyle name="Gevolgde hyperlink" xfId="1696" builtinId="9" hidden="1"/>
    <cellStyle name="Gevolgde hyperlink" xfId="1948" builtinId="9" hidden="1"/>
    <cellStyle name="Gevolgde hyperlink" xfId="2202" builtinId="9" hidden="1"/>
    <cellStyle name="Gevolgde hyperlink" xfId="2457" builtinId="9" hidden="1"/>
    <cellStyle name="Gevolgde hyperlink" xfId="2719" builtinId="9" hidden="1"/>
    <cellStyle name="Gevolgde hyperlink" xfId="2971" builtinId="9" hidden="1"/>
    <cellStyle name="Gevolgde hyperlink" xfId="3225" builtinId="9" hidden="1"/>
    <cellStyle name="Gevolgde hyperlink" xfId="3480" builtinId="9" hidden="1"/>
    <cellStyle name="Gevolgde hyperlink" xfId="3742" builtinId="9" hidden="1"/>
    <cellStyle name="Gevolgde hyperlink" xfId="3996" builtinId="9" hidden="1"/>
    <cellStyle name="Gevolgde hyperlink" xfId="4248" builtinId="9" hidden="1"/>
    <cellStyle name="Gevolgde hyperlink" xfId="4504" builtinId="9" hidden="1"/>
    <cellStyle name="Gevolgde hyperlink" xfId="4318" builtinId="9" hidden="1"/>
    <cellStyle name="Gevolgde hyperlink" xfId="4064" builtinId="9" hidden="1"/>
    <cellStyle name="Gevolgde hyperlink" xfId="3812" builtinId="9" hidden="1"/>
    <cellStyle name="Gevolgde hyperlink" xfId="3550" builtinId="9" hidden="1"/>
    <cellStyle name="Gevolgde hyperlink" xfId="3295" builtinId="9" hidden="1"/>
    <cellStyle name="Gevolgde hyperlink" xfId="3041" builtinId="9" hidden="1"/>
    <cellStyle name="Gevolgde hyperlink" xfId="2789" builtinId="9" hidden="1"/>
    <cellStyle name="Gevolgde hyperlink" xfId="2527" builtinId="9" hidden="1"/>
    <cellStyle name="Gevolgde hyperlink" xfId="2271" builtinId="9" hidden="1"/>
    <cellStyle name="Gevolgde hyperlink" xfId="2018" builtinId="9" hidden="1"/>
    <cellStyle name="Gevolgde hyperlink" xfId="1764" builtinId="9" hidden="1"/>
    <cellStyle name="Gevolgde hyperlink" xfId="1504" builtinId="9" hidden="1"/>
    <cellStyle name="Gevolgde hyperlink" xfId="1247" builtinId="9" hidden="1"/>
    <cellStyle name="Gevolgde hyperlink" xfId="992" builtinId="9" hidden="1"/>
    <cellStyle name="Gevolgde hyperlink" xfId="738" builtinId="9" hidden="1"/>
    <cellStyle name="Gevolgde hyperlink" xfId="478" builtinId="9" hidden="1"/>
    <cellStyle name="Gevolgde hyperlink" xfId="222" builtinId="9" hidden="1"/>
    <cellStyle name="Gevolgde hyperlink" xfId="78" builtinId="9" hidden="1"/>
    <cellStyle name="Gevolgde hyperlink" xfId="182" builtinId="9" hidden="1"/>
    <cellStyle name="Gevolgde hyperlink" xfId="438" builtinId="9" hidden="1"/>
    <cellStyle name="Gevolgde hyperlink" xfId="700" builtinId="9" hidden="1"/>
    <cellStyle name="Gevolgde hyperlink" xfId="952" builtinId="9" hidden="1"/>
    <cellStyle name="Gevolgde hyperlink" xfId="1206" builtinId="9" hidden="1"/>
    <cellStyle name="Gevolgde hyperlink" xfId="1464" builtinId="9" hidden="1"/>
    <cellStyle name="Gevolgde hyperlink" xfId="1726" builtinId="9" hidden="1"/>
    <cellStyle name="Gevolgde hyperlink" xfId="1978" builtinId="9" hidden="1"/>
    <cellStyle name="Gevolgde hyperlink" xfId="2232" builtinId="9" hidden="1"/>
    <cellStyle name="Gevolgde hyperlink" xfId="2487" builtinId="9" hidden="1"/>
    <cellStyle name="Gevolgde hyperlink" xfId="2749" builtinId="9" hidden="1"/>
    <cellStyle name="Gevolgde hyperlink" xfId="3001" builtinId="9" hidden="1"/>
    <cellStyle name="Gevolgde hyperlink" xfId="3255" builtinId="9" hidden="1"/>
    <cellStyle name="Gevolgde hyperlink" xfId="3510" builtinId="9" hidden="1"/>
    <cellStyle name="Gevolgde hyperlink" xfId="3772" builtinId="9" hidden="1"/>
    <cellStyle name="Gevolgde hyperlink" xfId="4024" builtinId="9" hidden="1"/>
    <cellStyle name="Gevolgde hyperlink" xfId="4278" builtinId="9" hidden="1"/>
    <cellStyle name="Gevolgde hyperlink" xfId="4535" builtinId="9" hidden="1"/>
    <cellStyle name="Gevolgde hyperlink" xfId="4288" builtinId="9" hidden="1"/>
    <cellStyle name="Gevolgde hyperlink" xfId="4034" builtinId="9" hidden="1"/>
    <cellStyle name="Gevolgde hyperlink" xfId="3782" builtinId="9" hidden="1"/>
    <cellStyle name="Gevolgde hyperlink" xfId="3520" builtinId="9" hidden="1"/>
    <cellStyle name="Gevolgde hyperlink" xfId="3265" builtinId="9" hidden="1"/>
    <cellStyle name="Gevolgde hyperlink" xfId="3011" builtinId="9" hidden="1"/>
    <cellStyle name="Gevolgde hyperlink" xfId="2759" builtinId="9" hidden="1"/>
    <cellStyle name="Gevolgde hyperlink" xfId="2497" builtinId="9" hidden="1"/>
    <cellStyle name="Gevolgde hyperlink" xfId="2242" builtinId="9" hidden="1"/>
    <cellStyle name="Gevolgde hyperlink" xfId="1988" builtinId="9" hidden="1"/>
    <cellStyle name="Gevolgde hyperlink" xfId="1736" builtinId="9" hidden="1"/>
    <cellStyle name="Gevolgde hyperlink" xfId="1474" builtinId="9" hidden="1"/>
    <cellStyle name="Gevolgde hyperlink" xfId="1216" builtinId="9" hidden="1"/>
    <cellStyle name="Gevolgde hyperlink" xfId="962" builtinId="9" hidden="1"/>
    <cellStyle name="Gevolgde hyperlink" xfId="708" builtinId="9" hidden="1"/>
    <cellStyle name="Gevolgde hyperlink" xfId="448" builtinId="9" hidden="1"/>
    <cellStyle name="Gevolgde hyperlink" xfId="192" builtinId="9" hidden="1"/>
    <cellStyle name="Gevolgde hyperlink" xfId="11" builtinId="9" hidden="1"/>
    <cellStyle name="Gevolgde hyperlink" xfId="212" builtinId="9" hidden="1"/>
    <cellStyle name="Gevolgde hyperlink" xfId="468" builtinId="9" hidden="1"/>
    <cellStyle name="Gevolgde hyperlink" xfId="728" builtinId="9" hidden="1"/>
    <cellStyle name="Gevolgde hyperlink" xfId="982" builtinId="9" hidden="1"/>
    <cellStyle name="Gevolgde hyperlink" xfId="1237" builtinId="9" hidden="1"/>
    <cellStyle name="Gevolgde hyperlink" xfId="1494" builtinId="9" hidden="1"/>
    <cellStyle name="Gevolgde hyperlink" xfId="1754" builtinId="9" hidden="1"/>
    <cellStyle name="Gevolgde hyperlink" xfId="2008" builtinId="9" hidden="1"/>
    <cellStyle name="Gevolgde hyperlink" xfId="2262" builtinId="9" hidden="1"/>
    <cellStyle name="Gevolgde hyperlink" xfId="2517" builtinId="9" hidden="1"/>
    <cellStyle name="Gevolgde hyperlink" xfId="2779" builtinId="9" hidden="1"/>
    <cellStyle name="Gevolgde hyperlink" xfId="3031" builtinId="9" hidden="1"/>
    <cellStyle name="Gevolgde hyperlink" xfId="3285" builtinId="9" hidden="1"/>
    <cellStyle name="Gevolgde hyperlink" xfId="3540" builtinId="9" hidden="1"/>
    <cellStyle name="Gevolgde hyperlink" xfId="3802" builtinId="9" hidden="1"/>
    <cellStyle name="Gevolgde hyperlink" xfId="4054" builtinId="9" hidden="1"/>
    <cellStyle name="Gevolgde hyperlink" xfId="4308" builtinId="9" hidden="1"/>
    <cellStyle name="Gevolgde hyperlink" xfId="4514" builtinId="9" hidden="1"/>
    <cellStyle name="Gevolgde hyperlink" xfId="4258" builtinId="9" hidden="1"/>
    <cellStyle name="Gevolgde hyperlink" xfId="4006" builtinId="9" hidden="1"/>
    <cellStyle name="Gevolgde hyperlink" xfId="3752" builtinId="9" hidden="1"/>
    <cellStyle name="Gevolgde hyperlink" xfId="3490" builtinId="9" hidden="1"/>
    <cellStyle name="Gevolgde hyperlink" xfId="3235" builtinId="9" hidden="1"/>
    <cellStyle name="Gevolgde hyperlink" xfId="2981" builtinId="9" hidden="1"/>
    <cellStyle name="Gevolgde hyperlink" xfId="2729" builtinId="9" hidden="1"/>
    <cellStyle name="Gevolgde hyperlink" xfId="2467" builtinId="9" hidden="1"/>
    <cellStyle name="Gevolgde hyperlink" xfId="2212" builtinId="9" hidden="1"/>
    <cellStyle name="Gevolgde hyperlink" xfId="1958" builtinId="9" hidden="1"/>
    <cellStyle name="Gevolgde hyperlink" xfId="1706" builtinId="9" hidden="1"/>
    <cellStyle name="Gevolgde hyperlink" xfId="1444" builtinId="9" hidden="1"/>
    <cellStyle name="Gevolgde hyperlink" xfId="1186" builtinId="9" hidden="1"/>
    <cellStyle name="Gevolgde hyperlink" xfId="932" builtinId="9" hidden="1"/>
    <cellStyle name="Gevolgde hyperlink" xfId="680" builtinId="9" hidden="1"/>
    <cellStyle name="Gevolgde hyperlink" xfId="418" builtinId="9" hidden="1"/>
    <cellStyle name="Gevolgde hyperlink" xfId="386" builtinId="9" hidden="1"/>
    <cellStyle name="Gevolgde hyperlink" xfId="210" builtinId="9" hidden="1"/>
    <cellStyle name="Gevolgde hyperlink" xfId="370" builtinId="9" hidden="1"/>
    <cellStyle name="Gevolgde hyperlink" xfId="498" builtinId="9" hidden="1"/>
    <cellStyle name="Gevolgde hyperlink" xfId="758" builtinId="9" hidden="1"/>
    <cellStyle name="Gevolgde hyperlink" xfId="1012" builtinId="9" hidden="1"/>
    <cellStyle name="Gevolgde hyperlink" xfId="1267" builtinId="9" hidden="1"/>
    <cellStyle name="Gevolgde hyperlink" xfId="1524" builtinId="9" hidden="1"/>
    <cellStyle name="Gevolgde hyperlink" xfId="1784" builtinId="9" hidden="1"/>
    <cellStyle name="Gevolgde hyperlink" xfId="2038" builtinId="9" hidden="1"/>
    <cellStyle name="Gevolgde hyperlink" xfId="2291" builtinId="9" hidden="1"/>
    <cellStyle name="Gevolgde hyperlink" xfId="2547" builtinId="9" hidden="1"/>
    <cellStyle name="Gevolgde hyperlink" xfId="2807" builtinId="9" hidden="1"/>
    <cellStyle name="Gevolgde hyperlink" xfId="3061" builtinId="9" hidden="1"/>
    <cellStyle name="Gevolgde hyperlink" xfId="3314" builtinId="9" hidden="1"/>
    <cellStyle name="Gevolgde hyperlink" xfId="3570" builtinId="9" hidden="1"/>
    <cellStyle name="Gevolgde hyperlink" xfId="3832" builtinId="9" hidden="1"/>
    <cellStyle name="Gevolgde hyperlink" xfId="4084" builtinId="9" hidden="1"/>
    <cellStyle name="Gevolgde hyperlink" xfId="4338" builtinId="9" hidden="1"/>
    <cellStyle name="Gevolgde hyperlink" xfId="4484" builtinId="9" hidden="1"/>
    <cellStyle name="Gevolgde hyperlink" xfId="4228" builtinId="9" hidden="1"/>
    <cellStyle name="Gevolgde hyperlink" xfId="3976" builtinId="9" hidden="1"/>
    <cellStyle name="Gevolgde hyperlink" xfId="3722" builtinId="9" hidden="1"/>
    <cellStyle name="Gevolgde hyperlink" xfId="3460" builtinId="9" hidden="1"/>
    <cellStyle name="Gevolgde hyperlink" xfId="3205" builtinId="9" hidden="1"/>
    <cellStyle name="Gevolgde hyperlink" xfId="2953" builtinId="9" hidden="1"/>
    <cellStyle name="Gevolgde hyperlink" xfId="2699" builtinId="9" hidden="1"/>
    <cellStyle name="Gevolgde hyperlink" xfId="2437" builtinId="9" hidden="1"/>
    <cellStyle name="Gevolgde hyperlink" xfId="2182" builtinId="9" hidden="1"/>
    <cellStyle name="Gevolgde hyperlink" xfId="1928" builtinId="9" hidden="1"/>
    <cellStyle name="Gevolgde hyperlink" xfId="1676" builtinId="9" hidden="1"/>
    <cellStyle name="Gevolgde hyperlink" xfId="1414" builtinId="9" hidden="1"/>
    <cellStyle name="Gevolgde hyperlink" xfId="1156" builtinId="9" hidden="1"/>
    <cellStyle name="Gevolgde hyperlink" xfId="902" builtinId="9" hidden="1"/>
    <cellStyle name="Gevolgde hyperlink" xfId="650" builtinId="9" hidden="1"/>
    <cellStyle name="Gevolgde hyperlink" xfId="388" builtinId="9" hidden="1"/>
    <cellStyle name="Gevolgde hyperlink" xfId="132" builtinId="9" hidden="1"/>
    <cellStyle name="Gevolgde hyperlink" xfId="53" builtinId="9" hidden="1"/>
    <cellStyle name="Gevolgde hyperlink" xfId="272" builtinId="9" hidden="1"/>
    <cellStyle name="Gevolgde hyperlink" xfId="532" builtinId="9" hidden="1"/>
    <cellStyle name="Gevolgde hyperlink" xfId="788" builtinId="9" hidden="1"/>
    <cellStyle name="Gevolgde hyperlink" xfId="1042" builtinId="9" hidden="1"/>
    <cellStyle name="Gevolgde hyperlink" xfId="1298" builtinId="9" hidden="1"/>
    <cellStyle name="Gevolgde hyperlink" xfId="1554" builtinId="9" hidden="1"/>
    <cellStyle name="Gevolgde hyperlink" xfId="1814" builtinId="9" hidden="1"/>
    <cellStyle name="Gevolgde hyperlink" xfId="2068" builtinId="9" hidden="1"/>
    <cellStyle name="Gevolgde hyperlink" xfId="2321" builtinId="9" hidden="1"/>
    <cellStyle name="Gevolgde hyperlink" xfId="2577" builtinId="9" hidden="1"/>
    <cellStyle name="Gevolgde hyperlink" xfId="2837" builtinId="9" hidden="1"/>
    <cellStyle name="Gevolgde hyperlink" xfId="3091" builtinId="9" hidden="1"/>
    <cellStyle name="Gevolgde hyperlink" xfId="3344" builtinId="9" hidden="1"/>
    <cellStyle name="Gevolgde hyperlink" xfId="3600" builtinId="9" hidden="1"/>
    <cellStyle name="Gevolgde hyperlink" xfId="3860" builtinId="9" hidden="1"/>
    <cellStyle name="Gevolgde hyperlink" xfId="4114" builtinId="9" hidden="1"/>
    <cellStyle name="Gevolgde hyperlink" xfId="4368" builtinId="9" hidden="1"/>
    <cellStyle name="Gevolgde hyperlink" xfId="4454" builtinId="9" hidden="1"/>
    <cellStyle name="Gevolgde hyperlink" xfId="4198" builtinId="9" hidden="1"/>
    <cellStyle name="Gevolgde hyperlink" xfId="3946" builtinId="9" hidden="1"/>
    <cellStyle name="Gevolgde hyperlink" xfId="3690" builtinId="9" hidden="1"/>
    <cellStyle name="Gevolgde hyperlink" xfId="3430" builtinId="9" hidden="1"/>
    <cellStyle name="Gevolgde hyperlink" xfId="3175" builtinId="9" hidden="1"/>
    <cellStyle name="Gevolgde hyperlink" xfId="2923" builtinId="9" hidden="1"/>
    <cellStyle name="Gevolgde hyperlink" xfId="2667" builtinId="9" hidden="1"/>
    <cellStyle name="Gevolgde hyperlink" xfId="2407" builtinId="9" hidden="1"/>
    <cellStyle name="Gevolgde hyperlink" xfId="2152" builtinId="9" hidden="1"/>
    <cellStyle name="Gevolgde hyperlink" xfId="1900" builtinId="9" hidden="1"/>
    <cellStyle name="Gevolgde hyperlink" xfId="1646" builtinId="9" hidden="1"/>
    <cellStyle name="Gevolgde hyperlink" xfId="1384" builtinId="9" hidden="1"/>
    <cellStyle name="Gevolgde hyperlink" xfId="1126" builtinId="9" hidden="1"/>
    <cellStyle name="Gevolgde hyperlink" xfId="874" builtinId="9" hidden="1"/>
    <cellStyle name="Gevolgde hyperlink" xfId="620" builtinId="9" hidden="1"/>
    <cellStyle name="Gevolgde hyperlink" xfId="358" builtinId="9" hidden="1"/>
    <cellStyle name="Gevolgde hyperlink" xfId="154" builtinId="9" hidden="1"/>
    <cellStyle name="Gevolgde hyperlink" xfId="150" builtinId="9" hidden="1"/>
    <cellStyle name="Gevolgde hyperlink" xfId="302" builtinId="9" hidden="1"/>
    <cellStyle name="Gevolgde hyperlink" xfId="562" builtinId="9" hidden="1"/>
    <cellStyle name="Gevolgde hyperlink" xfId="818" builtinId="9" hidden="1"/>
    <cellStyle name="Gevolgde hyperlink" xfId="1070" builtinId="9" hidden="1"/>
    <cellStyle name="Gevolgde hyperlink" xfId="1328" builtinId="9" hidden="1"/>
    <cellStyle name="Gevolgde hyperlink" xfId="1588" builtinId="9" hidden="1"/>
    <cellStyle name="Gevolgde hyperlink" xfId="1844" builtinId="9" hidden="1"/>
    <cellStyle name="Gevolgde hyperlink" xfId="1633" builtinId="9" hidden="1"/>
    <cellStyle name="Gevolgde hyperlink" xfId="2351" builtinId="9" hidden="1"/>
    <cellStyle name="Gevolgde hyperlink" xfId="2607" builtinId="9" hidden="1"/>
    <cellStyle name="Gevolgde hyperlink" xfId="2867" builtinId="9" hidden="1"/>
    <cellStyle name="Gevolgde hyperlink" xfId="3121" builtinId="9" hidden="1"/>
    <cellStyle name="Gevolgde hyperlink" xfId="3374" builtinId="9" hidden="1"/>
    <cellStyle name="Gevolgde hyperlink" xfId="3630" builtinId="9" hidden="1"/>
    <cellStyle name="Gevolgde hyperlink" xfId="3890" builtinId="9" hidden="1"/>
    <cellStyle name="Gevolgde hyperlink" xfId="4144" builtinId="9" hidden="1"/>
    <cellStyle name="Gevolgde hyperlink" xfId="4398" builtinId="9" hidden="1"/>
    <cellStyle name="Gevolgde hyperlink" xfId="4424" builtinId="9" hidden="1"/>
    <cellStyle name="Gevolgde hyperlink" xfId="4170" builtinId="9" hidden="1"/>
    <cellStyle name="Gevolgde hyperlink" xfId="3916" builtinId="9" hidden="1"/>
    <cellStyle name="Gevolgde hyperlink" xfId="3656" builtinId="9" hidden="1"/>
    <cellStyle name="Gevolgde hyperlink" xfId="3400" builtinId="9" hidden="1"/>
    <cellStyle name="Gevolgde hyperlink" xfId="3145" builtinId="9" hidden="1"/>
    <cellStyle name="Gevolgde hyperlink" xfId="2893" builtinId="9" hidden="1"/>
    <cellStyle name="Gevolgde hyperlink" xfId="2637" builtinId="9" hidden="1"/>
    <cellStyle name="Gevolgde hyperlink" xfId="2377" builtinId="9" hidden="1"/>
    <cellStyle name="Gevolgde hyperlink" xfId="2122" builtinId="9" hidden="1"/>
    <cellStyle name="Gevolgde hyperlink" xfId="1870" builtinId="9" hidden="1"/>
    <cellStyle name="Gevolgde hyperlink" xfId="1614" builtinId="9" hidden="1"/>
    <cellStyle name="Gevolgde hyperlink" xfId="1354" builtinId="9" hidden="1"/>
    <cellStyle name="Gevolgde hyperlink" xfId="1096" builtinId="9" hidden="1"/>
    <cellStyle name="Gevolgde hyperlink" xfId="844" builtinId="9" hidden="1"/>
    <cellStyle name="Gevolgde hyperlink" xfId="590" builtinId="9" hidden="1"/>
    <cellStyle name="Gevolgde hyperlink" xfId="328" builtinId="9" hidden="1"/>
    <cellStyle name="Gevolgde hyperlink" xfId="72" builtinId="9" hidden="1"/>
    <cellStyle name="Gevolgde hyperlink" xfId="76" builtinId="9" hidden="1"/>
    <cellStyle name="Gevolgde hyperlink" xfId="332" builtinId="9" hidden="1"/>
    <cellStyle name="Gevolgde hyperlink" xfId="594" builtinId="9" hidden="1"/>
    <cellStyle name="Gevolgde hyperlink" xfId="848" builtinId="9" hidden="1"/>
    <cellStyle name="Gevolgde hyperlink" xfId="1100" builtinId="9" hidden="1"/>
    <cellStyle name="Gevolgde hyperlink" xfId="1358" builtinId="9" hidden="1"/>
    <cellStyle name="Gevolgde hyperlink" xfId="1618" builtinId="9" hidden="1"/>
    <cellStyle name="Gevolgde hyperlink" xfId="1874" builtinId="9" hidden="1"/>
    <cellStyle name="Gevolgde hyperlink" xfId="2126" builtinId="9" hidden="1"/>
    <cellStyle name="Gevolgde hyperlink" xfId="2381" builtinId="9" hidden="1"/>
    <cellStyle name="Gevolgde hyperlink" xfId="2641" builtinId="9" hidden="1"/>
    <cellStyle name="Gevolgde hyperlink" xfId="2897" builtinId="9" hidden="1"/>
    <cellStyle name="Gevolgde hyperlink" xfId="3149" builtinId="9" hidden="1"/>
    <cellStyle name="Gevolgde hyperlink" xfId="3404" builtinId="9" hidden="1"/>
    <cellStyle name="Gevolgde hyperlink" xfId="3664" builtinId="9" hidden="1"/>
    <cellStyle name="Gevolgde hyperlink" xfId="3920" builtinId="9" hidden="1"/>
    <cellStyle name="Gevolgde hyperlink" xfId="4174" builtinId="9" hidden="1"/>
    <cellStyle name="Gevolgde hyperlink" xfId="4428" builtinId="9" hidden="1"/>
    <cellStyle name="Gevolgde hyperlink" xfId="4394" builtinId="9" hidden="1"/>
    <cellStyle name="Gevolgde hyperlink" xfId="4140" builtinId="9" hidden="1"/>
    <cellStyle name="Gevolgde hyperlink" xfId="3886" builtinId="9" hidden="1"/>
    <cellStyle name="Gevolgde hyperlink" xfId="3626" builtinId="9" hidden="1"/>
    <cellStyle name="Gevolgde hyperlink" xfId="3370" builtinId="9" hidden="1"/>
    <cellStyle name="Gevolgde hyperlink" xfId="3117" builtinId="9" hidden="1"/>
    <cellStyle name="Gevolgde hyperlink" xfId="2863" builtinId="9" hidden="1"/>
    <cellStyle name="Gevolgde hyperlink" xfId="2603" builtinId="9" hidden="1"/>
    <cellStyle name="Gevolgde hyperlink" xfId="2347" builtinId="9" hidden="1"/>
    <cellStyle name="Gevolgde hyperlink" xfId="2094" builtinId="9" hidden="1"/>
    <cellStyle name="Gevolgde hyperlink" xfId="1840" builtinId="9" hidden="1"/>
    <cellStyle name="Gevolgde hyperlink" xfId="1356" builtinId="9" hidden="1"/>
    <cellStyle name="Gevolgde hyperlink" xfId="1516" builtinId="9" hidden="1"/>
    <cellStyle name="Gevolgde hyperlink" xfId="1682" builtinId="9" hidden="1"/>
    <cellStyle name="Gevolgde hyperlink" xfId="1714" builtinId="9" hidden="1"/>
    <cellStyle name="Gevolgde hyperlink" xfId="1194" builtinId="9" hidden="1"/>
    <cellStyle name="Gevolgde hyperlink" xfId="1130" builtinId="9" hidden="1"/>
    <cellStyle name="Gevolgde hyperlink" xfId="940" builtinId="9" hidden="1"/>
    <cellStyle name="Gevolgde hyperlink" xfId="1004" builtinId="9" hidden="1"/>
    <cellStyle name="Gevolgde hyperlink" xfId="1098" builtinId="9" hidden="1"/>
    <cellStyle name="Gevolgde hyperlink" xfId="1324" builtinId="9" hidden="1"/>
    <cellStyle name="Gevolgde hyperlink" xfId="1808" builtinId="9" hidden="1"/>
    <cellStyle name="Gevolgde hyperlink" xfId="1650" builtinId="9" hidden="1"/>
    <cellStyle name="Gevolgde hyperlink" xfId="1484" builtinId="9" hidden="1"/>
    <cellStyle name="Gevolgde hyperlink" xfId="1292" builtinId="9" hidden="1"/>
    <cellStyle name="Gevolgde hyperlink" xfId="1904" builtinId="9" hidden="1"/>
    <cellStyle name="Gevolgde hyperlink" xfId="2156" builtinId="9" hidden="1"/>
    <cellStyle name="Gevolgde hyperlink" xfId="2411" builtinId="9" hidden="1"/>
    <cellStyle name="Gevolgde hyperlink" xfId="2671" builtinId="9" hidden="1"/>
    <cellStyle name="Gevolgde hyperlink" xfId="2927" builtinId="9" hidden="1"/>
    <cellStyle name="Gevolgde hyperlink" xfId="3179" builtinId="9" hidden="1"/>
    <cellStyle name="Gevolgde hyperlink" xfId="3434" builtinId="9" hidden="1"/>
    <cellStyle name="Gevolgde hyperlink" xfId="3694" builtinId="9" hidden="1"/>
    <cellStyle name="Gevolgde hyperlink" xfId="3950" builtinId="9" hidden="1"/>
    <cellStyle name="Gevolgde hyperlink" xfId="4202" builtinId="9" hidden="1"/>
    <cellStyle name="Gevolgde hyperlink" xfId="4458" builtinId="9" hidden="1"/>
    <cellStyle name="Gevolgde hyperlink" xfId="4364" builtinId="9" hidden="1"/>
    <cellStyle name="Gevolgde hyperlink" xfId="4110" builtinId="9" hidden="1"/>
    <cellStyle name="Gevolgde hyperlink" xfId="3856" builtinId="9" hidden="1"/>
    <cellStyle name="Gevolgde hyperlink" xfId="3596" builtinId="9" hidden="1"/>
    <cellStyle name="Gevolgde hyperlink" xfId="3340" builtinId="9" hidden="1"/>
    <cellStyle name="Gevolgde hyperlink" xfId="3087" builtinId="9" hidden="1"/>
    <cellStyle name="Gevolgde hyperlink" xfId="2833" builtinId="9" hidden="1"/>
    <cellStyle name="Gevolgde hyperlink" xfId="2573" builtinId="9" hidden="1"/>
    <cellStyle name="Gevolgde hyperlink" xfId="2317" builtinId="9" hidden="1"/>
    <cellStyle name="Gevolgde hyperlink" xfId="2064" builtinId="9" hidden="1"/>
    <cellStyle name="Gevolgde hyperlink" xfId="1810" builtinId="9" hidden="1"/>
    <cellStyle name="Gevolgde hyperlink" xfId="1550" builtinId="9" hidden="1"/>
    <cellStyle name="Gevolgde hyperlink" xfId="1294" builtinId="9" hidden="1"/>
    <cellStyle name="Gevolgde hyperlink" xfId="1038" builtinId="9" hidden="1"/>
    <cellStyle name="Gevolgde hyperlink" xfId="784" builtinId="9" hidden="1"/>
    <cellStyle name="Gevolgde hyperlink" xfId="524" builtinId="9" hidden="1"/>
    <cellStyle name="Gevolgde hyperlink" xfId="268" builtinId="9" hidden="1"/>
    <cellStyle name="Gevolgde hyperlink" xfId="57" builtinId="9" hidden="1"/>
    <cellStyle name="Gevolgde hyperlink" xfId="136" builtinId="9" hidden="1"/>
    <cellStyle name="Gevolgde hyperlink" xfId="392" builtinId="9" hidden="1"/>
    <cellStyle name="Gevolgde hyperlink" xfId="654" builtinId="9" hidden="1"/>
    <cellStyle name="Gevolgde hyperlink" xfId="906" builtinId="9" hidden="1"/>
    <cellStyle name="Gevolgde hyperlink" xfId="1160" builtinId="9" hidden="1"/>
    <cellStyle name="Gevolgde hyperlink" xfId="1418" builtinId="9" hidden="1"/>
    <cellStyle name="Gevolgde hyperlink" xfId="1680" builtinId="9" hidden="1"/>
    <cellStyle name="Gevolgde hyperlink" xfId="1932" builtinId="9" hidden="1"/>
    <cellStyle name="Gevolgde hyperlink" xfId="2186" builtinId="9" hidden="1"/>
    <cellStyle name="Gevolgde hyperlink" xfId="2441" builtinId="9" hidden="1"/>
    <cellStyle name="Gevolgde hyperlink" xfId="2703" builtinId="9" hidden="1"/>
    <cellStyle name="Gevolgde hyperlink" xfId="2957" builtinId="9" hidden="1"/>
    <cellStyle name="Gevolgde hyperlink" xfId="3209" builtinId="9" hidden="1"/>
    <cellStyle name="Gevolgde hyperlink" xfId="3464" builtinId="9" hidden="1"/>
    <cellStyle name="Gevolgde hyperlink" xfId="3726" builtinId="9" hidden="1"/>
    <cellStyle name="Gevolgde hyperlink" xfId="3980" builtinId="9" hidden="1"/>
    <cellStyle name="Gevolgde hyperlink" xfId="4232" builtinId="9" hidden="1"/>
    <cellStyle name="Gevolgde hyperlink" xfId="4488" builtinId="9" hidden="1"/>
    <cellStyle name="Gevolgde hyperlink" xfId="4334" builtinId="9" hidden="1"/>
    <cellStyle name="Gevolgde hyperlink" xfId="4080" builtinId="9" hidden="1"/>
    <cellStyle name="Gevolgde hyperlink" xfId="3828" builtinId="9" hidden="1"/>
    <cellStyle name="Gevolgde hyperlink" xfId="3566" builtinId="9" hidden="1"/>
    <cellStyle name="Gevolgde hyperlink" xfId="3311" builtinId="9" hidden="1"/>
    <cellStyle name="Gevolgde hyperlink" xfId="3057" builtinId="9" hidden="1"/>
    <cellStyle name="Gevolgde hyperlink" xfId="2803" builtinId="9" hidden="1"/>
    <cellStyle name="Gevolgde hyperlink" xfId="2543" builtinId="9" hidden="1"/>
    <cellStyle name="Gevolgde hyperlink" xfId="2287" builtinId="9" hidden="1"/>
    <cellStyle name="Gevolgde hyperlink" xfId="2034" builtinId="9" hidden="1"/>
    <cellStyle name="Gevolgde hyperlink" xfId="1780" builtinId="9" hidden="1"/>
    <cellStyle name="Gevolgde hyperlink" xfId="1520" builtinId="9" hidden="1"/>
    <cellStyle name="Gevolgde hyperlink" xfId="1263" builtinId="9" hidden="1"/>
    <cellStyle name="Gevolgde hyperlink" xfId="1008" builtinId="9" hidden="1"/>
    <cellStyle name="Gevolgde hyperlink" xfId="754" builtinId="9" hidden="1"/>
    <cellStyle name="Gevolgde hyperlink" xfId="494" builtinId="9" hidden="1"/>
    <cellStyle name="Gevolgde hyperlink" xfId="238" builtinId="9" hidden="1"/>
    <cellStyle name="Gevolgde hyperlink" xfId="98" builtinId="9" hidden="1"/>
    <cellStyle name="Gevolgde hyperlink" xfId="110" builtinId="9" hidden="1"/>
    <cellStyle name="Gevolgde hyperlink" xfId="422" builtinId="9" hidden="1"/>
    <cellStyle name="Gevolgde hyperlink" xfId="684" builtinId="9" hidden="1"/>
    <cellStyle name="Gevolgde hyperlink" xfId="936" builtinId="9" hidden="1"/>
    <cellStyle name="Gevolgde hyperlink" xfId="1190" builtinId="9" hidden="1"/>
    <cellStyle name="Gevolgde hyperlink" xfId="1448" builtinId="9" hidden="1"/>
    <cellStyle name="Gevolgde hyperlink" xfId="1710" builtinId="9" hidden="1"/>
    <cellStyle name="Gevolgde hyperlink" xfId="1962" builtinId="9" hidden="1"/>
    <cellStyle name="Gevolgde hyperlink" xfId="2216" builtinId="9" hidden="1"/>
    <cellStyle name="Gevolgde hyperlink" xfId="2471" builtinId="9" hidden="1"/>
    <cellStyle name="Gevolgde hyperlink" xfId="2733" builtinId="9" hidden="1"/>
    <cellStyle name="Gevolgde hyperlink" xfId="2985" builtinId="9" hidden="1"/>
    <cellStyle name="Gevolgde hyperlink" xfId="3239" builtinId="9" hidden="1"/>
    <cellStyle name="Gevolgde hyperlink" xfId="3494" builtinId="9" hidden="1"/>
    <cellStyle name="Gevolgde hyperlink" xfId="3756" builtinId="9" hidden="1"/>
    <cellStyle name="Gevolgde hyperlink" xfId="4010" builtinId="9" hidden="1"/>
    <cellStyle name="Gevolgde hyperlink" xfId="4262" builtinId="9" hidden="1"/>
    <cellStyle name="Gevolgde hyperlink" xfId="4518" builtinId="9" hidden="1"/>
    <cellStyle name="Gevolgde hyperlink" xfId="4304" builtinId="9" hidden="1"/>
    <cellStyle name="Gevolgde hyperlink" xfId="4050" builtinId="9" hidden="1"/>
    <cellStyle name="Gevolgde hyperlink" xfId="3798" builtinId="9" hidden="1"/>
    <cellStyle name="Gevolgde hyperlink" xfId="3536" builtinId="9" hidden="1"/>
    <cellStyle name="Gevolgde hyperlink" xfId="3281" builtinId="9" hidden="1"/>
    <cellStyle name="Gevolgde hyperlink" xfId="3027" builtinId="9" hidden="1"/>
    <cellStyle name="Gevolgde hyperlink" xfId="2775" builtinId="9" hidden="1"/>
    <cellStyle name="Gevolgde hyperlink" xfId="2513" builtinId="9" hidden="1"/>
    <cellStyle name="Gevolgde hyperlink" xfId="2258" builtinId="9" hidden="1"/>
    <cellStyle name="Gevolgde hyperlink" xfId="2004" builtinId="9" hidden="1"/>
    <cellStyle name="Gevolgde hyperlink" xfId="1752" builtinId="9" hidden="1"/>
    <cellStyle name="Gevolgde hyperlink" xfId="1490" builtinId="9" hidden="1"/>
    <cellStyle name="Gevolgde hyperlink" xfId="1233" builtinId="9" hidden="1"/>
    <cellStyle name="Gevolgde hyperlink" xfId="978" builtinId="9" hidden="1"/>
    <cellStyle name="Gevolgde hyperlink" xfId="724" builtinId="9" hidden="1"/>
    <cellStyle name="Gevolgde hyperlink" xfId="464" builtinId="9" hidden="1"/>
    <cellStyle name="Gevolgde hyperlink" xfId="208" builtinId="9" hidden="1"/>
    <cellStyle name="Gevolgde hyperlink" xfId="7" builtinId="9" hidden="1"/>
    <cellStyle name="Gevolgde hyperlink" xfId="196" builtinId="9" hidden="1"/>
    <cellStyle name="Gevolgde hyperlink" xfId="452" builtinId="9" hidden="1"/>
    <cellStyle name="Gevolgde hyperlink" xfId="712" builtinId="9" hidden="1"/>
    <cellStyle name="Gevolgde hyperlink" xfId="966" builtinId="9" hidden="1"/>
    <cellStyle name="Gevolgde hyperlink" xfId="1220" builtinId="9" hidden="1"/>
    <cellStyle name="Gevolgde hyperlink" xfId="1478" builtinId="9" hidden="1"/>
    <cellStyle name="Gevolgde hyperlink" xfId="1740" builtinId="9" hidden="1"/>
    <cellStyle name="Gevolgde hyperlink" xfId="1992" builtinId="9" hidden="1"/>
    <cellStyle name="Gevolgde hyperlink" xfId="2246" builtinId="9" hidden="1"/>
    <cellStyle name="Gevolgde hyperlink" xfId="2501" builtinId="9" hidden="1"/>
    <cellStyle name="Gevolgde hyperlink" xfId="2763" builtinId="9" hidden="1"/>
    <cellStyle name="Gevolgde hyperlink" xfId="3015" builtinId="9" hidden="1"/>
    <cellStyle name="Gevolgde hyperlink" xfId="3269" builtinId="9" hidden="1"/>
    <cellStyle name="Gevolgde hyperlink" xfId="3524" builtinId="9" hidden="1"/>
    <cellStyle name="Gevolgde hyperlink" xfId="3786" builtinId="9" hidden="1"/>
    <cellStyle name="Gevolgde hyperlink" xfId="4038" builtinId="9" hidden="1"/>
    <cellStyle name="Gevolgde hyperlink" xfId="4292" builtinId="9" hidden="1"/>
    <cellStyle name="Gevolgde hyperlink" xfId="4530" builtinId="9" hidden="1"/>
    <cellStyle name="Gevolgde hyperlink" xfId="4274" builtinId="9" hidden="1"/>
    <cellStyle name="Gevolgde hyperlink" xfId="4020" builtinId="9" hidden="1"/>
    <cellStyle name="Gevolgde hyperlink" xfId="3768" builtinId="9" hidden="1"/>
    <cellStyle name="Gevolgde hyperlink" xfId="3506" builtinId="9" hidden="1"/>
    <cellStyle name="Gevolgde hyperlink" xfId="3251" builtinId="9" hidden="1"/>
    <cellStyle name="Gevolgde hyperlink" xfId="2997" builtinId="9" hidden="1"/>
    <cellStyle name="Gevolgde hyperlink" xfId="2745" builtinId="9" hidden="1"/>
    <cellStyle name="Gevolgde hyperlink" xfId="2483" builtinId="9" hidden="1"/>
    <cellStyle name="Gevolgde hyperlink" xfId="2228" builtinId="9" hidden="1"/>
    <cellStyle name="Gevolgde hyperlink" xfId="1974" builtinId="9" hidden="1"/>
    <cellStyle name="Gevolgde hyperlink" xfId="1722" builtinId="9" hidden="1"/>
    <cellStyle name="Gevolgde hyperlink" xfId="1460" builtinId="9" hidden="1"/>
    <cellStyle name="Gevolgde hyperlink" xfId="1202" builtinId="9" hidden="1"/>
    <cellStyle name="Gevolgde hyperlink" xfId="948" builtinId="9" hidden="1"/>
    <cellStyle name="Gevolgde hyperlink" xfId="696" builtinId="9" hidden="1"/>
    <cellStyle name="Gevolgde hyperlink" xfId="434" builtinId="9" hidden="1"/>
    <cellStyle name="Gevolgde hyperlink" xfId="410" builtinId="9" hidden="1"/>
    <cellStyle name="Gevolgde hyperlink" xfId="194" builtinId="9" hidden="1"/>
    <cellStyle name="Gevolgde hyperlink" xfId="378" builtinId="9" hidden="1"/>
    <cellStyle name="Gevolgde hyperlink" xfId="482" builtinId="9" hidden="1"/>
    <cellStyle name="Gevolgde hyperlink" xfId="742" builtinId="9" hidden="1"/>
    <cellStyle name="Gevolgde hyperlink" xfId="996" builtinId="9" hidden="1"/>
    <cellStyle name="Gevolgde hyperlink" xfId="1251" builtinId="9" hidden="1"/>
    <cellStyle name="Gevolgde hyperlink" xfId="1508" builtinId="9" hidden="1"/>
    <cellStyle name="Gevolgde hyperlink" xfId="1768" builtinId="9" hidden="1"/>
    <cellStyle name="Gevolgde hyperlink" xfId="2022" builtinId="9" hidden="1"/>
    <cellStyle name="Gevolgde hyperlink" xfId="2275" builtinId="9" hidden="1"/>
    <cellStyle name="Gevolgde hyperlink" xfId="2531" builtinId="9" hidden="1"/>
    <cellStyle name="Gevolgde hyperlink" xfId="2793" builtinId="9" hidden="1"/>
    <cellStyle name="Gevolgde hyperlink" xfId="3045" builtinId="9" hidden="1"/>
    <cellStyle name="Gevolgde hyperlink" xfId="3299" builtinId="9" hidden="1"/>
    <cellStyle name="Gevolgde hyperlink" xfId="3554" builtinId="9" hidden="1"/>
    <cellStyle name="Gevolgde hyperlink" xfId="3816" builtinId="9" hidden="1"/>
    <cellStyle name="Gevolgde hyperlink" xfId="4068" builtinId="9" hidden="1"/>
    <cellStyle name="Gevolgde hyperlink" xfId="4322" builtinId="9" hidden="1"/>
    <cellStyle name="Gevolgde hyperlink" xfId="4500" builtinId="9" hidden="1"/>
    <cellStyle name="Gevolgde hyperlink" xfId="4244" builtinId="9" hidden="1"/>
    <cellStyle name="Gevolgde hyperlink" xfId="3992" builtinId="9" hidden="1"/>
    <cellStyle name="Gevolgde hyperlink" xfId="3738" builtinId="9" hidden="1"/>
    <cellStyle name="Gevolgde hyperlink" xfId="3476" builtinId="9" hidden="1"/>
    <cellStyle name="Gevolgde hyperlink" xfId="3221" builtinId="9" hidden="1"/>
    <cellStyle name="Gevolgde hyperlink" xfId="2616" builtinId="9" hidden="1"/>
    <cellStyle name="Gevolgde hyperlink" xfId="2715" builtinId="9" hidden="1"/>
    <cellStyle name="Gevolgde hyperlink" xfId="2453" builtinId="9" hidden="1"/>
    <cellStyle name="Gevolgde hyperlink" xfId="2198" builtinId="9" hidden="1"/>
    <cellStyle name="Gevolgde hyperlink" xfId="1944" builtinId="9" hidden="1"/>
    <cellStyle name="Gevolgde hyperlink" xfId="1692" builtinId="9" hidden="1"/>
    <cellStyle name="Gevolgde hyperlink" xfId="1430" builtinId="9" hidden="1"/>
    <cellStyle name="Gevolgde hyperlink" xfId="1172" builtinId="9" hidden="1"/>
    <cellStyle name="Gevolgde hyperlink" xfId="918" builtinId="9" hidden="1"/>
    <cellStyle name="Gevolgde hyperlink" xfId="666" builtinId="9" hidden="1"/>
    <cellStyle name="Gevolgde hyperlink" xfId="404" builtinId="9" hidden="1"/>
    <cellStyle name="Gevolgde hyperlink" xfId="148" builtinId="9" hidden="1"/>
    <cellStyle name="Gevolgde hyperlink" xfId="55" builtinId="9" hidden="1"/>
    <cellStyle name="Gevolgde hyperlink" xfId="256" builtinId="9" hidden="1"/>
    <cellStyle name="Gevolgde hyperlink" xfId="512" builtinId="9" hidden="1"/>
    <cellStyle name="Gevolgde hyperlink" xfId="772" builtinId="9" hidden="1"/>
    <cellStyle name="Gevolgde hyperlink" xfId="1026" builtinId="9" hidden="1"/>
    <cellStyle name="Gevolgde hyperlink" xfId="1282" builtinId="9" hidden="1"/>
    <cellStyle name="Gevolgde hyperlink" xfId="1538" builtinId="9" hidden="1"/>
    <cellStyle name="Gevolgde hyperlink" xfId="1798" builtinId="9" hidden="1"/>
    <cellStyle name="Gevolgde hyperlink" xfId="2052" builtinId="9" hidden="1"/>
    <cellStyle name="Gevolgde hyperlink" xfId="2305" builtinId="9" hidden="1"/>
    <cellStyle name="Gevolgde hyperlink" xfId="2561" builtinId="9" hidden="1"/>
    <cellStyle name="Gevolgde hyperlink" xfId="2821" builtinId="9" hidden="1"/>
    <cellStyle name="Gevolgde hyperlink" xfId="3075" builtinId="9" hidden="1"/>
    <cellStyle name="Gevolgde hyperlink" xfId="3328" builtinId="9" hidden="1"/>
    <cellStyle name="Gevolgde hyperlink" xfId="3584" builtinId="9" hidden="1"/>
    <cellStyle name="Gevolgde hyperlink" xfId="3844" builtinId="9" hidden="1"/>
    <cellStyle name="Gevolgde hyperlink" xfId="4098" builtinId="9" hidden="1"/>
    <cellStyle name="Gevolgde hyperlink" xfId="4352" builtinId="9" hidden="1"/>
    <cellStyle name="Gevolgde hyperlink" xfId="4470" builtinId="9" hidden="1"/>
    <cellStyle name="Gevolgde hyperlink" xfId="4214" builtinId="9" hidden="1"/>
    <cellStyle name="Gevolgde hyperlink" xfId="3962" builtinId="9" hidden="1"/>
    <cellStyle name="Gevolgde hyperlink" xfId="3706" builtinId="9" hidden="1"/>
    <cellStyle name="Gevolgde hyperlink" xfId="3446" builtinId="9" hidden="1"/>
    <cellStyle name="Gevolgde hyperlink" xfId="3191" builtinId="9" hidden="1"/>
    <cellStyle name="Gevolgde hyperlink" xfId="2939" builtinId="9" hidden="1"/>
    <cellStyle name="Gevolgde hyperlink" xfId="2685" builtinId="9" hidden="1"/>
    <cellStyle name="Gevolgde hyperlink" xfId="2423" builtinId="9" hidden="1"/>
    <cellStyle name="Gevolgde hyperlink" xfId="2168" builtinId="9" hidden="1"/>
    <cellStyle name="Gevolgde hyperlink" xfId="1916" builtinId="9" hidden="1"/>
    <cellStyle name="Gevolgde hyperlink" xfId="1662" builtinId="9" hidden="1"/>
    <cellStyle name="Gevolgde hyperlink" xfId="1400" builtinId="9" hidden="1"/>
    <cellStyle name="Gevolgde hyperlink" xfId="1142" builtinId="9" hidden="1"/>
    <cellStyle name="Gevolgde hyperlink" xfId="888" builtinId="9" hidden="1"/>
    <cellStyle name="Gevolgde hyperlink" xfId="636" builtinId="9" hidden="1"/>
    <cellStyle name="Gevolgde hyperlink" xfId="374" builtinId="9" hidden="1"/>
    <cellStyle name="Gevolgde hyperlink" xfId="142" builtinId="9" hidden="1"/>
    <cellStyle name="Gevolgde hyperlink" xfId="118" builtinId="9" hidden="1"/>
    <cellStyle name="Gevolgde hyperlink" xfId="286" builtinId="9" hidden="1"/>
    <cellStyle name="Gevolgde hyperlink" xfId="546" builtinId="9" hidden="1"/>
    <cellStyle name="Gevolgde hyperlink" xfId="802" builtinId="9" hidden="1"/>
    <cellStyle name="Gevolgde hyperlink" xfId="1054" builtinId="9" hidden="1"/>
    <cellStyle name="Gevolgde hyperlink" xfId="1312" builtinId="9" hidden="1"/>
    <cellStyle name="Gevolgde hyperlink" xfId="1568" builtinId="9" hidden="1"/>
    <cellStyle name="Gevolgde hyperlink" xfId="1828" builtinId="9" hidden="1"/>
    <cellStyle name="Gevolgde hyperlink" xfId="2082" builtinId="9" hidden="1"/>
    <cellStyle name="Gevolgde hyperlink" xfId="2335" builtinId="9" hidden="1"/>
    <cellStyle name="Gevolgde hyperlink" xfId="2591" builtinId="9" hidden="1"/>
    <cellStyle name="Gevolgde hyperlink" xfId="2851" builtinId="9" hidden="1"/>
    <cellStyle name="Gevolgde hyperlink" xfId="3105" builtinId="9" hidden="1"/>
    <cellStyle name="Gevolgde hyperlink" xfId="3358" builtinId="9" hidden="1"/>
    <cellStyle name="Gevolgde hyperlink" xfId="3614" builtinId="9" hidden="1"/>
    <cellStyle name="Gevolgde hyperlink" xfId="3874" builtinId="9" hidden="1"/>
    <cellStyle name="Gevolgde hyperlink" xfId="4128" builtinId="9" hidden="1"/>
    <cellStyle name="Gevolgde hyperlink" xfId="4382" builtinId="9" hidden="1"/>
    <cellStyle name="Gevolgde hyperlink" xfId="4440" builtinId="9" hidden="1"/>
    <cellStyle name="Gevolgde hyperlink" xfId="4184" builtinId="9" hidden="1"/>
    <cellStyle name="Gevolgde hyperlink" xfId="3932" builtinId="9" hidden="1"/>
    <cellStyle name="Gevolgde hyperlink" xfId="3676" builtinId="9" hidden="1"/>
    <cellStyle name="Gevolgde hyperlink" xfId="3416" builtinId="9" hidden="1"/>
    <cellStyle name="Gevolgde hyperlink" xfId="3161" builtinId="9" hidden="1"/>
    <cellStyle name="Gevolgde hyperlink" xfId="2909" builtinId="9" hidden="1"/>
    <cellStyle name="Gevolgde hyperlink" xfId="2653" builtinId="9" hidden="1"/>
    <cellStyle name="Gevolgde hyperlink" xfId="2393" builtinId="9" hidden="1"/>
    <cellStyle name="Gevolgde hyperlink" xfId="2138" builtinId="9" hidden="1"/>
    <cellStyle name="Gevolgde hyperlink" xfId="1886" builtinId="9" hidden="1"/>
    <cellStyle name="Gevolgde hyperlink" xfId="1630" builtinId="9" hidden="1"/>
    <cellStyle name="Gevolgde hyperlink" xfId="1370" builtinId="9" hidden="1"/>
    <cellStyle name="Gevolgde hyperlink" xfId="1112" builtinId="9" hidden="1"/>
    <cellStyle name="Gevolgde hyperlink" xfId="860" builtinId="9" hidden="1"/>
    <cellStyle name="Gevolgde hyperlink" xfId="606" builtinId="9" hidden="1"/>
    <cellStyle name="Gevolgde hyperlink" xfId="344" builtinId="9" hidden="1"/>
    <cellStyle name="Gevolgde hyperlink" xfId="88" builtinId="9" hidden="1"/>
    <cellStyle name="Gevolgde hyperlink" xfId="25" builtinId="9" hidden="1"/>
    <cellStyle name="Gevolgde hyperlink" xfId="316" builtinId="9" hidden="1"/>
    <cellStyle name="Gevolgde hyperlink" xfId="576" builtinId="9" hidden="1"/>
    <cellStyle name="Gevolgde hyperlink" xfId="832" builtinId="9" hidden="1"/>
    <cellStyle name="Gevolgde hyperlink" xfId="1084" builtinId="9" hidden="1"/>
    <cellStyle name="Gevolgde hyperlink" xfId="1342" builtinId="9" hidden="1"/>
    <cellStyle name="Gevolgde hyperlink" xfId="1602" builtinId="9" hidden="1"/>
    <cellStyle name="Gevolgde hyperlink" xfId="1858" builtinId="9" hidden="1"/>
    <cellStyle name="Gevolgde hyperlink" xfId="2110" builtinId="9" hidden="1"/>
    <cellStyle name="Gevolgde hyperlink" xfId="2365" builtinId="9" hidden="1"/>
    <cellStyle name="Gevolgde hyperlink" xfId="2625" builtinId="9" hidden="1"/>
    <cellStyle name="Gevolgde hyperlink" xfId="2881" builtinId="9" hidden="1"/>
    <cellStyle name="Gevolgde hyperlink" xfId="3135" builtinId="9" hidden="1"/>
    <cellStyle name="Gevolgde hyperlink" xfId="3388" builtinId="9" hidden="1"/>
    <cellStyle name="Gevolgde hyperlink" xfId="3644" builtinId="9" hidden="1"/>
    <cellStyle name="Gevolgde hyperlink" xfId="3904" builtinId="9" hidden="1"/>
    <cellStyle name="Gevolgde hyperlink" xfId="4158" builtinId="9" hidden="1"/>
    <cellStyle name="Gevolgde hyperlink" xfId="4412" builtinId="9" hidden="1"/>
    <cellStyle name="Gevolgde hyperlink" xfId="4410" builtinId="9" hidden="1"/>
    <cellStyle name="Gevolgde hyperlink" xfId="4156" builtinId="9" hidden="1"/>
    <cellStyle name="Gevolgde hyperlink" xfId="3902" builtinId="9" hidden="1"/>
    <cellStyle name="Gevolgde hyperlink" xfId="3642" builtinId="9" hidden="1"/>
    <cellStyle name="Gevolgde hyperlink" xfId="3386" builtinId="9" hidden="1"/>
    <cellStyle name="Gevolgde hyperlink" xfId="3133" builtinId="9" hidden="1"/>
    <cellStyle name="Gevolgde hyperlink" xfId="2879" builtinId="9" hidden="1"/>
    <cellStyle name="Gevolgde hyperlink" xfId="2623" builtinId="9" hidden="1"/>
    <cellStyle name="Gevolgde hyperlink" xfId="2363" builtinId="9" hidden="1"/>
    <cellStyle name="Gevolgde hyperlink" xfId="2108" builtinId="9" hidden="1"/>
    <cellStyle name="Gevolgde hyperlink" xfId="1856" builtinId="9" hidden="1"/>
    <cellStyle name="Gevolgde hyperlink" xfId="1600" builtinId="9" hidden="1"/>
    <cellStyle name="Gevolgde hyperlink" xfId="1340" builtinId="9" hidden="1"/>
    <cellStyle name="Gevolgde hyperlink" xfId="1082" builtinId="9" hidden="1"/>
    <cellStyle name="Gevolgde hyperlink" xfId="608" builtinId="9" hidden="1"/>
    <cellStyle name="Gevolgde hyperlink" xfId="782" builtinId="9" hidden="1"/>
    <cellStyle name="Gevolgde hyperlink" xfId="704" builtinId="9" hidden="1"/>
    <cellStyle name="Gevolgde hyperlink" xfId="458" builtinId="9" hidden="1"/>
    <cellStyle name="Gevolgde hyperlink" xfId="558" builtinId="9" hidden="1"/>
    <cellStyle name="Gevolgde hyperlink" xfId="766" builtinId="9" hidden="1"/>
    <cellStyle name="Gevolgde hyperlink" xfId="750" builtinId="9" hidden="1"/>
    <cellStyle name="Gevolgde hyperlink" xfId="592" builtinId="9" hidden="1"/>
    <cellStyle name="Gevolgde hyperlink" xfId="1114" builtinId="9" hidden="1"/>
    <cellStyle name="Gevolgde hyperlink" xfId="1372" builtinId="9" hidden="1"/>
    <cellStyle name="Gevolgde hyperlink" xfId="1632" builtinId="9" hidden="1"/>
    <cellStyle name="Gevolgde hyperlink" xfId="1888" builtinId="9" hidden="1"/>
    <cellStyle name="Gevolgde hyperlink" xfId="2140" builtinId="9" hidden="1"/>
    <cellStyle name="Gevolgde hyperlink" xfId="2395" builtinId="9" hidden="1"/>
    <cellStyle name="Gevolgde hyperlink" xfId="2655" builtinId="9" hidden="1"/>
    <cellStyle name="Gevolgde hyperlink" xfId="2911" builtinId="9" hidden="1"/>
    <cellStyle name="Gevolgde hyperlink" xfId="3163" builtinId="9" hidden="1"/>
    <cellStyle name="Gevolgde hyperlink" xfId="3418" builtinId="9" hidden="1"/>
    <cellStyle name="Gevolgde hyperlink" xfId="3678" builtinId="9" hidden="1"/>
    <cellStyle name="Gevolgde hyperlink" xfId="3934" builtinId="9" hidden="1"/>
    <cellStyle name="Gevolgde hyperlink" xfId="4186" builtinId="9" hidden="1"/>
    <cellStyle name="Gevolgde hyperlink" xfId="4442" builtinId="9" hidden="1"/>
    <cellStyle name="Gevolgde hyperlink" xfId="4380" builtinId="9" hidden="1"/>
    <cellStyle name="Gevolgde hyperlink" xfId="4126" builtinId="9" hidden="1"/>
    <cellStyle name="Gevolgde hyperlink" xfId="3872" builtinId="9" hidden="1"/>
    <cellStyle name="Gevolgde hyperlink" xfId="3612" builtinId="9" hidden="1"/>
    <cellStyle name="Gevolgde hyperlink" xfId="3356" builtinId="9" hidden="1"/>
    <cellStyle name="Gevolgde hyperlink" xfId="3103" builtinId="9" hidden="1"/>
    <cellStyle name="Gevolgde hyperlink" xfId="2849" builtinId="9" hidden="1"/>
    <cellStyle name="Gevolgde hyperlink" xfId="2589" builtinId="9" hidden="1"/>
    <cellStyle name="Gevolgde hyperlink" xfId="2333" builtinId="9" hidden="1"/>
    <cellStyle name="Gevolgde hyperlink" xfId="2080" builtinId="9" hidden="1"/>
    <cellStyle name="Gevolgde hyperlink" xfId="1826" builtinId="9" hidden="1"/>
    <cellStyle name="Gevolgde hyperlink" xfId="1566" builtinId="9" hidden="1"/>
    <cellStyle name="Gevolgde hyperlink" xfId="1310" builtinId="9" hidden="1"/>
    <cellStyle name="Gevolgde hyperlink" xfId="1052" builtinId="9" hidden="1"/>
    <cellStyle name="Gevolgde hyperlink" xfId="800" builtinId="9" hidden="1"/>
    <cellStyle name="Gevolgde hyperlink" xfId="544" builtinId="9" hidden="1"/>
    <cellStyle name="Gevolgde hyperlink" xfId="284" builtinId="9" hidden="1"/>
    <cellStyle name="Gevolgde hyperlink" xfId="45" builtinId="9" hidden="1"/>
    <cellStyle name="Gevolgde hyperlink" xfId="120" builtinId="9" hidden="1"/>
    <cellStyle name="Gevolgde hyperlink" xfId="376" builtinId="9" hidden="1"/>
    <cellStyle name="Gevolgde hyperlink" xfId="638" builtinId="9" hidden="1"/>
    <cellStyle name="Gevolgde hyperlink" xfId="890" builtinId="9" hidden="1"/>
    <cellStyle name="Gevolgde hyperlink" xfId="1144" builtinId="9" hidden="1"/>
    <cellStyle name="Gevolgde hyperlink" xfId="1402" builtinId="9" hidden="1"/>
    <cellStyle name="Gevolgde hyperlink" xfId="1664" builtinId="9" hidden="1"/>
    <cellStyle name="Gevolgde hyperlink" xfId="1918" builtinId="9" hidden="1"/>
    <cellStyle name="Gevolgde hyperlink" xfId="2170" builtinId="9" hidden="1"/>
    <cellStyle name="Gevolgde hyperlink" xfId="2425" builtinId="9" hidden="1"/>
    <cellStyle name="Gevolgde hyperlink" xfId="2687" builtinId="9" hidden="1"/>
    <cellStyle name="Gevolgde hyperlink" xfId="2941" builtinId="9" hidden="1"/>
    <cellStyle name="Gevolgde hyperlink" xfId="3193" builtinId="9" hidden="1"/>
    <cellStyle name="Gevolgde hyperlink" xfId="3448" builtinId="9" hidden="1"/>
    <cellStyle name="Gevolgde hyperlink" xfId="3708" builtinId="9" hidden="1"/>
    <cellStyle name="Gevolgde hyperlink" xfId="3964" builtinId="9" hidden="1"/>
    <cellStyle name="Gevolgde hyperlink" xfId="4216" builtinId="9" hidden="1"/>
    <cellStyle name="Gevolgde hyperlink" xfId="4472" builtinId="9" hidden="1"/>
    <cellStyle name="Gevolgde hyperlink" xfId="4350" builtinId="9" hidden="1"/>
    <cellStyle name="Gevolgde hyperlink" xfId="4096" builtinId="9" hidden="1"/>
    <cellStyle name="Gevolgde hyperlink" xfId="3842" builtinId="9" hidden="1"/>
    <cellStyle name="Gevolgde hyperlink" xfId="3582" builtinId="9" hidden="1"/>
    <cellStyle name="Gevolgde hyperlink" xfId="3326" builtinId="9" hidden="1"/>
    <cellStyle name="Gevolgde hyperlink" xfId="3073" builtinId="9" hidden="1"/>
    <cellStyle name="Gevolgde hyperlink" xfId="2819" builtinId="9" hidden="1"/>
    <cellStyle name="Gevolgde hyperlink" xfId="2559" builtinId="9" hidden="1"/>
    <cellStyle name="Gevolgde hyperlink" xfId="2303" builtinId="9" hidden="1"/>
    <cellStyle name="Gevolgde hyperlink" xfId="2050" builtinId="9" hidden="1"/>
    <cellStyle name="Gevolgde hyperlink" xfId="1796" builtinId="9" hidden="1"/>
    <cellStyle name="Gevolgde hyperlink" xfId="1536" builtinId="9" hidden="1"/>
    <cellStyle name="Gevolgde hyperlink" xfId="1279" builtinId="9" hidden="1"/>
    <cellStyle name="Gevolgde hyperlink" xfId="1024" builtinId="9" hidden="1"/>
    <cellStyle name="Gevolgde hyperlink" xfId="770" builtinId="9" hidden="1"/>
    <cellStyle name="Gevolgde hyperlink" xfId="510" builtinId="9" hidden="1"/>
    <cellStyle name="Gevolgde hyperlink" xfId="254" builtinId="9" hidden="1"/>
    <cellStyle name="Gevolgde hyperlink" xfId="90" builtinId="9" hidden="1"/>
    <cellStyle name="Gevolgde hyperlink" xfId="122" builtinId="9" hidden="1"/>
    <cellStyle name="Gevolgde hyperlink" xfId="406" builtinId="9" hidden="1"/>
    <cellStyle name="Gevolgde hyperlink" xfId="668" builtinId="9" hidden="1"/>
    <cellStyle name="Gevolgde hyperlink" xfId="920" builtinId="9" hidden="1"/>
    <cellStyle name="Gevolgde hyperlink" xfId="1174" builtinId="9" hidden="1"/>
    <cellStyle name="Gevolgde hyperlink" xfId="1432" builtinId="9" hidden="1"/>
    <cellStyle name="Gevolgde hyperlink" xfId="1694" builtinId="9" hidden="1"/>
    <cellStyle name="Gevolgde hyperlink" xfId="1946" builtinId="9" hidden="1"/>
    <cellStyle name="Gevolgde hyperlink" xfId="2200" builtinId="9" hidden="1"/>
    <cellStyle name="Gevolgde hyperlink" xfId="2455" builtinId="9" hidden="1"/>
    <cellStyle name="Gevolgde hyperlink" xfId="2717" builtinId="9" hidden="1"/>
    <cellStyle name="Gevolgde hyperlink" xfId="2969" builtinId="9" hidden="1"/>
    <cellStyle name="Gevolgde hyperlink" xfId="3223" builtinId="9" hidden="1"/>
    <cellStyle name="Gevolgde hyperlink" xfId="3478" builtinId="9" hidden="1"/>
    <cellStyle name="Gevolgde hyperlink" xfId="3740" builtinId="9" hidden="1"/>
    <cellStyle name="Gevolgde hyperlink" xfId="3994" builtinId="9" hidden="1"/>
    <cellStyle name="Gevolgde hyperlink" xfId="4246" builtinId="9" hidden="1"/>
    <cellStyle name="Gevolgde hyperlink" xfId="4502" builtinId="9" hidden="1"/>
    <cellStyle name="Gevolgde hyperlink" xfId="4320" builtinId="9" hidden="1"/>
    <cellStyle name="Gevolgde hyperlink" xfId="4066" builtinId="9" hidden="1"/>
    <cellStyle name="Gevolgde hyperlink" xfId="3814" builtinId="9" hidden="1"/>
    <cellStyle name="Gevolgde hyperlink" xfId="3552" builtinId="9" hidden="1"/>
    <cellStyle name="Gevolgde hyperlink" xfId="3297" builtinId="9" hidden="1"/>
    <cellStyle name="Gevolgde hyperlink" xfId="3043" builtinId="9" hidden="1"/>
    <cellStyle name="Gevolgde hyperlink" xfId="2791" builtinId="9" hidden="1"/>
    <cellStyle name="Gevolgde hyperlink" xfId="2529" builtinId="9" hidden="1"/>
    <cellStyle name="Gevolgde hyperlink" xfId="2273" builtinId="9" hidden="1"/>
    <cellStyle name="Gevolgde hyperlink" xfId="2020" builtinId="9" hidden="1"/>
    <cellStyle name="Gevolgde hyperlink" xfId="1766" builtinId="9" hidden="1"/>
    <cellStyle name="Gevolgde hyperlink" xfId="1506" builtinId="9" hidden="1"/>
    <cellStyle name="Gevolgde hyperlink" xfId="1249" builtinId="9" hidden="1"/>
    <cellStyle name="Gevolgde hyperlink" xfId="994" builtinId="9" hidden="1"/>
    <cellStyle name="Gevolgde hyperlink" xfId="740" builtinId="9" hidden="1"/>
    <cellStyle name="Gevolgde hyperlink" xfId="480" builtinId="9" hidden="1"/>
    <cellStyle name="Gevolgde hyperlink" xfId="224" builtinId="9" hidden="1"/>
    <cellStyle name="Gevolgde hyperlink" xfId="19" builtinId="9" hidden="1"/>
    <cellStyle name="Gevolgde hyperlink" xfId="180" builtinId="9" hidden="1"/>
    <cellStyle name="Gevolgde hyperlink" xfId="436" builtinId="9" hidden="1"/>
    <cellStyle name="Gevolgde hyperlink" xfId="698" builtinId="9" hidden="1"/>
    <cellStyle name="Gevolgde hyperlink" xfId="950" builtinId="9" hidden="1"/>
    <cellStyle name="Gevolgde hyperlink" xfId="1204" builtinId="9" hidden="1"/>
    <cellStyle name="Gevolgde hyperlink" xfId="1462" builtinId="9" hidden="1"/>
    <cellStyle name="Gevolgde hyperlink" xfId="1724" builtinId="9" hidden="1"/>
    <cellStyle name="Gevolgde hyperlink" xfId="1976" builtinId="9" hidden="1"/>
    <cellStyle name="Gevolgde hyperlink" xfId="2230" builtinId="9" hidden="1"/>
    <cellStyle name="Gevolgde hyperlink" xfId="2485" builtinId="9" hidden="1"/>
    <cellStyle name="Gevolgde hyperlink" xfId="2747" builtinId="9" hidden="1"/>
    <cellStyle name="Gevolgde hyperlink" xfId="2999" builtinId="9" hidden="1"/>
    <cellStyle name="Gevolgde hyperlink" xfId="3253" builtinId="9" hidden="1"/>
    <cellStyle name="Gevolgde hyperlink" xfId="3508" builtinId="9" hidden="1"/>
    <cellStyle name="Gevolgde hyperlink" xfId="3770" builtinId="9" hidden="1"/>
    <cellStyle name="Gevolgde hyperlink" xfId="4022" builtinId="9" hidden="1"/>
    <cellStyle name="Gevolgde hyperlink" xfId="4276" builtinId="9" hidden="1"/>
    <cellStyle name="Gevolgde hyperlink" xfId="4533" builtinId="9" hidden="1"/>
    <cellStyle name="Gevolgde hyperlink" xfId="4290" builtinId="9" hidden="1"/>
    <cellStyle name="Gevolgde hyperlink" xfId="4036" builtinId="9" hidden="1"/>
    <cellStyle name="Gevolgde hyperlink" xfId="3784" builtinId="9" hidden="1"/>
    <cellStyle name="Gevolgde hyperlink" xfId="3522" builtinId="9" hidden="1"/>
    <cellStyle name="Gevolgde hyperlink" xfId="3267" builtinId="9" hidden="1"/>
    <cellStyle name="Gevolgde hyperlink" xfId="3013" builtinId="9" hidden="1"/>
    <cellStyle name="Gevolgde hyperlink" xfId="2761" builtinId="9" hidden="1"/>
    <cellStyle name="Gevolgde hyperlink" xfId="2499" builtinId="9" hidden="1"/>
    <cellStyle name="Gevolgde hyperlink" xfId="2244" builtinId="9" hidden="1"/>
    <cellStyle name="Gevolgde hyperlink" xfId="1990" builtinId="9" hidden="1"/>
    <cellStyle name="Gevolgde hyperlink" xfId="1738" builtinId="9" hidden="1"/>
    <cellStyle name="Gevolgde hyperlink" xfId="1476" builtinId="9" hidden="1"/>
    <cellStyle name="Gevolgde hyperlink" xfId="1218" builtinId="9" hidden="1"/>
    <cellStyle name="Gevolgde hyperlink" xfId="964" builtinId="9" hidden="1"/>
    <cellStyle name="Gevolgde hyperlink" xfId="710" builtinId="9" hidden="1"/>
    <cellStyle name="Gevolgde hyperlink" xfId="450" builtinId="9" hidden="1"/>
    <cellStyle name="Gevolgde hyperlink" xfId="402" builtinId="9" hidden="1"/>
    <cellStyle name="Gevolgde hyperlink" xfId="186" builtinId="9" hidden="1"/>
    <cellStyle name="Gevolgde hyperlink" xfId="394" builtinId="9" hidden="1"/>
    <cellStyle name="Gevolgde hyperlink" xfId="466" builtinId="9" hidden="1"/>
    <cellStyle name="Gevolgde hyperlink" xfId="726" builtinId="9" hidden="1"/>
    <cellStyle name="Gevolgde hyperlink" xfId="980" builtinId="9" hidden="1"/>
    <cellStyle name="Gevolgde hyperlink" xfId="1235" builtinId="9" hidden="1"/>
    <cellStyle name="Gevolgde hyperlink" xfId="1492" builtinId="9" hidden="1"/>
    <cellStyle name="Gevolgde hyperlink" xfId="1575" builtinId="9" hidden="1"/>
    <cellStyle name="Gevolgde hyperlink" xfId="2006" builtinId="9" hidden="1"/>
    <cellStyle name="Gevolgde hyperlink" xfId="2260" builtinId="9" hidden="1"/>
    <cellStyle name="Gevolgde hyperlink" xfId="2515" builtinId="9" hidden="1"/>
    <cellStyle name="Gevolgde hyperlink" xfId="2777" builtinId="9" hidden="1"/>
    <cellStyle name="Gevolgde hyperlink" xfId="3029" builtinId="9" hidden="1"/>
    <cellStyle name="Gevolgde hyperlink" xfId="3283" builtinId="9" hidden="1"/>
    <cellStyle name="Gevolgde hyperlink" xfId="3538" builtinId="9" hidden="1"/>
    <cellStyle name="Gevolgde hyperlink" xfId="3800" builtinId="9" hidden="1"/>
    <cellStyle name="Gevolgde hyperlink" xfId="4052" builtinId="9" hidden="1"/>
    <cellStyle name="Gevolgde hyperlink" xfId="4306" builtinId="9" hidden="1"/>
    <cellStyle name="Gevolgde hyperlink" xfId="4516" builtinId="9" hidden="1"/>
    <cellStyle name="Gevolgde hyperlink" xfId="4260" builtinId="9" hidden="1"/>
    <cellStyle name="Gevolgde hyperlink" xfId="4008" builtinId="9" hidden="1"/>
    <cellStyle name="Gevolgde hyperlink" xfId="3754" builtinId="9" hidden="1"/>
    <cellStyle name="Gevolgde hyperlink" xfId="3492" builtinId="9" hidden="1"/>
    <cellStyle name="Gevolgde hyperlink" xfId="3237" builtinId="9" hidden="1"/>
    <cellStyle name="Gevolgde hyperlink" xfId="2983" builtinId="9" hidden="1"/>
    <cellStyle name="Gevolgde hyperlink" xfId="2731" builtinId="9" hidden="1"/>
    <cellStyle name="Gevolgde hyperlink" xfId="2469" builtinId="9" hidden="1"/>
    <cellStyle name="Gevolgde hyperlink" xfId="2214" builtinId="9" hidden="1"/>
    <cellStyle name="Gevolgde hyperlink" xfId="1960" builtinId="9" hidden="1"/>
    <cellStyle name="Gevolgde hyperlink" xfId="1708" builtinId="9" hidden="1"/>
    <cellStyle name="Gevolgde hyperlink" xfId="1446" builtinId="9" hidden="1"/>
    <cellStyle name="Gevolgde hyperlink" xfId="1188" builtinId="9" hidden="1"/>
    <cellStyle name="Gevolgde hyperlink" xfId="934" builtinId="9" hidden="1"/>
    <cellStyle name="Gevolgde hyperlink" xfId="682" builtinId="9" hidden="1"/>
    <cellStyle name="Gevolgde hyperlink" xfId="420" builtinId="9" hidden="1"/>
    <cellStyle name="Gevolgde hyperlink" xfId="164" builtinId="9" hidden="1"/>
    <cellStyle name="Gevolgde hyperlink" xfId="23" builtinId="9" hidden="1"/>
    <cellStyle name="Gevolgde hyperlink" xfId="240" builtinId="9" hidden="1"/>
    <cellStyle name="Gevolgde hyperlink" xfId="496" builtinId="9" hidden="1"/>
    <cellStyle name="Gevolgde hyperlink" xfId="756" builtinId="9" hidden="1"/>
    <cellStyle name="Gevolgde hyperlink" xfId="1010" builtinId="9" hidden="1"/>
    <cellStyle name="Gevolgde hyperlink" xfId="1265" builtinId="9" hidden="1"/>
    <cellStyle name="Gevolgde hyperlink" xfId="1522" builtinId="9" hidden="1"/>
    <cellStyle name="Gevolgde hyperlink" xfId="1782" builtinId="9" hidden="1"/>
    <cellStyle name="Gevolgde hyperlink" xfId="2036" builtinId="9" hidden="1"/>
    <cellStyle name="Gevolgde hyperlink" xfId="2289" builtinId="9" hidden="1"/>
    <cellStyle name="Gevolgde hyperlink" xfId="2545" builtinId="9" hidden="1"/>
    <cellStyle name="Gevolgde hyperlink" xfId="2805" builtinId="9" hidden="1"/>
    <cellStyle name="Gevolgde hyperlink" xfId="3059" builtinId="9" hidden="1"/>
    <cellStyle name="Gevolgde hyperlink" xfId="3312" builtinId="9" hidden="1"/>
    <cellStyle name="Gevolgde hyperlink" xfId="3568" builtinId="9" hidden="1"/>
    <cellStyle name="Gevolgde hyperlink" xfId="3830" builtinId="9" hidden="1"/>
    <cellStyle name="Gevolgde hyperlink" xfId="4082" builtinId="9" hidden="1"/>
    <cellStyle name="Gevolgde hyperlink" xfId="4336" builtinId="9" hidden="1"/>
    <cellStyle name="Gevolgde hyperlink" xfId="4486" builtinId="9" hidden="1"/>
    <cellStyle name="Gevolgde hyperlink" xfId="4230" builtinId="9" hidden="1"/>
    <cellStyle name="Gevolgde hyperlink" xfId="3978" builtinId="9" hidden="1"/>
    <cellStyle name="Gevolgde hyperlink" xfId="3724" builtinId="9" hidden="1"/>
    <cellStyle name="Gevolgde hyperlink" xfId="3462" builtinId="9" hidden="1"/>
    <cellStyle name="Gevolgde hyperlink" xfId="3207" builtinId="9" hidden="1"/>
    <cellStyle name="Gevolgde hyperlink" xfId="2955" builtinId="9" hidden="1"/>
    <cellStyle name="Gevolgde hyperlink" xfId="2701" builtinId="9" hidden="1"/>
    <cellStyle name="Gevolgde hyperlink" xfId="2439" builtinId="9" hidden="1"/>
    <cellStyle name="Gevolgde hyperlink" xfId="2184" builtinId="9" hidden="1"/>
    <cellStyle name="Gevolgde hyperlink" xfId="1930" builtinId="9" hidden="1"/>
    <cellStyle name="Gevolgde hyperlink" xfId="1678" builtinId="9" hidden="1"/>
    <cellStyle name="Gevolgde hyperlink" xfId="1416" builtinId="9" hidden="1"/>
    <cellStyle name="Gevolgde hyperlink" xfId="1158" builtinId="9" hidden="1"/>
    <cellStyle name="Gevolgde hyperlink" xfId="904" builtinId="9" hidden="1"/>
    <cellStyle name="Gevolgde hyperlink" xfId="652" builtinId="9" hidden="1"/>
    <cellStyle name="Gevolgde hyperlink" xfId="390" builtinId="9" hidden="1"/>
    <cellStyle name="Gevolgde hyperlink" xfId="130" builtinId="9" hidden="1"/>
    <cellStyle name="Gevolgde hyperlink" xfId="82" builtinId="9" hidden="1"/>
    <cellStyle name="Gevolgde hyperlink" xfId="270" builtinId="9" hidden="1"/>
    <cellStyle name="Gevolgde hyperlink" xfId="526" builtinId="9" hidden="1"/>
    <cellStyle name="Gevolgde hyperlink" xfId="786" builtinId="9" hidden="1"/>
    <cellStyle name="Gevolgde hyperlink" xfId="1040" builtinId="9" hidden="1"/>
    <cellStyle name="Gevolgde hyperlink" xfId="1296" builtinId="9" hidden="1"/>
    <cellStyle name="Gevolgde hyperlink" xfId="1552" builtinId="9" hidden="1"/>
    <cellStyle name="Gevolgde hyperlink" xfId="1812" builtinId="9" hidden="1"/>
    <cellStyle name="Gevolgde hyperlink" xfId="2066" builtinId="9" hidden="1"/>
    <cellStyle name="Gevolgde hyperlink" xfId="2319" builtinId="9" hidden="1"/>
    <cellStyle name="Gevolgde hyperlink" xfId="2575" builtinId="9" hidden="1"/>
    <cellStyle name="Gevolgde hyperlink" xfId="2835" builtinId="9" hidden="1"/>
    <cellStyle name="Gevolgde hyperlink" xfId="3089" builtinId="9" hidden="1"/>
    <cellStyle name="Gevolgde hyperlink" xfId="3342" builtinId="9" hidden="1"/>
    <cellStyle name="Gevolgde hyperlink" xfId="3598" builtinId="9" hidden="1"/>
    <cellStyle name="Gevolgde hyperlink" xfId="3858" builtinId="9" hidden="1"/>
    <cellStyle name="Gevolgde hyperlink" xfId="4112" builtinId="9" hidden="1"/>
    <cellStyle name="Gevolgde hyperlink" xfId="4366" builtinId="9" hidden="1"/>
    <cellStyle name="Gevolgde hyperlink" xfId="4456" builtinId="9" hidden="1"/>
    <cellStyle name="Gevolgde hyperlink" xfId="4200" builtinId="9" hidden="1"/>
    <cellStyle name="Gevolgde hyperlink" xfId="3948" builtinId="9" hidden="1"/>
    <cellStyle name="Gevolgde hyperlink" xfId="3692" builtinId="9" hidden="1"/>
    <cellStyle name="Gevolgde hyperlink" xfId="3432" builtinId="9" hidden="1"/>
    <cellStyle name="Gevolgde hyperlink" xfId="3177" builtinId="9" hidden="1"/>
    <cellStyle name="Gevolgde hyperlink" xfId="2925" builtinId="9" hidden="1"/>
    <cellStyle name="Gevolgde hyperlink" xfId="2669" builtinId="9" hidden="1"/>
    <cellStyle name="Gevolgde hyperlink" xfId="2409" builtinId="9" hidden="1"/>
    <cellStyle name="Gevolgde hyperlink" xfId="2154" builtinId="9" hidden="1"/>
    <cellStyle name="Gevolgde hyperlink" xfId="1902" builtinId="9" hidden="1"/>
    <cellStyle name="Gevolgde hyperlink" xfId="1648" builtinId="9" hidden="1"/>
    <cellStyle name="Gevolgde hyperlink" xfId="1386" builtinId="9" hidden="1"/>
    <cellStyle name="Gevolgde hyperlink" xfId="1128" builtinId="9" hidden="1"/>
    <cellStyle name="Gevolgde hyperlink" xfId="876" builtinId="9" hidden="1"/>
    <cellStyle name="Gevolgde hyperlink" xfId="622" builtinId="9" hidden="1"/>
    <cellStyle name="Gevolgde hyperlink" xfId="360" builtinId="9" hidden="1"/>
    <cellStyle name="Gevolgde hyperlink" xfId="104" builtinId="9" hidden="1"/>
    <cellStyle name="Gevolgde hyperlink" xfId="35" builtinId="9" hidden="1"/>
    <cellStyle name="Gevolgde hyperlink" xfId="300" builtinId="9" hidden="1"/>
    <cellStyle name="Gevolgde hyperlink" xfId="560" builtinId="9" hidden="1"/>
    <cellStyle name="Gevolgde hyperlink" xfId="816" builtinId="9" hidden="1"/>
    <cellStyle name="Gevolgde hyperlink" xfId="1068" builtinId="9" hidden="1"/>
    <cellStyle name="Gevolgde hyperlink" xfId="1326" builtinId="9" hidden="1"/>
    <cellStyle name="Gevolgde hyperlink" xfId="1586" builtinId="9" hidden="1"/>
    <cellStyle name="Gevolgde hyperlink" xfId="4014" builtinId="9" hidden="1"/>
    <cellStyle name="Gevolgde hyperlink" xfId="3888" builtinId="9" hidden="1"/>
    <cellStyle name="Gevolgde hyperlink" xfId="3762" builtinId="9" hidden="1"/>
    <cellStyle name="Gevolgde hyperlink" xfId="3500" builtinId="9" hidden="1"/>
    <cellStyle name="Gevolgde hyperlink" xfId="3372" builtinId="9" hidden="1"/>
    <cellStyle name="Gevolgde hyperlink" xfId="3245" builtinId="9" hidden="1"/>
    <cellStyle name="Gevolgde hyperlink" xfId="2991" builtinId="9" hidden="1"/>
    <cellStyle name="Gevolgde hyperlink" xfId="2865" builtinId="9" hidden="1"/>
    <cellStyle name="Gevolgde hyperlink" xfId="2739" builtinId="9" hidden="1"/>
    <cellStyle name="Gevolgde hyperlink" xfId="2477" builtinId="9" hidden="1"/>
    <cellStyle name="Gevolgde hyperlink" xfId="2349" builtinId="9" hidden="1"/>
    <cellStyle name="Gevolgde hyperlink" xfId="2222" builtinId="9" hidden="1"/>
    <cellStyle name="Gevolgde hyperlink" xfId="1968" builtinId="9" hidden="1"/>
    <cellStyle name="Gevolgde hyperlink" xfId="1842" builtinId="9" hidden="1"/>
    <cellStyle name="Gevolgde hyperlink" xfId="1716" builtinId="9" hidden="1"/>
    <cellStyle name="Gevolgde hyperlink" xfId="2096" builtinId="9" hidden="1"/>
    <cellStyle name="Gevolgde hyperlink" xfId="2605" builtinId="9" hidden="1"/>
    <cellStyle name="Gevolgde hyperlink" xfId="3119" builtinId="9" hidden="1"/>
    <cellStyle name="Gevolgde hyperlink" xfId="3628" builtinId="9" hidden="1"/>
    <cellStyle name="Gevolgde hyperlink" xfId="4142" builtinId="9" hidden="1"/>
    <cellStyle name="Gevolgde hyperlink" xfId="4298" builtinId="9" hidden="1"/>
    <cellStyle name="Gevolgde hyperlink" xfId="4426" builtinId="9" hidden="1"/>
    <cellStyle name="Gevolgde hyperlink" xfId="4524" builtinId="9" hidden="1"/>
    <cellStyle name="Gevolgde hyperlink" xfId="4396" builtinId="9" hidden="1"/>
    <cellStyle name="Gevolgde hyperlink" xfId="4268" builtinId="9" hidden="1"/>
    <cellStyle name="Gevolgde hyperlink" xfId="4044" builtinId="9" hidden="1"/>
    <cellStyle name="Gevolgde hyperlink" xfId="4172" builtinId="9" hidden="1"/>
    <cellStyle name="Gevolgde hyperlink" xfId="3918" builtinId="9" hidden="1"/>
    <cellStyle name="Gevolgde hyperlink" xfId="3792" builtinId="9" hidden="1"/>
    <cellStyle name="Hyperlink" xfId="2265" builtinId="8" hidden="1"/>
    <cellStyle name="Hyperlink" xfId="2257" builtinId="8" hidden="1"/>
    <cellStyle name="Hyperlink" xfId="2217" builtinId="8" hidden="1"/>
    <cellStyle name="Hyperlink" xfId="2193" builtinId="8" hidden="1"/>
    <cellStyle name="Hyperlink" xfId="2137" builtinId="8" hidden="1"/>
    <cellStyle name="Hyperlink" xfId="2121" builtinId="8" hidden="1"/>
    <cellStyle name="Hyperlink" xfId="2067" builtinId="8" hidden="1"/>
    <cellStyle name="Hyperlink" xfId="2059" builtinId="8" hidden="1"/>
    <cellStyle name="Hyperlink" xfId="2043" builtinId="8" hidden="1"/>
    <cellStyle name="Hyperlink" xfId="1971" builtinId="8" hidden="1"/>
    <cellStyle name="Hyperlink" xfId="1963" builtinId="8" hidden="1"/>
    <cellStyle name="Hyperlink" xfId="1931" builtinId="8" hidden="1"/>
    <cellStyle name="Hyperlink" xfId="1877" builtinId="8" hidden="1"/>
    <cellStyle name="Hyperlink" xfId="1853" builtinId="8" hidden="1"/>
    <cellStyle name="Hyperlink" xfId="1837" builtinId="8" hidden="1"/>
    <cellStyle name="Hyperlink" xfId="1781" builtinId="8" hidden="1"/>
    <cellStyle name="Hyperlink" xfId="1757" builtinId="8" hidden="1"/>
    <cellStyle name="Hyperlink" xfId="1727" builtinId="8" hidden="1"/>
    <cellStyle name="Hyperlink" xfId="1687" builtinId="8" hidden="1"/>
    <cellStyle name="Hyperlink" xfId="1679" builtinId="8" hidden="1"/>
    <cellStyle name="Hyperlink" xfId="1621" builtinId="8" hidden="1"/>
    <cellStyle name="Hyperlink" xfId="1589" builtinId="8" hidden="1"/>
    <cellStyle name="Hyperlink" xfId="1553" builtinId="8" hidden="1"/>
    <cellStyle name="Hyperlink" xfId="667" builtinId="8" hidden="1"/>
    <cellStyle name="Hyperlink" xfId="685" builtinId="8" hidden="1"/>
    <cellStyle name="Hyperlink" xfId="687" builtinId="8" hidden="1"/>
    <cellStyle name="Hyperlink" xfId="695" builtinId="8" hidden="1"/>
    <cellStyle name="Hyperlink" xfId="528" builtinId="8" hidden="1"/>
    <cellStyle name="Hyperlink" xfId="713" builtinId="8" hidden="1"/>
    <cellStyle name="Hyperlink" xfId="721" builtinId="8" hidden="1"/>
    <cellStyle name="Hyperlink" xfId="733" builtinId="8" hidden="1"/>
    <cellStyle name="Hyperlink" xfId="741" builtinId="8" hidden="1"/>
    <cellStyle name="Hyperlink" xfId="749" builtinId="8" hidden="1"/>
    <cellStyle name="Hyperlink" xfId="765" builtinId="8" hidden="1"/>
    <cellStyle name="Hyperlink" xfId="767" builtinId="8" hidden="1"/>
    <cellStyle name="Hyperlink" xfId="775" builtinId="8" hidden="1"/>
    <cellStyle name="Hyperlink" xfId="793" builtinId="8" hidden="1"/>
    <cellStyle name="Hyperlink" xfId="795" builtinId="8" hidden="1"/>
    <cellStyle name="Hyperlink" xfId="807" builtinId="8" hidden="1"/>
    <cellStyle name="Hyperlink" xfId="815" builtinId="8" hidden="1"/>
    <cellStyle name="Hyperlink" xfId="831" builtinId="8" hidden="1"/>
    <cellStyle name="Hyperlink" xfId="833" builtinId="8" hidden="1"/>
    <cellStyle name="Hyperlink" xfId="847" builtinId="8" hidden="1"/>
    <cellStyle name="Hyperlink" xfId="853" builtinId="8" hidden="1"/>
    <cellStyle name="Hyperlink" xfId="861" builtinId="8" hidden="1"/>
    <cellStyle name="Hyperlink" xfId="877" builtinId="8" hidden="1"/>
    <cellStyle name="Hyperlink" xfId="530" builtinId="8" hidden="1"/>
    <cellStyle name="Hyperlink" xfId="887" builtinId="8" hidden="1"/>
    <cellStyle name="Hyperlink" xfId="903" builtinId="8" hidden="1"/>
    <cellStyle name="Hyperlink" xfId="911" builtinId="8" hidden="1"/>
    <cellStyle name="Hyperlink" xfId="915" builtinId="8" hidden="1"/>
    <cellStyle name="Hyperlink" xfId="933" builtinId="8" hidden="1"/>
    <cellStyle name="Hyperlink" xfId="939" builtinId="8" hidden="1"/>
    <cellStyle name="Hyperlink" xfId="941" builtinId="8" hidden="1"/>
    <cellStyle name="Hyperlink" xfId="957" builtinId="8" hidden="1"/>
    <cellStyle name="Hyperlink" xfId="959" builtinId="8" hidden="1"/>
    <cellStyle name="Hyperlink" xfId="891" builtinId="8" hidden="1"/>
    <cellStyle name="Hyperlink" xfId="821" builtinId="8" hidden="1"/>
    <cellStyle name="Hyperlink" xfId="747" builtinId="8" hidden="1"/>
    <cellStyle name="Hyperlink" xfId="711" builtinId="8" hidden="1"/>
    <cellStyle name="Hyperlink" xfId="1773" builtinId="8" hidden="1"/>
    <cellStyle name="Hyperlink" xfId="1901" builtinId="8" hidden="1"/>
    <cellStyle name="Hyperlink" xfId="2027" builtinId="8" hidden="1"/>
    <cellStyle name="Hyperlink" xfId="2408" builtinId="8" hidden="1"/>
    <cellStyle name="Hyperlink" xfId="2544" builtinId="8" hidden="1"/>
    <cellStyle name="Hyperlink" xfId="2804" builtinId="8" hidden="1"/>
    <cellStyle name="Hyperlink" xfId="3066" builtinId="8" hidden="1"/>
    <cellStyle name="Hyperlink" xfId="3319" builtinId="8" hidden="1"/>
    <cellStyle name="Hyperlink" xfId="3463" builtinId="8" hidden="1"/>
    <cellStyle name="Hyperlink" xfId="3851" builtinId="8" hidden="1"/>
    <cellStyle name="Hyperlink" xfId="1349" builtinId="8" hidden="1"/>
    <cellStyle name="Hyperlink" xfId="1481" builtinId="8" hidden="1"/>
    <cellStyle name="Hyperlink" xfId="507" builtinId="8" hidden="1"/>
    <cellStyle name="Hyperlink" xfId="639" builtinId="8" hidden="1"/>
    <cellStyle name="Hyperlink" xfId="95" builtinId="8" hidden="1"/>
    <cellStyle name="Hyperlink" xfId="175" builtinId="8" hidden="1"/>
    <cellStyle name="Hyperlink" xfId="1283" builtinId="8" hidden="1"/>
    <cellStyle name="Hyperlink" xfId="917" builtinId="8" hidden="1"/>
    <cellStyle name="Hyperlink" xfId="4473" builtinId="8" hidden="1"/>
    <cellStyle name="Hyperlink" xfId="4007" builtinId="8" hidden="1"/>
    <cellStyle name="Hyperlink" xfId="2420" builtinId="8" hidden="1"/>
    <cellStyle name="Hyperlink" xfId="2816" builtinId="8" hidden="1"/>
    <cellStyle name="Hyperlink" xfId="2936" builtinId="8" hidden="1"/>
    <cellStyle name="Hyperlink" xfId="3202" builtinId="8" hidden="1"/>
    <cellStyle name="Hyperlink" xfId="3457" builtinId="8" hidden="1"/>
    <cellStyle name="Hyperlink" xfId="2622" builtinId="8" hidden="1"/>
    <cellStyle name="Hyperlink" xfId="2286" builtinId="8" hidden="1"/>
    <cellStyle name="Hyperlink" xfId="2300" builtinId="8" hidden="1"/>
    <cellStyle name="Hyperlink" xfId="2306" builtinId="8" hidden="1"/>
    <cellStyle name="Hyperlink" xfId="2308" builtinId="8" hidden="1"/>
    <cellStyle name="Hyperlink" xfId="2324" builtinId="8" hidden="1"/>
    <cellStyle name="Hyperlink" xfId="2332" builtinId="8" hidden="1"/>
    <cellStyle name="Hyperlink" xfId="2340" builtinId="8" hidden="1"/>
    <cellStyle name="Hyperlink" xfId="2354" builtinId="8" hidden="1"/>
    <cellStyle name="Hyperlink" xfId="2366" builtinId="8" hidden="1"/>
    <cellStyle name="Hyperlink" xfId="2370" builtinId="8" hidden="1"/>
    <cellStyle name="Hyperlink" xfId="2386" builtinId="8" hidden="1"/>
    <cellStyle name="Hyperlink" xfId="2390" builtinId="8" hidden="1"/>
    <cellStyle name="Hyperlink" xfId="2396" builtinId="8" hidden="1"/>
    <cellStyle name="Hyperlink" xfId="2404" builtinId="8" hidden="1"/>
    <cellStyle name="Hyperlink" xfId="2362" builtinId="8" hidden="1"/>
    <cellStyle name="Hyperlink" xfId="2107" builtinId="8" hidden="1"/>
    <cellStyle name="Hyperlink" xfId="1741" builtinId="8" hidden="1"/>
    <cellStyle name="Hyperlink" xfId="1574" builtinId="8" hidden="1"/>
    <cellStyle name="Hyperlink" xfId="1753" builtinId="8" hidden="1"/>
    <cellStyle name="Hyperlink" xfId="1767" builtinId="8" hidden="1"/>
    <cellStyle name="Hyperlink" xfId="1771" builtinId="8" hidden="1"/>
    <cellStyle name="Hyperlink" xfId="1777" builtinId="8" hidden="1"/>
    <cellStyle name="Hyperlink" xfId="1793" builtinId="8" hidden="1"/>
    <cellStyle name="Hyperlink" xfId="1795" builtinId="8" hidden="1"/>
    <cellStyle name="Hyperlink" xfId="1809" builtinId="8" hidden="1"/>
    <cellStyle name="Hyperlink" xfId="1823" builtinId="8" hidden="1"/>
    <cellStyle name="Hyperlink" xfId="1831" builtinId="8" hidden="1"/>
    <cellStyle name="Hyperlink" xfId="1839" builtinId="8" hidden="1"/>
    <cellStyle name="Hyperlink" xfId="1851" builtinId="8" hidden="1"/>
    <cellStyle name="Hyperlink" xfId="1855" builtinId="8" hidden="1"/>
    <cellStyle name="Hyperlink" xfId="1859" builtinId="8" hidden="1"/>
    <cellStyle name="Hyperlink" xfId="1873" builtinId="8" hidden="1"/>
    <cellStyle name="Hyperlink" xfId="1883" builtinId="8" hidden="1"/>
    <cellStyle name="Hyperlink" xfId="1895" builtinId="8" hidden="1"/>
    <cellStyle name="Hyperlink" xfId="1905" builtinId="8" hidden="1"/>
    <cellStyle name="Hyperlink" xfId="1915" builtinId="8" hidden="1"/>
    <cellStyle name="Hyperlink" xfId="1919" builtinId="8" hidden="1"/>
    <cellStyle name="Hyperlink" xfId="1929" builtinId="8" hidden="1"/>
    <cellStyle name="Hyperlink" xfId="1937" builtinId="8" hidden="1"/>
    <cellStyle name="Hyperlink" xfId="1941" builtinId="8" hidden="1"/>
    <cellStyle name="Hyperlink" xfId="1645" builtinId="8" hidden="1"/>
    <cellStyle name="Hyperlink" xfId="1653" builtinId="8" hidden="1"/>
    <cellStyle name="Hyperlink" xfId="1659" builtinId="8" hidden="1"/>
    <cellStyle name="Hyperlink" xfId="1669" builtinId="8" hidden="1"/>
    <cellStyle name="Hyperlink" xfId="1681" builtinId="8" hidden="1"/>
    <cellStyle name="Hyperlink" xfId="1685" builtinId="8" hidden="1"/>
    <cellStyle name="Hyperlink" xfId="1699" builtinId="8" hidden="1"/>
    <cellStyle name="Hyperlink" xfId="1701" builtinId="8" hidden="1"/>
    <cellStyle name="Hyperlink" xfId="1709" builtinId="8" hidden="1"/>
    <cellStyle name="Hyperlink" xfId="1731" builtinId="8" hidden="1"/>
    <cellStyle name="Hyperlink" xfId="1733" builtinId="8" hidden="1"/>
    <cellStyle name="Hyperlink" xfId="1591" builtinId="8" hidden="1"/>
    <cellStyle name="Hyperlink" xfId="1601" builtinId="8" hidden="1"/>
    <cellStyle name="Hyperlink" xfId="1609" builtinId="8" hidden="1"/>
    <cellStyle name="Hyperlink" xfId="1615" builtinId="8" hidden="1"/>
    <cellStyle name="Hyperlink" xfId="1631" builtinId="8" hidden="1"/>
    <cellStyle name="Hyperlink" xfId="1635" builtinId="8" hidden="1"/>
    <cellStyle name="Hyperlink" xfId="1637" builtinId="8" hidden="1"/>
    <cellStyle name="Hyperlink" xfId="1585" builtinId="8" hidden="1"/>
    <cellStyle name="Hyperlink" xfId="1549" builtinId="8" hidden="1"/>
    <cellStyle name="Hyperlink" xfId="1559" builtinId="8" hidden="1"/>
    <cellStyle name="Hyperlink" xfId="1547" builtinId="8" hidden="1"/>
    <cellStyle name="Hyperlink" xfId="1557" builtinId="8" hidden="1"/>
    <cellStyle name="Hyperlink" xfId="1587" builtinId="8" hidden="1"/>
    <cellStyle name="Hyperlink" xfId="1617" builtinId="8" hidden="1"/>
    <cellStyle name="Hyperlink" xfId="1595" builtinId="8" hidden="1"/>
    <cellStyle name="Hyperlink" xfId="1725" builtinId="8" hidden="1"/>
    <cellStyle name="Hyperlink" xfId="1683" builtinId="8" hidden="1"/>
    <cellStyle name="Hyperlink" xfId="1661" builtinId="8" hidden="1"/>
    <cellStyle name="Hyperlink" xfId="1641" builtinId="8" hidden="1"/>
    <cellStyle name="Hyperlink" xfId="1923" builtinId="8" hidden="1"/>
    <cellStyle name="Hyperlink" xfId="1889" builtinId="8" hidden="1"/>
    <cellStyle name="Hyperlink" xfId="1879" builtinId="8" hidden="1"/>
    <cellStyle name="Hyperlink" xfId="1835" builtinId="8" hidden="1"/>
    <cellStyle name="Hyperlink" xfId="1801" builtinId="8" hidden="1"/>
    <cellStyle name="Hyperlink" xfId="1791" builtinId="8" hidden="1"/>
    <cellStyle name="Hyperlink" xfId="1749" builtinId="8" hidden="1"/>
    <cellStyle name="Hyperlink" xfId="1981" builtinId="8" hidden="1"/>
    <cellStyle name="Hyperlink" xfId="2406" builtinId="8" hidden="1"/>
    <cellStyle name="Hyperlink" xfId="2372" builtinId="8" hidden="1"/>
    <cellStyle name="Hyperlink" xfId="2348" builtinId="8" hidden="1"/>
    <cellStyle name="Hyperlink" xfId="2326" builtinId="8" hidden="1"/>
    <cellStyle name="Hyperlink" xfId="1223" builtinId="8" hidden="1"/>
    <cellStyle name="Hyperlink" xfId="2259" builtinId="8" hidden="1"/>
    <cellStyle name="Hyperlink" xfId="2237" builtinId="8" hidden="1"/>
    <cellStyle name="Hyperlink" xfId="2189" builtinId="8" hidden="1"/>
    <cellStyle name="Hyperlink" xfId="2179" builtinId="8" hidden="1"/>
    <cellStyle name="Hyperlink" xfId="2143" builtinId="8" hidden="1"/>
    <cellStyle name="Hyperlink" xfId="2123" builtinId="8" hidden="1"/>
    <cellStyle name="Hyperlink" xfId="2089" builtinId="8" hidden="1"/>
    <cellStyle name="Hyperlink" xfId="2079" builtinId="8" hidden="1"/>
    <cellStyle name="Hyperlink" xfId="2009" builtinId="8" hidden="1"/>
    <cellStyle name="Hyperlink" xfId="2045" builtinId="8" hidden="1"/>
    <cellStyle name="Hyperlink" xfId="2282" builtinId="8" hidden="1"/>
    <cellStyle name="Hyperlink" xfId="1567" builtinId="8" hidden="1"/>
    <cellStyle name="Hyperlink" xfId="1717" builtinId="8" hidden="1"/>
    <cellStyle name="Hyperlink" xfId="1881" builtinId="8" hidden="1"/>
    <cellStyle name="Hyperlink" xfId="2191" builtinId="8" hidden="1"/>
    <cellStyle name="Hyperlink" xfId="2856" builtinId="8" hidden="1"/>
    <cellStyle name="Hyperlink" xfId="2814" builtinId="8" hidden="1"/>
    <cellStyle name="Hyperlink" xfId="2688" builtinId="8" hidden="1"/>
    <cellStyle name="Hyperlink" xfId="2664" builtinId="8" hidden="1"/>
    <cellStyle name="Hyperlink" xfId="2642" builtinId="8" hidden="1"/>
    <cellStyle name="Hyperlink" xfId="2510" builtinId="8" hidden="1"/>
    <cellStyle name="Hyperlink" xfId="2468" builtinId="8" hidden="1"/>
    <cellStyle name="Hyperlink" xfId="1949" builtinId="8" hidden="1"/>
    <cellStyle name="Hyperlink" xfId="1959" builtinId="8" hidden="1"/>
    <cellStyle name="Hyperlink" xfId="1969" builtinId="8" hidden="1"/>
    <cellStyle name="Hyperlink" xfId="1973" builtinId="8" hidden="1"/>
    <cellStyle name="Hyperlink" xfId="1991" builtinId="8" hidden="1"/>
    <cellStyle name="Hyperlink" xfId="1993" builtinId="8" hidden="1"/>
    <cellStyle name="Hyperlink" xfId="2001" builtinId="8" hidden="1"/>
    <cellStyle name="Hyperlink" xfId="2015" builtinId="8" hidden="1"/>
    <cellStyle name="Hyperlink" xfId="2017" builtinId="8" hidden="1"/>
    <cellStyle name="Hyperlink" xfId="2037" builtinId="8" hidden="1"/>
    <cellStyle name="Hyperlink" xfId="2047" builtinId="8" hidden="1"/>
    <cellStyle name="Hyperlink" xfId="2053" builtinId="8" hidden="1"/>
    <cellStyle name="Hyperlink" xfId="2061" builtinId="8" hidden="1"/>
    <cellStyle name="Hyperlink" xfId="2077" builtinId="8" hidden="1"/>
    <cellStyle name="Hyperlink" xfId="2081" builtinId="8" hidden="1"/>
    <cellStyle name="Hyperlink" xfId="2085" builtinId="8" hidden="1"/>
    <cellStyle name="Hyperlink" xfId="1634" builtinId="8" hidden="1"/>
    <cellStyle name="Hyperlink" xfId="2103" builtinId="8" hidden="1"/>
    <cellStyle name="Hyperlink" xfId="2115" builtinId="8" hidden="1"/>
    <cellStyle name="Hyperlink" xfId="2125" builtinId="8" hidden="1"/>
    <cellStyle name="Hyperlink" xfId="2135" builtinId="8" hidden="1"/>
    <cellStyle name="Hyperlink" xfId="2139" builtinId="8" hidden="1"/>
    <cellStyle name="Hyperlink" xfId="2155" builtinId="8" hidden="1"/>
    <cellStyle name="Hyperlink" xfId="2159" builtinId="8" hidden="1"/>
    <cellStyle name="Hyperlink" xfId="2165" builtinId="8" hidden="1"/>
    <cellStyle name="Hyperlink" xfId="2181" builtinId="8" hidden="1"/>
    <cellStyle name="Hyperlink" xfId="2187" builtinId="8" hidden="1"/>
    <cellStyle name="Hyperlink" xfId="2199" builtinId="8" hidden="1"/>
    <cellStyle name="Hyperlink" xfId="2211" builtinId="8" hidden="1"/>
    <cellStyle name="Hyperlink" xfId="2219" builtinId="8" hidden="1"/>
    <cellStyle name="Hyperlink" xfId="2227" builtinId="8" hidden="1"/>
    <cellStyle name="Hyperlink" xfId="2243" builtinId="8" hidden="1"/>
    <cellStyle name="Hyperlink" xfId="2245" builtinId="8" hidden="1"/>
    <cellStyle name="Hyperlink" xfId="2251" builtinId="8" hidden="1"/>
    <cellStyle name="Hyperlink" xfId="2263" builtinId="8" hidden="1"/>
    <cellStyle name="Hyperlink" xfId="2270" builtinId="8" hidden="1"/>
    <cellStyle name="Hyperlink" xfId="2278" builtinId="8" hidden="1"/>
    <cellStyle name="Hyperlink" xfId="2025" builtinId="8" hidden="1"/>
    <cellStyle name="Hyperlink" xfId="3477" builtinId="8" hidden="1"/>
    <cellStyle name="Hyperlink" xfId="3483" builtinId="8" hidden="1"/>
    <cellStyle name="Hyperlink" xfId="3499" builtinId="8" hidden="1"/>
    <cellStyle name="Hyperlink" xfId="3507" builtinId="8" hidden="1"/>
    <cellStyle name="Hyperlink" xfId="3509" builtinId="8" hidden="1"/>
    <cellStyle name="Hyperlink" xfId="3525" builtinId="8" hidden="1"/>
    <cellStyle name="Hyperlink" xfId="3531" builtinId="8" hidden="1"/>
    <cellStyle name="Hyperlink" xfId="3545" builtinId="8" hidden="1"/>
    <cellStyle name="Hyperlink" xfId="3557" builtinId="8" hidden="1"/>
    <cellStyle name="Hyperlink" xfId="3563" builtinId="8" hidden="1"/>
    <cellStyle name="Hyperlink" xfId="3571" builtinId="8" hidden="1"/>
    <cellStyle name="Hyperlink" xfId="3491" builtinId="8" hidden="1"/>
    <cellStyle name="Hyperlink" xfId="3449" builtinId="8" hidden="1"/>
    <cellStyle name="Hyperlink" xfId="3427" builtinId="8" hidden="1"/>
    <cellStyle name="Hyperlink" xfId="3321" builtinId="8" hidden="1"/>
    <cellStyle name="Hyperlink" xfId="3258" builtinId="8" hidden="1"/>
    <cellStyle name="Hyperlink" xfId="3194" builtinId="8" hidden="1"/>
    <cellStyle name="Hyperlink" xfId="3110" builtinId="8" hidden="1"/>
    <cellStyle name="Hyperlink" xfId="3004" builtinId="8" hidden="1"/>
    <cellStyle name="Hyperlink" xfId="2982" builtinId="8" hidden="1"/>
    <cellStyle name="Hyperlink" xfId="3024" builtinId="8" hidden="1"/>
    <cellStyle name="Hyperlink" xfId="3377" builtinId="8" hidden="1"/>
    <cellStyle name="Hyperlink" xfId="3379" builtinId="8" hidden="1"/>
    <cellStyle name="Hyperlink" xfId="3397" builtinId="8" hidden="1"/>
    <cellStyle name="Hyperlink" xfId="3401" builtinId="8" hidden="1"/>
    <cellStyle name="Hyperlink" xfId="3413" builtinId="8" hidden="1"/>
    <cellStyle name="Hyperlink" xfId="3425" builtinId="8" hidden="1"/>
    <cellStyle name="Hyperlink" xfId="3435" builtinId="8" hidden="1"/>
    <cellStyle name="Hyperlink" xfId="3441" builtinId="8" hidden="1"/>
    <cellStyle name="Hyperlink" xfId="3459" builtinId="8" hidden="1"/>
    <cellStyle name="Hyperlink" xfId="3461" builtinId="8" hidden="1"/>
    <cellStyle name="Hyperlink" xfId="3465" builtinId="8" hidden="1"/>
    <cellStyle name="Hyperlink" xfId="3337" builtinId="8" hidden="1"/>
    <cellStyle name="Hyperlink" xfId="3345" builtinId="8" hidden="1"/>
    <cellStyle name="Hyperlink" xfId="3353" builtinId="8" hidden="1"/>
    <cellStyle name="Hyperlink" xfId="3365" builtinId="8" hidden="1"/>
    <cellStyle name="Hyperlink" xfId="3302" builtinId="8" hidden="1"/>
    <cellStyle name="Hyperlink" xfId="3306" builtinId="8" hidden="1"/>
    <cellStyle name="Hyperlink" xfId="3317" builtinId="8" hidden="1"/>
    <cellStyle name="Hyperlink" xfId="3290" builtinId="8" hidden="1"/>
    <cellStyle name="Hyperlink" xfId="3294" builtinId="8" hidden="1"/>
    <cellStyle name="Hyperlink" xfId="3284" builtinId="8" hidden="1"/>
    <cellStyle name="Hyperlink" xfId="3315" builtinId="8" hidden="1"/>
    <cellStyle name="Hyperlink" xfId="3369" builtinId="8" hidden="1"/>
    <cellStyle name="Hyperlink" xfId="3329" builtinId="8" hidden="1"/>
    <cellStyle name="Hyperlink" xfId="3451" builtinId="8" hidden="1"/>
    <cellStyle name="Hyperlink" xfId="3429" builtinId="8" hidden="1"/>
    <cellStyle name="Hyperlink" xfId="3387" builtinId="8" hidden="1"/>
    <cellStyle name="Hyperlink" xfId="2898" builtinId="8" hidden="1"/>
    <cellStyle name="Hyperlink" xfId="3088" builtinId="8" hidden="1"/>
    <cellStyle name="Hyperlink" xfId="3363" builtinId="8" hidden="1"/>
    <cellStyle name="Hyperlink" xfId="3533" builtinId="8" hidden="1"/>
    <cellStyle name="Hyperlink" xfId="3561" builtinId="8" hidden="1"/>
    <cellStyle name="Hyperlink" xfId="3515" builtinId="8" hidden="1"/>
    <cellStyle name="Hyperlink" xfId="3497" builtinId="8" hidden="1"/>
    <cellStyle name="Hyperlink" xfId="3475" builtinId="8" hidden="1"/>
    <cellStyle name="Hyperlink" xfId="2255" builtinId="8" hidden="1"/>
    <cellStyle name="Hyperlink" xfId="2231" builtinId="8" hidden="1"/>
    <cellStyle name="Hyperlink" xfId="2215" builtinId="8" hidden="1"/>
    <cellStyle name="Hyperlink" xfId="2171" builtinId="8" hidden="1"/>
    <cellStyle name="Hyperlink" xfId="2151" builtinId="8" hidden="1"/>
    <cellStyle name="Hyperlink" xfId="2127" builtinId="8" hidden="1"/>
    <cellStyle name="Hyperlink" xfId="2093" builtinId="8" hidden="1"/>
    <cellStyle name="Hyperlink" xfId="2071" builtinId="8" hidden="1"/>
    <cellStyle name="Hyperlink" xfId="2049" builtinId="8" hidden="1"/>
    <cellStyle name="Hyperlink" xfId="2005" builtinId="8" hidden="1"/>
    <cellStyle name="Hyperlink" xfId="1985" builtinId="8" hidden="1"/>
    <cellStyle name="Hyperlink" xfId="1961" builtinId="8" hidden="1"/>
    <cellStyle name="Hyperlink" xfId="2574" builtinId="8" hidden="1"/>
    <cellStyle name="Hyperlink" xfId="2752" builtinId="8" hidden="1"/>
    <cellStyle name="Hyperlink" xfId="2346" builtinId="8" hidden="1"/>
    <cellStyle name="Hyperlink" xfId="1825" builtinId="8" hidden="1"/>
    <cellStyle name="Hyperlink" xfId="2033" builtinId="8" hidden="1"/>
    <cellStyle name="Hyperlink" xfId="2099" builtinId="8" hidden="1"/>
    <cellStyle name="Hyperlink" xfId="2223" builtinId="8" hidden="1"/>
    <cellStyle name="Hyperlink" xfId="2302" builtinId="8" hidden="1"/>
    <cellStyle name="Hyperlink" xfId="2358" builtinId="8" hidden="1"/>
    <cellStyle name="Hyperlink" xfId="1779" builtinId="8" hidden="1"/>
    <cellStyle name="Hyperlink" xfId="1847" builtinId="8" hidden="1"/>
    <cellStyle name="Hyperlink" xfId="1913" builtinId="8" hidden="1"/>
    <cellStyle name="Hyperlink" xfId="1705" builtinId="8" hidden="1"/>
    <cellStyle name="Hyperlink" xfId="1627" builtinId="8" hidden="1"/>
    <cellStyle name="Hyperlink" xfId="1541" builtinId="8" hidden="1"/>
    <cellStyle name="Hyperlink" xfId="1571" builtinId="8" hidden="1"/>
    <cellStyle name="Hyperlink" xfId="1623" builtinId="8" hidden="1"/>
    <cellStyle name="Hyperlink" xfId="1603" builtinId="8" hidden="1"/>
    <cellStyle name="Hyperlink" xfId="1713" builtinId="8" hidden="1"/>
    <cellStyle name="Hyperlink" xfId="1697" builtinId="8" hidden="1"/>
    <cellStyle name="Hyperlink" xfId="1675" builtinId="8" hidden="1"/>
    <cellStyle name="Hyperlink" xfId="1945" builtinId="8" hidden="1"/>
    <cellStyle name="Hyperlink" xfId="1927" builtinId="8" hidden="1"/>
    <cellStyle name="Hyperlink" xfId="1911" builtinId="8" hidden="1"/>
    <cellStyle name="Hyperlink" xfId="1865" builtinId="8" hidden="1"/>
    <cellStyle name="Hyperlink" xfId="1843" builtinId="8" hidden="1"/>
    <cellStyle name="Hyperlink" xfId="1827" builtinId="8" hidden="1"/>
    <cellStyle name="Hyperlink" xfId="1783" builtinId="8" hidden="1"/>
    <cellStyle name="Hyperlink" xfId="1763" builtinId="8" hidden="1"/>
    <cellStyle name="Hyperlink" xfId="1745" builtinId="8" hidden="1"/>
    <cellStyle name="Hyperlink" xfId="2398" builtinId="8" hidden="1"/>
    <cellStyle name="Hyperlink" xfId="2380" builtinId="8" hidden="1"/>
    <cellStyle name="Hyperlink" xfId="2364" builtinId="8" hidden="1"/>
    <cellStyle name="Hyperlink" xfId="2316" builtinId="8" hidden="1"/>
    <cellStyle name="Hyperlink" xfId="2294" builtinId="8" hidden="1"/>
    <cellStyle name="Hyperlink" xfId="3469" builtinId="8" hidden="1"/>
    <cellStyle name="Hyperlink" xfId="2542" builtinId="8" hidden="1"/>
    <cellStyle name="Hyperlink" xfId="3455" builtinId="8" hidden="1"/>
    <cellStyle name="Hyperlink" xfId="331" builtinId="8" hidden="1"/>
    <cellStyle name="Hyperlink" xfId="977" builtinId="8" hidden="1"/>
    <cellStyle name="Hyperlink" xfId="3725" builtinId="8" hidden="1"/>
    <cellStyle name="Hyperlink" xfId="3192" builtinId="8" hidden="1"/>
    <cellStyle name="Hyperlink" xfId="2153" builtinId="8" hidden="1"/>
    <cellStyle name="Hyperlink" xfId="1629" builtinId="8" hidden="1"/>
    <cellStyle name="Hyperlink" xfId="783" builtinId="8" hidden="1"/>
    <cellStyle name="Hyperlink" xfId="949" builtinId="8" hidden="1"/>
    <cellStyle name="Hyperlink" xfId="927" builtinId="8" hidden="1"/>
    <cellStyle name="Hyperlink" xfId="905" builtinId="8" hidden="1"/>
    <cellStyle name="Hyperlink" xfId="865" builtinId="8" hidden="1"/>
    <cellStyle name="Hyperlink" xfId="843" builtinId="8" hidden="1"/>
    <cellStyle name="Hyperlink" xfId="823" builtinId="8" hidden="1"/>
    <cellStyle name="Hyperlink" xfId="779" builtinId="8" hidden="1"/>
    <cellStyle name="Hyperlink" xfId="761" builtinId="8" hidden="1"/>
    <cellStyle name="Hyperlink" xfId="737" builtinId="8" hidden="1"/>
    <cellStyle name="Hyperlink" xfId="697" builtinId="8" hidden="1"/>
    <cellStyle name="Hyperlink" xfId="679" builtinId="8" hidden="1"/>
    <cellStyle name="Hyperlink" xfId="1581" builtinId="8" hidden="1"/>
    <cellStyle name="Hyperlink" xfId="1719" builtinId="8" hidden="1"/>
    <cellStyle name="Hyperlink" xfId="1805" builtinId="8" hidden="1"/>
    <cellStyle name="Hyperlink" xfId="1869" builtinId="8" hidden="1"/>
    <cellStyle name="Hyperlink" xfId="2011" builtinId="8" hidden="1"/>
    <cellStyle name="Hyperlink" xfId="2097" builtinId="8" hidden="1"/>
    <cellStyle name="Hyperlink" xfId="2169" builtinId="8" hidden="1"/>
    <cellStyle name="Hyperlink" xfId="2312" builtinId="8" hidden="1"/>
    <cellStyle name="Hyperlink" xfId="2384" builtinId="8" hidden="1"/>
    <cellStyle name="Hyperlink" xfId="2456" builtinId="8" hidden="1"/>
    <cellStyle name="Hyperlink" xfId="2608" builtinId="8" hidden="1"/>
    <cellStyle name="Hyperlink" xfId="2702" builtinId="8" hidden="1"/>
    <cellStyle name="Hyperlink" xfId="2750" builtinId="8" hidden="1"/>
    <cellStyle name="Hyperlink" xfId="2900" builtinId="8" hidden="1"/>
    <cellStyle name="Hyperlink" xfId="2986" builtinId="8" hidden="1"/>
    <cellStyle name="Hyperlink" xfId="3050" builtinId="8" hidden="1"/>
    <cellStyle name="Hyperlink" xfId="3216" builtinId="8" hidden="1"/>
    <cellStyle name="Hyperlink" xfId="3280" builtinId="8" hidden="1"/>
    <cellStyle name="Hyperlink" xfId="3367" builtinId="8" hidden="1"/>
    <cellStyle name="Hyperlink" xfId="3503" builtinId="8" hidden="1"/>
    <cellStyle name="Hyperlink" xfId="3567" builtinId="8" hidden="1"/>
    <cellStyle name="Hyperlink" xfId="3655" builtinId="8" hidden="1"/>
    <cellStyle name="Hyperlink" xfId="3805" builtinId="8" hidden="1"/>
    <cellStyle name="Hyperlink" xfId="3883" builtinId="8" hidden="1"/>
    <cellStyle name="Hyperlink" xfId="1323" builtinId="8" hidden="1"/>
    <cellStyle name="Hyperlink" xfId="1469" builtinId="8" hidden="1"/>
    <cellStyle name="Hyperlink" xfId="1489" builtinId="8" hidden="1"/>
    <cellStyle name="Hyperlink" xfId="897" builtinId="8" hidden="1"/>
    <cellStyle name="Hyperlink" xfId="415" builtinId="8" hidden="1"/>
    <cellStyle name="Hyperlink" xfId="473" builtinId="8" hidden="1"/>
    <cellStyle name="Hyperlink" xfId="555" builtinId="8" hidden="1"/>
    <cellStyle name="Hyperlink" xfId="157" builtinId="8" hidden="1"/>
    <cellStyle name="Hyperlink" xfId="235" builtinId="8" hidden="1"/>
    <cellStyle name="Hyperlink" xfId="289" builtinId="8" hidden="1"/>
    <cellStyle name="Hyperlink" xfId="67" builtinId="8" hidden="1"/>
    <cellStyle name="Hyperlink" xfId="133" builtinId="8" hidden="1"/>
    <cellStyle name="Hyperlink" xfId="209" builtinId="8" hidden="1"/>
    <cellStyle name="Hyperlink" xfId="755" builtinId="8" hidden="1"/>
    <cellStyle name="Hyperlink" xfId="1429" builtinId="8" hidden="1"/>
    <cellStyle name="Hyperlink" xfId="1207" builtinId="8" hidden="1"/>
    <cellStyle name="Hyperlink" xfId="773" builtinId="8" hidden="1"/>
    <cellStyle name="Hyperlink" xfId="1576" builtinId="8" hidden="1"/>
    <cellStyle name="Hyperlink" xfId="2694" builtinId="8" hidden="1"/>
    <cellStyle name="Hyperlink" xfId="4223" builtinId="8" hidden="1"/>
    <cellStyle name="Hyperlink" xfId="4345" builtinId="8" hidden="1"/>
    <cellStyle name="Hyperlink" xfId="4133" builtinId="8" hidden="1"/>
    <cellStyle name="Hyperlink" xfId="3619" builtinId="8" hidden="1"/>
    <cellStyle name="Hyperlink" xfId="2482" builtinId="8" hidden="1"/>
    <cellStyle name="Hyperlink" xfId="2566" builtinId="8" hidden="1"/>
    <cellStyle name="Hyperlink" xfId="2720" builtinId="8" hidden="1"/>
    <cellStyle name="Hyperlink" xfId="2780" builtinId="8" hidden="1"/>
    <cellStyle name="Hyperlink" xfId="2864" builtinId="8" hidden="1"/>
    <cellStyle name="Hyperlink" xfId="3008" builtinId="8" hidden="1"/>
    <cellStyle name="Hyperlink" xfId="3080" builtinId="8" hidden="1"/>
    <cellStyle name="Hyperlink" xfId="3154" builtinId="8" hidden="1"/>
    <cellStyle name="Hyperlink" xfId="3298" builtinId="8" hidden="1"/>
    <cellStyle name="Hyperlink" xfId="3371" builtinId="8" hidden="1"/>
    <cellStyle name="Hyperlink" xfId="3443" builtinId="8" hidden="1"/>
    <cellStyle name="Hyperlink" xfId="3385" builtinId="8" hidden="1"/>
    <cellStyle name="Hyperlink" xfId="2962" builtinId="8" hidden="1"/>
    <cellStyle name="Hyperlink" xfId="1953" builtinId="8" hidden="1"/>
    <cellStyle name="Hyperlink" xfId="1039" builtinId="8" hidden="1"/>
    <cellStyle name="Hyperlink" xfId="1111" builtinId="8" hidden="1"/>
    <cellStyle name="Hyperlink" xfId="1191" builtinId="8" hidden="1"/>
    <cellStyle name="Hyperlink" xfId="1113" builtinId="8" hidden="1"/>
    <cellStyle name="Hyperlink" xfId="1821" builtinId="8" hidden="1"/>
    <cellStyle name="Hyperlink" xfId="3607" builtinId="8" hidden="1"/>
    <cellStyle name="Hyperlink" xfId="4267" builtinId="8" hidden="1"/>
    <cellStyle name="Hyperlink" xfId="4349" builtinId="8" hidden="1"/>
    <cellStyle name="Hyperlink" xfId="4427" builtinId="8" hidden="1"/>
    <cellStyle name="Hyperlink" xfId="4375" builtinId="8" hidden="1"/>
    <cellStyle name="Hyperlink" xfId="4145" builtinId="8" hidden="1"/>
    <cellStyle name="Hyperlink" xfId="4463" builtinId="8" hidden="1"/>
    <cellStyle name="Hyperlink" xfId="3969" builtinId="8" hidden="1"/>
    <cellStyle name="Hyperlink" xfId="4045" builtinId="8" hidden="1"/>
    <cellStyle name="Hyperlink" xfId="4053" builtinId="8" hidden="1"/>
    <cellStyle name="Hyperlink" xfId="3653" builtinId="8" hidden="1"/>
    <cellStyle name="Hyperlink" xfId="3633" builtinId="8" hidden="1"/>
    <cellStyle name="Hyperlink" xfId="3669" builtinId="8" hidden="1"/>
    <cellStyle name="Hyperlink" xfId="4393" builtinId="8" hidden="1"/>
    <cellStyle name="Hyperlink" xfId="4523" builtinId="8" hidden="1"/>
    <cellStyle name="Hyperlink" xfId="4283" builtinId="8" hidden="1"/>
    <cellStyle name="Hyperlink" xfId="1201" builtinId="8" hidden="1"/>
    <cellStyle name="Hyperlink" xfId="979" builtinId="8" hidden="1"/>
    <cellStyle name="Hyperlink" xfId="759" builtinId="8" hidden="1"/>
    <cellStyle name="Hyperlink" xfId="2774" builtinId="8" hidden="1"/>
    <cellStyle name="Hyperlink" xfId="3543" builtinId="8" hidden="1"/>
    <cellStyle name="Hyperlink" xfId="347" builtinId="8" hidden="1"/>
    <cellStyle name="Hyperlink" xfId="4351" builtinId="8" hidden="1"/>
    <cellStyle name="Hyperlink" xfId="2902" builtinId="8" hidden="1"/>
    <cellStyle name="Hyperlink" xfId="2878" builtinId="8" hidden="1"/>
    <cellStyle name="Hyperlink" xfId="1691" builtinId="8" hidden="1"/>
    <cellStyle name="Hyperlink" xfId="1775" builtinId="8" hidden="1"/>
    <cellStyle name="Hyperlink" xfId="2239" builtinId="8" hidden="1"/>
    <cellStyle name="Hyperlink" xfId="3537" builtinId="8" hidden="1"/>
    <cellStyle name="Hyperlink" xfId="3276" builtinId="8" hidden="1"/>
    <cellStyle name="Hyperlink" xfId="1493" builtinId="8" hidden="1"/>
    <cellStyle name="Hyperlink" xfId="1045" builtinId="8" hidden="1"/>
    <cellStyle name="Hyperlink" xfId="827" builtinId="8" hidden="1"/>
    <cellStyle name="Hyperlink" xfId="1735" builtinId="8" hidden="1"/>
    <cellStyle name="Hyperlink" xfId="3296" builtinId="8" hidden="1"/>
    <cellStyle name="Hyperlink" xfId="4065" builtinId="8" hidden="1"/>
    <cellStyle name="Hyperlink" xfId="4441" builtinId="8" hidden="1"/>
    <cellStyle name="Hyperlink" xfId="3911" builtinId="8" hidden="1"/>
    <cellStyle name="Hyperlink" xfId="3651" builtinId="8" hidden="1"/>
    <cellStyle name="Hyperlink" xfId="2460" builtinId="8" hidden="1"/>
    <cellStyle name="Hyperlink" xfId="2610" builtinId="8" hidden="1"/>
    <cellStyle name="Hyperlink" xfId="2690" builtinId="8" hidden="1"/>
    <cellStyle name="Hyperlink" xfId="2764" builtinId="8" hidden="1"/>
    <cellStyle name="Hyperlink" xfId="2910" builtinId="8" hidden="1"/>
    <cellStyle name="Hyperlink" xfId="2980" builtinId="8" hidden="1"/>
    <cellStyle name="Hyperlink" xfId="3060" builtinId="8" hidden="1"/>
    <cellStyle name="Hyperlink" xfId="3204" builtinId="8" hidden="1"/>
    <cellStyle name="Hyperlink" xfId="3244" builtinId="8" hidden="1"/>
    <cellStyle name="Hyperlink" xfId="2728" builtinId="8" hidden="1"/>
    <cellStyle name="Hyperlink" xfId="1153" builtinId="8" hidden="1"/>
    <cellStyle name="Hyperlink" xfId="609" builtinId="8" hidden="1"/>
    <cellStyle name="Hyperlink" xfId="531" builtinId="8" hidden="1"/>
    <cellStyle name="Hyperlink" xfId="263" builtinId="8" hidden="1"/>
    <cellStyle name="Hyperlink" xfId="89" builtinId="8" hidden="1"/>
    <cellStyle name="Hyperlink" xfId="143" builtinId="8" hidden="1"/>
    <cellStyle name="Hyperlink" xfId="85" builtinId="8" hidden="1"/>
    <cellStyle name="Hyperlink" xfId="597" builtinId="8" hidden="1"/>
    <cellStyle name="Hyperlink" xfId="477" builtinId="8" hidden="1"/>
    <cellStyle name="Hyperlink" xfId="677" builtinId="8" hidden="1"/>
    <cellStyle name="Hyperlink" xfId="373" builtinId="8" hidden="1"/>
    <cellStyle name="Hyperlink" xfId="433" builtinId="8" hidden="1"/>
    <cellStyle name="Hyperlink" xfId="561" builtinId="8" hidden="1"/>
    <cellStyle name="Hyperlink" xfId="1509" builtinId="8" hidden="1"/>
    <cellStyle name="Hyperlink" xfId="1281" builtinId="8" hidden="1"/>
    <cellStyle name="Hyperlink" xfId="1367" builtinId="8" hidden="1"/>
    <cellStyle name="Hyperlink" xfId="1315" builtinId="8" hidden="1"/>
    <cellStyle name="Hyperlink" xfId="1339" builtinId="8" hidden="1"/>
    <cellStyle name="Hyperlink" xfId="1353" builtinId="8" hidden="1"/>
    <cellStyle name="Hyperlink" xfId="1439" builtinId="8" hidden="1"/>
    <cellStyle name="Hyperlink" xfId="1417" builtinId="8" hidden="1"/>
    <cellStyle name="Hyperlink" xfId="1041" builtinId="8" hidden="1"/>
    <cellStyle name="Hyperlink" xfId="1215" builtinId="8" hidden="1"/>
    <cellStyle name="Hyperlink" xfId="1361" builtinId="8" hidden="1"/>
    <cellStyle name="Hyperlink" xfId="1515" builtinId="8" hidden="1"/>
    <cellStyle name="Hyperlink" xfId="1497" builtinId="8" hidden="1"/>
    <cellStyle name="Hyperlink" xfId="1471" builtinId="8" hidden="1"/>
    <cellStyle name="Hyperlink" xfId="551" builtinId="8" hidden="1"/>
    <cellStyle name="Hyperlink" xfId="523" builtinId="8" hidden="1"/>
    <cellStyle name="Hyperlink" xfId="505" builtinId="8" hidden="1"/>
    <cellStyle name="Hyperlink" xfId="457" builtinId="8" hidden="1"/>
    <cellStyle name="Hyperlink" xfId="441" builtinId="8" hidden="1"/>
    <cellStyle name="Hyperlink" xfId="421" builtinId="8" hidden="1"/>
    <cellStyle name="Hyperlink" xfId="379" builtinId="8" hidden="1"/>
    <cellStyle name="Hyperlink" xfId="355" builtinId="8" hidden="1"/>
    <cellStyle name="Hyperlink" xfId="333" builtinId="8" hidden="1"/>
    <cellStyle name="Hyperlink" xfId="771" builtinId="8" hidden="1"/>
    <cellStyle name="Hyperlink" xfId="929" builtinId="8" hidden="1"/>
    <cellStyle name="Hyperlink" xfId="197" builtinId="8" hidden="1"/>
    <cellStyle name="Hyperlink" xfId="391" builtinId="8" hidden="1"/>
    <cellStyle name="Hyperlink" xfId="451" builtinId="8" hidden="1"/>
    <cellStyle name="Hyperlink" xfId="511" builtinId="8" hidden="1"/>
    <cellStyle name="Hyperlink" xfId="653" builtinId="8" hidden="1"/>
    <cellStyle name="Hyperlink" xfId="167" builtinId="8" hidden="1"/>
    <cellStyle name="Hyperlink" xfId="249" builtinId="8" hidden="1"/>
    <cellStyle name="Hyperlink" xfId="117" builtinId="8" hidden="1"/>
    <cellStyle name="Hyperlink" xfId="22" builtinId="8" hidden="1"/>
    <cellStyle name="Hyperlink" xfId="8" builtinId="8" hidden="1"/>
    <cellStyle name="Hyperlink" xfId="63" builtinId="8" hidden="1"/>
    <cellStyle name="Hyperlink" xfId="42" builtinId="8" hidden="1"/>
    <cellStyle name="Hyperlink" xfId="139" builtinId="8" hidden="1"/>
    <cellStyle name="Hyperlink" xfId="97" builtinId="8" hidden="1"/>
    <cellStyle name="Hyperlink" xfId="207" builtinId="8" hidden="1"/>
    <cellStyle name="Hyperlink" xfId="293" builtinId="8" hidden="1"/>
    <cellStyle name="Hyperlink" xfId="251" builtinId="8" hidden="1"/>
    <cellStyle name="Hyperlink" xfId="229" builtinId="8" hidden="1"/>
    <cellStyle name="Hyperlink" xfId="211" builtinId="8" hidden="1"/>
    <cellStyle name="Hyperlink" xfId="165" builtinId="8" hidden="1"/>
    <cellStyle name="Hyperlink" xfId="367" builtinId="8" hidden="1"/>
    <cellStyle name="Hyperlink" xfId="665" builtinId="8" hidden="1"/>
    <cellStyle name="Hyperlink" xfId="621" builtinId="8" hidden="1"/>
    <cellStyle name="Hyperlink" xfId="599" builtinId="8" hidden="1"/>
    <cellStyle name="Hyperlink" xfId="573" builtinId="8" hidden="1"/>
    <cellStyle name="Hyperlink" xfId="863" builtinId="8" hidden="1"/>
    <cellStyle name="Hyperlink" xfId="2884" builtinId="8" hidden="1"/>
    <cellStyle name="Hyperlink" xfId="4525" builtinId="8" hidden="1"/>
    <cellStyle name="Hyperlink" xfId="2498" builtinId="8" hidden="1"/>
    <cellStyle name="Hyperlink" xfId="2662" builtinId="8" hidden="1"/>
    <cellStyle name="Hyperlink" xfId="2824" builtinId="8" hidden="1"/>
    <cellStyle name="Hyperlink" xfId="3180" builtinId="8" hidden="1"/>
    <cellStyle name="Hyperlink" xfId="3266" builtinId="8" hidden="1"/>
    <cellStyle name="Hyperlink" xfId="3234" builtinId="8" hidden="1"/>
    <cellStyle name="Hyperlink" xfId="3190" builtinId="8" hidden="1"/>
    <cellStyle name="Hyperlink" xfId="3162" builtinId="8" hidden="1"/>
    <cellStyle name="Hyperlink" xfId="2677" builtinId="8" hidden="1"/>
    <cellStyle name="Hyperlink" xfId="3092" builtinId="8" hidden="1"/>
    <cellStyle name="Hyperlink" xfId="3064" builtinId="8" hidden="1"/>
    <cellStyle name="Hyperlink" xfId="3040" builtinId="8" hidden="1"/>
    <cellStyle name="Hyperlink" xfId="2992" builtinId="8" hidden="1"/>
    <cellStyle name="Hyperlink" xfId="2968" builtinId="8" hidden="1"/>
    <cellStyle name="Hyperlink" xfId="2944" builtinId="8" hidden="1"/>
    <cellStyle name="Hyperlink" xfId="2896" builtinId="8" hidden="1"/>
    <cellStyle name="Hyperlink" xfId="2870" builtinId="8" hidden="1"/>
    <cellStyle name="Hyperlink" xfId="2846" builtinId="8" hidden="1"/>
    <cellStyle name="Hyperlink" xfId="4189" builtinId="8" hidden="1"/>
    <cellStyle name="Hyperlink" xfId="4179" builtinId="8" hidden="1"/>
    <cellStyle name="Hyperlink" xfId="4147" builtinId="8" hidden="1"/>
    <cellStyle name="Hyperlink" xfId="3789" builtinId="8" hidden="1"/>
    <cellStyle name="Hyperlink" xfId="2766" builtinId="8" hidden="1"/>
    <cellStyle name="Hyperlink" xfId="2416" builtinId="8" hidden="1"/>
    <cellStyle name="Hyperlink" xfId="705" builtinId="8" hidden="1"/>
    <cellStyle name="Hyperlink" xfId="801" builtinId="8" hidden="1"/>
    <cellStyle name="Hyperlink" xfId="995" builtinId="8" hidden="1"/>
    <cellStyle name="Hyperlink" xfId="1299" builtinId="8" hidden="1"/>
    <cellStyle name="Hyperlink" xfId="1285" builtinId="8" hidden="1"/>
    <cellStyle name="Hyperlink" xfId="1270" builtinId="8" hidden="1"/>
    <cellStyle name="Hyperlink" xfId="1228" builtinId="8" hidden="1"/>
    <cellStyle name="Hyperlink" xfId="1213" builtinId="8" hidden="1"/>
    <cellStyle name="Hyperlink" xfId="1185" builtinId="8" hidden="1"/>
    <cellStyle name="Hyperlink" xfId="1129" builtinId="8" hidden="1"/>
    <cellStyle name="Hyperlink" xfId="1117" builtinId="8" hidden="1"/>
    <cellStyle name="Hyperlink" xfId="1101" builtinId="8" hidden="1"/>
    <cellStyle name="Hyperlink" xfId="1059" builtinId="8" hidden="1"/>
    <cellStyle name="Hyperlink" xfId="1049" builtinId="8" hidden="1"/>
    <cellStyle name="Hyperlink" xfId="1005" builtinId="8" hidden="1"/>
    <cellStyle name="Hyperlink" xfId="965" builtinId="8" hidden="1"/>
    <cellStyle name="Hyperlink" xfId="951" builtinId="8" hidden="1"/>
    <cellStyle name="Hyperlink" xfId="937" builtinId="8" hidden="1"/>
    <cellStyle name="Hyperlink" xfId="893" builtinId="8" hidden="1"/>
    <cellStyle name="Hyperlink" xfId="857" builtinId="8" hidden="1"/>
    <cellStyle name="Hyperlink" xfId="841" builtinId="8" hidden="1"/>
    <cellStyle name="Hyperlink" xfId="797" builtinId="8" hidden="1"/>
    <cellStyle name="Hyperlink" xfId="785" builtinId="8" hidden="1"/>
    <cellStyle name="Hyperlink" xfId="769" builtinId="8" hidden="1"/>
    <cellStyle name="Hyperlink" xfId="715" builtinId="8" hidden="1"/>
    <cellStyle name="Hyperlink" xfId="689" builtinId="8" hidden="1"/>
    <cellStyle name="Hyperlink" xfId="675" builtinId="8" hidden="1"/>
    <cellStyle name="Hyperlink" xfId="1647" builtinId="8" hidden="1"/>
    <cellStyle name="Hyperlink" xfId="1695" builtinId="8" hidden="1"/>
    <cellStyle name="Hyperlink" xfId="1751" builtinId="8" hidden="1"/>
    <cellStyle name="Hyperlink" xfId="1939" builtinId="8" hidden="1"/>
    <cellStyle name="Hyperlink" xfId="2035" builtinId="8" hidden="1"/>
    <cellStyle name="Hyperlink" xfId="2091" builtinId="8" hidden="1"/>
    <cellStyle name="Hyperlink" xfId="2225" builtinId="8" hidden="1"/>
    <cellStyle name="Hyperlink" xfId="2280" builtinId="8" hidden="1"/>
    <cellStyle name="Hyperlink" xfId="2424" builtinId="8" hidden="1"/>
    <cellStyle name="Hyperlink" xfId="2520" builtinId="8" hidden="1"/>
    <cellStyle name="Hyperlink" xfId="2620" builtinId="8" hidden="1"/>
    <cellStyle name="Hyperlink" xfId="2668" builtinId="8" hidden="1"/>
    <cellStyle name="Hyperlink" xfId="2812" builtinId="8" hidden="1"/>
    <cellStyle name="Hyperlink" xfId="2908" builtinId="8" hidden="1"/>
    <cellStyle name="Hyperlink" xfId="3002" builtinId="8" hidden="1"/>
    <cellStyle name="Hyperlink" xfId="3114" builtinId="8" hidden="1"/>
    <cellStyle name="Hyperlink" xfId="3208" builtinId="8" hidden="1"/>
    <cellStyle name="Hyperlink" xfId="3248" builtinId="8" hidden="1"/>
    <cellStyle name="Hyperlink" xfId="3447" builtinId="8" hidden="1"/>
    <cellStyle name="Hyperlink" xfId="3495" builtinId="8" hidden="1"/>
    <cellStyle name="Hyperlink" xfId="3591" builtinId="8" hidden="1"/>
    <cellStyle name="Hyperlink" xfId="3691" builtinId="8" hidden="1"/>
    <cellStyle name="Hyperlink" xfId="3797" builtinId="8" hidden="1"/>
    <cellStyle name="Hyperlink" xfId="3837" builtinId="8" hidden="1"/>
    <cellStyle name="Hyperlink" xfId="1407" builtinId="8" hidden="1"/>
    <cellStyle name="Hyperlink" xfId="1459" builtinId="8" hidden="1"/>
    <cellStyle name="Hyperlink" xfId="1409" builtinId="8" hidden="1"/>
    <cellStyle name="Hyperlink" xfId="723" builtinId="8" hidden="1"/>
    <cellStyle name="Hyperlink" xfId="393" builtinId="8" hidden="1"/>
    <cellStyle name="Hyperlink" xfId="483" builtinId="8" hidden="1"/>
    <cellStyle name="Hyperlink" xfId="625" builtinId="8" hidden="1"/>
    <cellStyle name="Hyperlink" xfId="563" builtinId="8" hidden="1"/>
    <cellStyle name="Hyperlink" xfId="223" builtinId="8" hidden="1"/>
    <cellStyle name="Hyperlink" xfId="271" builtinId="8" hidden="1"/>
    <cellStyle name="Hyperlink" xfId="34" builtinId="8" hidden="1"/>
    <cellStyle name="Hyperlink" xfId="52" builtinId="8" hidden="1"/>
    <cellStyle name="Hyperlink" xfId="541" builtinId="8" hidden="1"/>
    <cellStyle name="Hyperlink" xfId="401" builtinId="8" hidden="1"/>
    <cellStyle name="Hyperlink" xfId="1465" builtinId="8" hidden="1"/>
    <cellStyle name="Hyperlink" xfId="879" builtinId="8" hidden="1"/>
    <cellStyle name="Hyperlink" xfId="735" builtinId="8" hidden="1"/>
    <cellStyle name="Hyperlink" xfId="1797" builtinId="8" hidden="1"/>
    <cellStyle name="Hyperlink" xfId="3327" builtinId="8" hidden="1"/>
    <cellStyle name="Hyperlink" xfId="3843" builtinId="8" hidden="1"/>
    <cellStyle name="Hyperlink" xfId="4429" builtinId="8" hidden="1"/>
    <cellStyle name="Hyperlink" xfId="3753" builtinId="8" hidden="1"/>
    <cellStyle name="Hyperlink" xfId="3577" builtinId="8" hidden="1"/>
    <cellStyle name="Hyperlink" xfId="2458" builtinId="8" hidden="1"/>
    <cellStyle name="Hyperlink" xfId="2604" builtinId="8" hidden="1"/>
    <cellStyle name="Hyperlink" xfId="2656" builtinId="8" hidden="1"/>
    <cellStyle name="Hyperlink" xfId="2802" builtinId="8" hidden="1"/>
    <cellStyle name="Hyperlink" xfId="2950" builtinId="8" hidden="1"/>
    <cellStyle name="Hyperlink" xfId="2996" builtinId="8" hidden="1"/>
    <cellStyle name="Hyperlink" xfId="3044" builtinId="8" hidden="1"/>
    <cellStyle name="Hyperlink" xfId="3188" builtinId="8" hidden="1"/>
    <cellStyle name="Hyperlink" xfId="3333" builtinId="8" hidden="1"/>
    <cellStyle name="Hyperlink" xfId="3381" builtinId="8" hidden="1"/>
    <cellStyle name="Hyperlink" xfId="3529" builtinId="8" hidden="1"/>
    <cellStyle name="Hyperlink" xfId="3555" builtinId="8" hidden="1"/>
    <cellStyle name="Hyperlink" xfId="3214" builtinId="8" hidden="1"/>
    <cellStyle name="Hyperlink" xfId="2021" builtinId="8" hidden="1"/>
    <cellStyle name="Hyperlink" xfId="2111" builtinId="8" hidden="1"/>
    <cellStyle name="Hyperlink" xfId="2157" builtinId="8" hidden="1"/>
    <cellStyle name="Hyperlink" xfId="2292" builtinId="8" hidden="1"/>
    <cellStyle name="Hyperlink" xfId="2338" builtinId="8" hidden="1"/>
    <cellStyle name="Hyperlink" xfId="2382" builtinId="8" hidden="1"/>
    <cellStyle name="Hyperlink" xfId="1857" builtinId="8" hidden="1"/>
    <cellStyle name="Hyperlink" xfId="1943" builtinId="8" hidden="1"/>
    <cellStyle name="Hyperlink" xfId="1673" builtinId="8" hidden="1"/>
    <cellStyle name="Hyperlink" xfId="1577" builtinId="8" hidden="1"/>
    <cellStyle name="Hyperlink" xfId="1539" builtinId="8" hidden="1"/>
    <cellStyle name="Hyperlink" xfId="1565" builtinId="8" hidden="1"/>
    <cellStyle name="Hyperlink" xfId="1611" builtinId="8" hidden="1"/>
    <cellStyle name="Hyperlink" xfId="1737" builtinId="8" hidden="1"/>
    <cellStyle name="Hyperlink" xfId="1721" builtinId="8" hidden="1"/>
    <cellStyle name="Hyperlink" xfId="1677" builtinId="8" hidden="1"/>
    <cellStyle name="Hyperlink" xfId="1649" builtinId="8" hidden="1"/>
    <cellStyle name="Hyperlink" xfId="1935" builtinId="8" hidden="1"/>
    <cellStyle name="Hyperlink" xfId="1907" builtinId="8" hidden="1"/>
    <cellStyle name="Hyperlink" xfId="1875" builtinId="8" hidden="1"/>
    <cellStyle name="Hyperlink" xfId="1863" builtinId="8" hidden="1"/>
    <cellStyle name="Hyperlink" xfId="1803" builtinId="8" hidden="1"/>
    <cellStyle name="Hyperlink" xfId="1787" builtinId="8" hidden="1"/>
    <cellStyle name="Hyperlink" xfId="1761" builtinId="8" hidden="1"/>
    <cellStyle name="Hyperlink" xfId="2065" builtinId="8" hidden="1"/>
    <cellStyle name="Hyperlink" xfId="2402" builtinId="8" hidden="1"/>
    <cellStyle name="Hyperlink" xfId="2388" builtinId="8" hidden="1"/>
    <cellStyle name="Hyperlink" xfId="2330" builtinId="8" hidden="1"/>
    <cellStyle name="Hyperlink" xfId="2310" builtinId="8" hidden="1"/>
    <cellStyle name="Hyperlink" xfId="2284" builtinId="8" hidden="1"/>
    <cellStyle name="Hyperlink" xfId="2253" builtinId="8" hidden="1"/>
    <cellStyle name="Hyperlink" xfId="2221" builtinId="8" hidden="1"/>
    <cellStyle name="Hyperlink" xfId="2195" builtinId="8" hidden="1"/>
    <cellStyle name="Hyperlink" xfId="2147" builtinId="8" hidden="1"/>
    <cellStyle name="Hyperlink" xfId="2131" builtinId="8" hidden="1"/>
    <cellStyle name="Hyperlink" xfId="2101" builtinId="8" hidden="1"/>
    <cellStyle name="Hyperlink" xfId="2073" builtinId="8" hidden="1"/>
    <cellStyle name="Hyperlink" xfId="2029" builtinId="8" hidden="1"/>
    <cellStyle name="Hyperlink" xfId="2013" builtinId="8" hidden="1"/>
    <cellStyle name="Hyperlink" xfId="1967" builtinId="8" hidden="1"/>
    <cellStyle name="Hyperlink" xfId="1951" builtinId="8" hidden="1"/>
    <cellStyle name="Hyperlink" xfId="2596" builtinId="8" hidden="1"/>
    <cellStyle name="Hyperlink" xfId="3068" builtinId="8" hidden="1"/>
    <cellStyle name="Hyperlink" xfId="3172" builtinId="8" hidden="1"/>
    <cellStyle name="Hyperlink" xfId="3278" builtinId="8" hidden="1"/>
    <cellStyle name="Hyperlink" xfId="3569" builtinId="8" hidden="1"/>
    <cellStyle name="Hyperlink" xfId="3549" builtinId="8" hidden="1"/>
    <cellStyle name="Hyperlink" xfId="3521" builtinId="8" hidden="1"/>
    <cellStyle name="Hyperlink" xfId="3453" builtinId="8" hidden="1"/>
    <cellStyle name="Hyperlink" xfId="3437" builtinId="8" hidden="1"/>
    <cellStyle name="Hyperlink" xfId="3421" builtinId="8" hidden="1"/>
    <cellStyle name="Hyperlink" xfId="3373" builtinId="8" hidden="1"/>
    <cellStyle name="Hyperlink" xfId="3355" builtinId="8" hidden="1"/>
    <cellStyle name="Hyperlink" xfId="3308" builtinId="8" hidden="1"/>
    <cellStyle name="Hyperlink" xfId="349" builtinId="8" hidden="1"/>
    <cellStyle name="Hyperlink" xfId="341" builtinId="8" hidden="1"/>
    <cellStyle name="Hyperlink" xfId="323" builtinId="8" hidden="1"/>
    <cellStyle name="Hyperlink" xfId="881" builtinId="8" hidden="1"/>
    <cellStyle name="Hyperlink" xfId="1135" builtinId="8" hidden="1"/>
    <cellStyle name="Hyperlink" xfId="1199" builtinId="8" hidden="1"/>
    <cellStyle name="Hyperlink" xfId="1529" builtinId="8" hidden="1"/>
    <cellStyle name="Hyperlink" xfId="1519" builtinId="8" hidden="1"/>
    <cellStyle name="Hyperlink" xfId="1511" builtinId="8" hidden="1"/>
    <cellStyle name="Hyperlink" xfId="1455" builtinId="8" hidden="1"/>
    <cellStyle name="Hyperlink" xfId="1419" builtinId="8" hidden="1"/>
    <cellStyle name="Hyperlink" xfId="1411" builtinId="8" hidden="1"/>
    <cellStyle name="Hyperlink" xfId="1373" builtinId="8" hidden="1"/>
    <cellStyle name="Hyperlink" xfId="1365" builtinId="8" hidden="1"/>
    <cellStyle name="Hyperlink" xfId="1337" builtinId="8" hidden="1"/>
    <cellStyle name="Hyperlink" xfId="1291" builtinId="8" hidden="1"/>
    <cellStyle name="Hyperlink" xfId="1262" builtinId="8" hidden="1"/>
    <cellStyle name="Hyperlink" xfId="1236" builtinId="8" hidden="1"/>
    <cellStyle name="Hyperlink" xfId="1197" builtinId="8" hidden="1"/>
    <cellStyle name="Hyperlink" xfId="1189" builtinId="8" hidden="1"/>
    <cellStyle name="Hyperlink" xfId="1143" builtinId="8" hidden="1"/>
    <cellStyle name="Hyperlink" xfId="1115" builtinId="8" hidden="1"/>
    <cellStyle name="Hyperlink" xfId="1089" builtinId="8" hidden="1"/>
    <cellStyle name="Hyperlink" xfId="1079" builtinId="8" hidden="1"/>
    <cellStyle name="Hyperlink" xfId="1035" builtinId="8" hidden="1"/>
    <cellStyle name="Hyperlink" xfId="1007" builtinId="8" hidden="1"/>
    <cellStyle name="Hyperlink" xfId="981" builtinId="8" hidden="1"/>
    <cellStyle name="Hyperlink" xfId="943" builtinId="8" hidden="1"/>
    <cellStyle name="Hyperlink" xfId="925" builtinId="8" hidden="1"/>
    <cellStyle name="Hyperlink" xfId="907" builtinId="8" hidden="1"/>
    <cellStyle name="Hyperlink" xfId="855" builtinId="8" hidden="1"/>
    <cellStyle name="Hyperlink" xfId="837" builtinId="8" hidden="1"/>
    <cellStyle name="Hyperlink" xfId="817" builtinId="8" hidden="1"/>
    <cellStyle name="Hyperlink" xfId="791" builtinId="8" hidden="1"/>
    <cellStyle name="Hyperlink" xfId="753" builtinId="8" hidden="1"/>
    <cellStyle name="Hyperlink" xfId="745" builtinId="8" hidden="1"/>
    <cellStyle name="Hyperlink" xfId="691" builtinId="8" hidden="1"/>
    <cellStyle name="Hyperlink" xfId="683" builtinId="8" hidden="1"/>
    <cellStyle name="Hyperlink" xfId="1605" builtinId="8" hidden="1"/>
    <cellStyle name="Hyperlink" xfId="1703" builtinId="8" hidden="1"/>
    <cellStyle name="Hyperlink" xfId="1765" builtinId="8" hidden="1"/>
    <cellStyle name="Hyperlink" xfId="1893" builtinId="8" hidden="1"/>
    <cellStyle name="Hyperlink" xfId="2019" builtinId="8" hidden="1"/>
    <cellStyle name="Hyperlink" xfId="2083" builtinId="8" hidden="1"/>
    <cellStyle name="Hyperlink" xfId="2145" builtinId="8" hidden="1"/>
    <cellStyle name="Hyperlink" xfId="2272" builtinId="8" hidden="1"/>
    <cellStyle name="Hyperlink" xfId="2400" builtinId="8" hidden="1"/>
    <cellStyle name="Hyperlink" xfId="2464" builtinId="8" hidden="1"/>
    <cellStyle name="Hyperlink" xfId="2628" builtinId="8" hidden="1"/>
    <cellStyle name="Hyperlink" xfId="2660" builtinId="8" hidden="1"/>
    <cellStyle name="Hyperlink" xfId="2758" builtinId="8" hidden="1"/>
    <cellStyle name="Hyperlink" xfId="2978" builtinId="8" hidden="1"/>
    <cellStyle name="Hyperlink" xfId="3010" builtinId="8" hidden="1"/>
    <cellStyle name="Hyperlink" xfId="3042" builtinId="8" hidden="1"/>
    <cellStyle name="Hyperlink" xfId="3168" builtinId="8" hidden="1"/>
    <cellStyle name="Hyperlink" xfId="3264" builtinId="8" hidden="1"/>
    <cellStyle name="Hyperlink" xfId="3359" builtinId="8" hidden="1"/>
    <cellStyle name="Hyperlink" xfId="3519" builtinId="8" hidden="1"/>
    <cellStyle name="Hyperlink" xfId="3615" builtinId="8" hidden="1"/>
    <cellStyle name="Hyperlink" xfId="3647" builtinId="8" hidden="1"/>
    <cellStyle name="Hyperlink" xfId="3781" builtinId="8" hidden="1"/>
    <cellStyle name="Hyperlink" xfId="3813" builtinId="8" hidden="1"/>
    <cellStyle name="Hyperlink" xfId="4003" builtinId="8" hidden="1"/>
    <cellStyle name="Hyperlink" xfId="4129" builtinId="8" hidden="1"/>
    <cellStyle name="Hyperlink" xfId="4161" builtinId="8" hidden="1"/>
    <cellStyle name="Hyperlink" xfId="4191" builtinId="8" hidden="1"/>
    <cellStyle name="Hyperlink" xfId="4383" builtinId="8" hidden="1"/>
    <cellStyle name="Hyperlink" xfId="4511" builtinId="8" hidden="1"/>
    <cellStyle name="Hyperlink" xfId="4538" builtinId="8" hidden="1"/>
    <cellStyle name="Hyperlink" xfId="4483" builtinId="8" hidden="1"/>
    <cellStyle name="Hyperlink" xfId="4461" builtinId="8" hidden="1"/>
    <cellStyle name="Hyperlink" xfId="4451" builtinId="8" hidden="1"/>
    <cellStyle name="Hyperlink" xfId="4377" builtinId="8" hidden="1"/>
    <cellStyle name="Hyperlink" xfId="4355" builtinId="8" hidden="1"/>
    <cellStyle name="Hyperlink" xfId="4333" builtinId="8" hidden="1"/>
    <cellStyle name="Hyperlink" xfId="4281" builtinId="8" hidden="1"/>
    <cellStyle name="Hyperlink" xfId="4269" builtinId="8" hidden="1"/>
    <cellStyle name="Hyperlink" xfId="4249" builtinId="8" hidden="1"/>
    <cellStyle name="Hyperlink" xfId="4195" builtinId="8" hidden="1"/>
    <cellStyle name="Hyperlink" xfId="4155" builtinId="8" hidden="1"/>
    <cellStyle name="Hyperlink" xfId="4143" builtinId="8" hidden="1"/>
    <cellStyle name="Hyperlink" xfId="4101" builtinId="8" hidden="1"/>
    <cellStyle name="Hyperlink" xfId="4079" builtinId="8" hidden="1"/>
    <cellStyle name="Hyperlink" xfId="4027" builtinId="8" hidden="1"/>
    <cellStyle name="Hyperlink" xfId="3997" builtinId="8" hidden="1"/>
    <cellStyle name="Hyperlink" xfId="3975" builtinId="8" hidden="1"/>
    <cellStyle name="Hyperlink" xfId="3943" builtinId="8" hidden="1"/>
    <cellStyle name="Hyperlink" xfId="3901" builtinId="8" hidden="1"/>
    <cellStyle name="Hyperlink" xfId="3869" builtinId="8" hidden="1"/>
    <cellStyle name="Hyperlink" xfId="3827" builtinId="8" hidden="1"/>
    <cellStyle name="Hyperlink" xfId="3807" builtinId="8" hidden="1"/>
    <cellStyle name="Hyperlink" xfId="3775" builtinId="8" hidden="1"/>
    <cellStyle name="Hyperlink" xfId="3763" builtinId="8" hidden="1"/>
    <cellStyle name="Hyperlink" xfId="3687" builtinId="8" hidden="1"/>
    <cellStyle name="Hyperlink" xfId="3677" builtinId="8" hidden="1"/>
    <cellStyle name="Hyperlink" xfId="3641" builtinId="8" hidden="1"/>
    <cellStyle name="Hyperlink" xfId="3597" builtinId="8" hidden="1"/>
    <cellStyle name="Hyperlink" xfId="2412" builtinId="8" hidden="1"/>
    <cellStyle name="Hyperlink" xfId="2414" builtinId="8" hidden="1"/>
    <cellStyle name="Hyperlink" xfId="2436" builtinId="8" hidden="1"/>
    <cellStyle name="Hyperlink" xfId="2438" builtinId="8" hidden="1"/>
    <cellStyle name="Hyperlink" xfId="2450" builtinId="8" hidden="1"/>
    <cellStyle name="Hyperlink" xfId="2454" builtinId="8" hidden="1"/>
    <cellStyle name="Hyperlink" xfId="2466" builtinId="8" hidden="1"/>
    <cellStyle name="Hyperlink" xfId="2476" builtinId="8" hidden="1"/>
    <cellStyle name="Hyperlink" xfId="2486" builtinId="8" hidden="1"/>
    <cellStyle name="Hyperlink" xfId="2492" builtinId="8" hidden="1"/>
    <cellStyle name="Hyperlink" xfId="2502" builtinId="8" hidden="1"/>
    <cellStyle name="Hyperlink" xfId="2514" builtinId="8" hidden="1"/>
    <cellStyle name="Hyperlink" xfId="2524" builtinId="8" hidden="1"/>
    <cellStyle name="Hyperlink" xfId="2534" builtinId="8" hidden="1"/>
    <cellStyle name="Hyperlink" xfId="2546" builtinId="8" hidden="1"/>
    <cellStyle name="Hyperlink" xfId="2548" builtinId="8" hidden="1"/>
    <cellStyle name="Hyperlink" xfId="2558" builtinId="8" hidden="1"/>
    <cellStyle name="Hyperlink" xfId="2578" builtinId="8" hidden="1"/>
    <cellStyle name="Hyperlink" xfId="2582" builtinId="8" hidden="1"/>
    <cellStyle name="Hyperlink" xfId="2586" builtinId="8" hidden="1"/>
    <cellStyle name="Hyperlink" xfId="2602" builtinId="8" hidden="1"/>
    <cellStyle name="Hyperlink" xfId="2606" builtinId="8" hidden="1"/>
    <cellStyle name="Hyperlink" xfId="2612" builtinId="8" hidden="1"/>
    <cellStyle name="Hyperlink" xfId="2638" builtinId="8" hidden="1"/>
    <cellStyle name="Hyperlink" xfId="2640" builtinId="8" hidden="1"/>
    <cellStyle name="Hyperlink" xfId="2648" builtinId="8" hidden="1"/>
    <cellStyle name="Hyperlink" xfId="2658" builtinId="8" hidden="1"/>
    <cellStyle name="Hyperlink" xfId="2666" builtinId="8" hidden="1"/>
    <cellStyle name="Hyperlink" xfId="2680" builtinId="8" hidden="1"/>
    <cellStyle name="Hyperlink" xfId="2692" builtinId="8" hidden="1"/>
    <cellStyle name="Hyperlink" xfId="2700" builtinId="8" hidden="1"/>
    <cellStyle name="Hyperlink" xfId="2704" builtinId="8" hidden="1"/>
    <cellStyle name="Hyperlink" xfId="2716" builtinId="8" hidden="1"/>
    <cellStyle name="Hyperlink" xfId="2736" builtinId="8" hidden="1"/>
    <cellStyle name="Hyperlink" xfId="2738" builtinId="8" hidden="1"/>
    <cellStyle name="Hyperlink" xfId="2748" builtinId="8" hidden="1"/>
    <cellStyle name="Hyperlink" xfId="2754" builtinId="8" hidden="1"/>
    <cellStyle name="Hyperlink" xfId="2760" builtinId="8" hidden="1"/>
    <cellStyle name="Hyperlink" xfId="2778" builtinId="8" hidden="1"/>
    <cellStyle name="Hyperlink" xfId="2786" builtinId="8" hidden="1"/>
    <cellStyle name="Hyperlink" xfId="2788" builtinId="8" hidden="1"/>
    <cellStyle name="Hyperlink" xfId="2806" builtinId="8" hidden="1"/>
    <cellStyle name="Hyperlink" xfId="2808" builtinId="8" hidden="1"/>
    <cellStyle name="Hyperlink" xfId="2810" builtinId="8" hidden="1"/>
    <cellStyle name="Hyperlink" xfId="2722" builtinId="8" hidden="1"/>
    <cellStyle name="Hyperlink" xfId="2674" builtinId="8" hidden="1"/>
    <cellStyle name="Hyperlink" xfId="2624" builtinId="8" hidden="1"/>
    <cellStyle name="Hyperlink" xfId="2522" builtinId="8" hidden="1"/>
    <cellStyle name="Hyperlink" xfId="2474" builtinId="8" hidden="1"/>
    <cellStyle name="Hyperlink" xfId="2418" builtinId="8" hidden="1"/>
    <cellStyle name="Hyperlink" xfId="3889" builtinId="8" hidden="1"/>
    <cellStyle name="Hyperlink" xfId="4059" builtinId="8" hidden="1"/>
    <cellStyle name="Hyperlink" xfId="4227" builtinId="8" hidden="1"/>
    <cellStyle name="Hyperlink" xfId="4415" builtinId="8" hidden="1"/>
    <cellStyle name="Hyperlink" xfId="3939" builtinId="8" hidden="1"/>
    <cellStyle name="Hyperlink" xfId="3391" builtinId="8" hidden="1"/>
    <cellStyle name="Hyperlink" xfId="2368" builtinId="8" hidden="1"/>
    <cellStyle name="Hyperlink" xfId="1829" builtinId="8" hidden="1"/>
    <cellStyle name="Hyperlink" xfId="727" builtinId="8" hidden="1"/>
    <cellStyle name="Hyperlink" xfId="1017" builtinId="8" hidden="1"/>
    <cellStyle name="Hyperlink" xfId="1179" builtinId="8" hidden="1"/>
    <cellStyle name="Hyperlink" xfId="1309" builtinId="8" hidden="1"/>
    <cellStyle name="Hyperlink" xfId="945" builtinId="8" hidden="1"/>
    <cellStyle name="Hyperlink" xfId="3325" builtinId="8" hidden="1"/>
    <cellStyle name="Hyperlink" xfId="3501" builtinId="8" hidden="1"/>
    <cellStyle name="Hyperlink" xfId="2041" builtinId="8" hidden="1"/>
    <cellStyle name="Hyperlink" xfId="2207" builtinId="8" hidden="1"/>
    <cellStyle name="Hyperlink" xfId="2374" builtinId="8" hidden="1"/>
    <cellStyle name="Hyperlink" xfId="1665" builtinId="8" hidden="1"/>
    <cellStyle name="Hyperlink" xfId="1555" builtinId="8" hidden="1"/>
    <cellStyle name="Hyperlink" xfId="1769" builtinId="8" hidden="1"/>
    <cellStyle name="Hyperlink" xfId="3238" builtinId="8" hidden="1"/>
    <cellStyle name="Hyperlink" xfId="2756" builtinId="8" hidden="1"/>
    <cellStyle name="Hyperlink" xfId="4259" builtinId="8" hidden="1"/>
    <cellStyle name="Hyperlink" xfId="46" builtinId="8" hidden="1"/>
    <cellStyle name="Hyperlink" xfId="439" builtinId="8" hidden="1"/>
    <cellStyle name="Hyperlink" xfId="3891" builtinId="8" hidden="1"/>
    <cellStyle name="Hyperlink" xfId="2868" builtinId="8" hidden="1"/>
    <cellStyle name="Hyperlink" xfId="2320" builtinId="8" hidden="1"/>
    <cellStyle name="Hyperlink" xfId="1845" builtinId="8" hidden="1"/>
    <cellStyle name="Hyperlink" xfId="883" builtinId="8" hidden="1"/>
    <cellStyle name="Hyperlink" xfId="1021" builtinId="8" hidden="1"/>
    <cellStyle name="Hyperlink" xfId="1173" builtinId="8" hidden="1"/>
    <cellStyle name="Hyperlink" xfId="3098" builtinId="8" hidden="1"/>
    <cellStyle name="Hyperlink" xfId="4423" builtinId="8" hidden="1"/>
    <cellStyle name="Hyperlink" xfId="4407" builtinId="8" hidden="1"/>
    <cellStyle name="Hyperlink" xfId="4367" builtinId="8" hidden="1"/>
    <cellStyle name="Hyperlink" xfId="4343" builtinId="8" hidden="1"/>
    <cellStyle name="Hyperlink" xfId="4335" builtinId="8" hidden="1"/>
    <cellStyle name="Hyperlink" xfId="4279" builtinId="8" hidden="1"/>
    <cellStyle name="Hyperlink" xfId="4271" builtinId="8" hidden="1"/>
    <cellStyle name="Hyperlink" xfId="4239" builtinId="8" hidden="1"/>
    <cellStyle name="Hyperlink" xfId="4207" builtinId="8" hidden="1"/>
    <cellStyle name="Hyperlink" xfId="4169" builtinId="8" hidden="1"/>
    <cellStyle name="Hyperlink" xfId="4153" builtinId="8" hidden="1"/>
    <cellStyle name="Hyperlink" xfId="4105" builtinId="8" hidden="1"/>
    <cellStyle name="Hyperlink" xfId="4089" builtinId="8" hidden="1"/>
    <cellStyle name="Hyperlink" xfId="4057" builtinId="8" hidden="1"/>
    <cellStyle name="Hyperlink" xfId="4025" builtinId="8" hidden="1"/>
    <cellStyle name="Hyperlink" xfId="3662" builtinId="8" hidden="1"/>
    <cellStyle name="Hyperlink" xfId="3987" builtinId="8" hidden="1"/>
    <cellStyle name="Hyperlink" xfId="3931" builtinId="8" hidden="1"/>
    <cellStyle name="Hyperlink" xfId="3955" builtinId="8" hidden="1"/>
    <cellStyle name="Hyperlink" xfId="4121" builtinId="8" hidden="1"/>
    <cellStyle name="Hyperlink" xfId="4337" builtinId="8" hidden="1"/>
    <cellStyle name="Hyperlink" xfId="4221" builtinId="8" hidden="1"/>
    <cellStyle name="Hyperlink" xfId="3845" builtinId="8" hidden="1"/>
    <cellStyle name="Hyperlink" xfId="3861" builtinId="8" hidden="1"/>
    <cellStyle name="Hyperlink" xfId="3863" builtinId="8" hidden="1"/>
    <cellStyle name="Hyperlink" xfId="3865" builtinId="8" hidden="1"/>
    <cellStyle name="Hyperlink" xfId="3881" builtinId="8" hidden="1"/>
    <cellStyle name="Hyperlink" xfId="3887" builtinId="8" hidden="1"/>
    <cellStyle name="Hyperlink" xfId="3895" builtinId="8" hidden="1"/>
    <cellStyle name="Hyperlink" xfId="3905" builtinId="8" hidden="1"/>
    <cellStyle name="Hyperlink" xfId="3917" builtinId="8" hidden="1"/>
    <cellStyle name="Hyperlink" xfId="3919" builtinId="8" hidden="1"/>
    <cellStyle name="Hyperlink" xfId="3937" builtinId="8" hidden="1"/>
    <cellStyle name="Hyperlink" xfId="3949" builtinId="8" hidden="1"/>
    <cellStyle name="Hyperlink" xfId="3957" builtinId="8" hidden="1"/>
    <cellStyle name="Hyperlink" xfId="3967" builtinId="8" hidden="1"/>
    <cellStyle name="Hyperlink" xfId="3977" builtinId="8" hidden="1"/>
    <cellStyle name="Hyperlink" xfId="3981" builtinId="8" hidden="1"/>
    <cellStyle name="Hyperlink" xfId="3993" builtinId="8" hidden="1"/>
    <cellStyle name="Hyperlink" xfId="3999" builtinId="8" hidden="1"/>
    <cellStyle name="Hyperlink" xfId="4005" builtinId="8" hidden="1"/>
    <cellStyle name="Hyperlink" xfId="4019" builtinId="8" hidden="1"/>
    <cellStyle name="Hyperlink" xfId="4021" builtinId="8" hidden="1"/>
    <cellStyle name="Hyperlink" xfId="4035" builtinId="8" hidden="1"/>
    <cellStyle name="Hyperlink" xfId="4051" builtinId="8" hidden="1"/>
    <cellStyle name="Hyperlink" xfId="4055" builtinId="8" hidden="1"/>
    <cellStyle name="Hyperlink" xfId="4063" builtinId="8" hidden="1"/>
    <cellStyle name="Hyperlink" xfId="4077" builtinId="8" hidden="1"/>
    <cellStyle name="Hyperlink" xfId="4083" builtinId="8" hidden="1"/>
    <cellStyle name="Hyperlink" xfId="4093" builtinId="8" hidden="1"/>
    <cellStyle name="Hyperlink" xfId="4099" builtinId="8" hidden="1"/>
    <cellStyle name="Hyperlink" xfId="4109" builtinId="8" hidden="1"/>
    <cellStyle name="Hyperlink" xfId="4115" builtinId="8" hidden="1"/>
    <cellStyle name="Hyperlink" xfId="3941" builtinId="8" hidden="1"/>
    <cellStyle name="Hyperlink" xfId="3717" builtinId="8" hidden="1"/>
    <cellStyle name="Hyperlink" xfId="3729" builtinId="8" hidden="1"/>
    <cellStyle name="Hyperlink" xfId="3737" builtinId="8" hidden="1"/>
    <cellStyle name="Hyperlink" xfId="3747" builtinId="8" hidden="1"/>
    <cellStyle name="Hyperlink" xfId="3751" builtinId="8" hidden="1"/>
    <cellStyle name="Hyperlink" xfId="3767" builtinId="8" hidden="1"/>
    <cellStyle name="Hyperlink" xfId="3771" builtinId="8" hidden="1"/>
    <cellStyle name="Hyperlink" xfId="3777" builtinId="8" hidden="1"/>
    <cellStyle name="Hyperlink" xfId="3791" builtinId="8" hidden="1"/>
    <cellStyle name="Hyperlink" xfId="3793" builtinId="8" hidden="1"/>
    <cellStyle name="Hyperlink" xfId="3803" builtinId="8" hidden="1"/>
    <cellStyle name="Hyperlink" xfId="3823" builtinId="8" hidden="1"/>
    <cellStyle name="Hyperlink" xfId="3833" builtinId="8" hidden="1"/>
    <cellStyle name="Hyperlink" xfId="3835" builtinId="8" hidden="1"/>
    <cellStyle name="Hyperlink" xfId="3643" builtinId="8" hidden="1"/>
    <cellStyle name="Hyperlink" xfId="3645" builtinId="8" hidden="1"/>
    <cellStyle name="Hyperlink" xfId="3657" builtinId="8" hidden="1"/>
    <cellStyle name="Hyperlink" xfId="3671" builtinId="8" hidden="1"/>
    <cellStyle name="Hyperlink" xfId="3679" builtinId="8" hidden="1"/>
    <cellStyle name="Hyperlink" xfId="3685" builtinId="8" hidden="1"/>
    <cellStyle name="Hyperlink" xfId="3701" builtinId="8" hidden="1"/>
    <cellStyle name="Hyperlink" xfId="3703" builtinId="8" hidden="1"/>
    <cellStyle name="Hyperlink" xfId="3705" builtinId="8" hidden="1"/>
    <cellStyle name="Hyperlink" xfId="3627" builtinId="8" hidden="1"/>
    <cellStyle name="Hyperlink" xfId="3635" builtinId="8" hidden="1"/>
    <cellStyle name="Hyperlink" xfId="3593" builtinId="8" hidden="1"/>
    <cellStyle name="Hyperlink" xfId="3605" builtinId="8" hidden="1"/>
    <cellStyle name="Hyperlink" xfId="3585" builtinId="8" hidden="1"/>
    <cellStyle name="Hyperlink" xfId="3589" builtinId="8" hidden="1"/>
    <cellStyle name="Hyperlink" xfId="3603" builtinId="8" hidden="1"/>
    <cellStyle name="Hyperlink" xfId="3637" builtinId="8" hidden="1"/>
    <cellStyle name="Hyperlink" xfId="3611" builtinId="8" hidden="1"/>
    <cellStyle name="Hyperlink" xfId="3681" builtinId="8" hidden="1"/>
    <cellStyle name="Hyperlink" xfId="3649" builtinId="8" hidden="1"/>
    <cellStyle name="Hyperlink" xfId="3825" builtinId="8" hidden="1"/>
    <cellStyle name="Hyperlink" xfId="3783" builtinId="8" hidden="1"/>
    <cellStyle name="Hyperlink" xfId="3769" builtinId="8" hidden="1"/>
    <cellStyle name="Hyperlink" xfId="3739" builtinId="8" hidden="1"/>
    <cellStyle name="Hyperlink" xfId="3711" builtinId="8" hidden="1"/>
    <cellStyle name="Hyperlink" xfId="4103" builtinId="8" hidden="1"/>
    <cellStyle name="Hyperlink" xfId="4087" builtinId="8" hidden="1"/>
    <cellStyle name="Hyperlink" xfId="4043" builtinId="8" hidden="1"/>
    <cellStyle name="Hyperlink" xfId="4029" builtinId="8" hidden="1"/>
    <cellStyle name="Hyperlink" xfId="4013" builtinId="8" hidden="1"/>
    <cellStyle name="Hyperlink" xfId="3973" builtinId="8" hidden="1"/>
    <cellStyle name="Hyperlink" xfId="3927" builtinId="8" hidden="1"/>
    <cellStyle name="Hyperlink" xfId="3913" builtinId="8" hidden="1"/>
    <cellStyle name="Hyperlink" xfId="3871" builtinId="8" hidden="1"/>
    <cellStyle name="Hyperlink" xfId="3855" builtinId="8" hidden="1"/>
    <cellStyle name="Hyperlink" xfId="4167" builtinId="8" hidden="1"/>
    <cellStyle name="Hyperlink" xfId="3947" builtinId="8" hidden="1"/>
    <cellStyle name="Hyperlink" xfId="3995" builtinId="8" hidden="1"/>
    <cellStyle name="Hyperlink" xfId="4081" builtinId="8" hidden="1"/>
    <cellStyle name="Hyperlink" xfId="4177" builtinId="8" hidden="1"/>
    <cellStyle name="Hyperlink" xfId="4263" builtinId="8" hidden="1"/>
    <cellStyle name="Hyperlink" xfId="4311" builtinId="8" hidden="1"/>
    <cellStyle name="Hyperlink" xfId="4495" builtinId="8" hidden="1"/>
    <cellStyle name="Hyperlink" xfId="4536" builtinId="8" hidden="1"/>
    <cellStyle name="Hyperlink" xfId="4509" builtinId="8" hidden="1"/>
    <cellStyle name="Hyperlink" xfId="4477" builtinId="8" hidden="1"/>
    <cellStyle name="Hyperlink" xfId="4445" builtinId="8" hidden="1"/>
    <cellStyle name="Hyperlink" xfId="4433" builtinId="8" hidden="1"/>
    <cellStyle name="Hyperlink" xfId="4385" builtinId="8" hidden="1"/>
    <cellStyle name="Hyperlink" xfId="4371" builtinId="8" hidden="1"/>
    <cellStyle name="Hyperlink" xfId="4357" builtinId="8" hidden="1"/>
    <cellStyle name="Hyperlink" xfId="4309" builtinId="8" hidden="1"/>
    <cellStyle name="Hyperlink" xfId="4297" builtinId="8" hidden="1"/>
    <cellStyle name="Hyperlink" xfId="4265" builtinId="8" hidden="1"/>
    <cellStyle name="Hyperlink" xfId="4203" builtinId="8" hidden="1"/>
    <cellStyle name="Hyperlink" xfId="4251" builtinId="8" hidden="1"/>
    <cellStyle name="Hyperlink" xfId="4439" builtinId="8" hidden="1"/>
    <cellStyle name="Hyperlink" xfId="3841" builtinId="8" hidden="1"/>
    <cellStyle name="Hyperlink" xfId="3617" builtinId="8" hidden="1"/>
    <cellStyle name="Hyperlink" xfId="3815" builtinId="8" hidden="1"/>
    <cellStyle name="Hyperlink" xfId="4031" builtinId="8" hidden="1"/>
    <cellStyle name="Hyperlink" xfId="3925" builtinId="8" hidden="1"/>
    <cellStyle name="Hyperlink" xfId="4449" builtinId="8" hidden="1"/>
    <cellStyle name="Hyperlink" xfId="2161" builtinId="8" hidden="1"/>
    <cellStyle name="Hyperlink" xfId="2328" builtinId="8" hidden="1"/>
    <cellStyle name="Hyperlink" xfId="2504" builtinId="8" hidden="1"/>
    <cellStyle name="Hyperlink" xfId="2844" builtinId="8" hidden="1"/>
    <cellStyle name="Hyperlink" xfId="2932" builtinId="8" hidden="1"/>
    <cellStyle name="Hyperlink" xfId="3018" builtinId="8" hidden="1"/>
    <cellStyle name="Hyperlink" xfId="3351" builtinId="8" hidden="1"/>
    <cellStyle name="Hyperlink" xfId="3527" builtinId="8" hidden="1"/>
    <cellStyle name="Hyperlink" xfId="3699" builtinId="8" hidden="1"/>
    <cellStyle name="Hyperlink" xfId="4125" builtinId="8" hidden="1"/>
    <cellStyle name="Hyperlink" xfId="4135" builtinId="8" hidden="1"/>
    <cellStyle name="Hyperlink" xfId="4139" builtinId="8" hidden="1"/>
    <cellStyle name="Hyperlink" xfId="4151" builtinId="8" hidden="1"/>
    <cellStyle name="Hyperlink" xfId="4157" builtinId="8" hidden="1"/>
    <cellStyle name="Hyperlink" xfId="4163" builtinId="8" hidden="1"/>
    <cellStyle name="Hyperlink" xfId="4181" builtinId="8" hidden="1"/>
    <cellStyle name="Hyperlink" xfId="3720" builtinId="8" hidden="1"/>
    <cellStyle name="Hyperlink" xfId="4193" builtinId="8" hidden="1"/>
    <cellStyle name="Hyperlink" xfId="4201" builtinId="8" hidden="1"/>
    <cellStyle name="Hyperlink" xfId="4211" builtinId="8" hidden="1"/>
    <cellStyle name="Hyperlink" xfId="4213" builtinId="8" hidden="1"/>
    <cellStyle name="Hyperlink" xfId="4241" builtinId="8" hidden="1"/>
    <cellStyle name="Hyperlink" xfId="4243" builtinId="8" hidden="1"/>
    <cellStyle name="Hyperlink" xfId="4253" builtinId="8" hidden="1"/>
    <cellStyle name="Hyperlink" xfId="4261" builtinId="8" hidden="1"/>
    <cellStyle name="Hyperlink" xfId="4273" builtinId="8" hidden="1"/>
    <cellStyle name="Hyperlink" xfId="4275" builtinId="8" hidden="1"/>
    <cellStyle name="Hyperlink" xfId="4293" builtinId="8" hidden="1"/>
    <cellStyle name="Hyperlink" xfId="4299" builtinId="8" hidden="1"/>
    <cellStyle name="Hyperlink" xfId="4305" builtinId="8" hidden="1"/>
    <cellStyle name="Hyperlink" xfId="4317" builtinId="8" hidden="1"/>
    <cellStyle name="Hyperlink" xfId="4321" builtinId="8" hidden="1"/>
    <cellStyle name="Hyperlink" xfId="4331" builtinId="8" hidden="1"/>
    <cellStyle name="Hyperlink" xfId="4347" builtinId="8" hidden="1"/>
    <cellStyle name="Hyperlink" xfId="4353" builtinId="8" hidden="1"/>
    <cellStyle name="Hyperlink" xfId="4361" builtinId="8" hidden="1"/>
    <cellStyle name="Hyperlink" xfId="4373" builtinId="8" hidden="1"/>
    <cellStyle name="Hyperlink" xfId="4379" builtinId="8" hidden="1"/>
    <cellStyle name="Hyperlink" xfId="4381" builtinId="8" hidden="1"/>
    <cellStyle name="Hyperlink" xfId="4401" builtinId="8" hidden="1"/>
    <cellStyle name="Hyperlink" xfId="4405" builtinId="8" hidden="1"/>
    <cellStyle name="Hyperlink" xfId="4413" builtinId="8" hidden="1"/>
    <cellStyle name="Hyperlink" xfId="4425" builtinId="8" hidden="1"/>
    <cellStyle name="Hyperlink" xfId="4435" builtinId="8" hidden="1"/>
    <cellStyle name="Hyperlink" xfId="4443" builtinId="8" hidden="1"/>
    <cellStyle name="Hyperlink" xfId="4459" builtinId="8" hidden="1"/>
    <cellStyle name="Hyperlink" xfId="4467" builtinId="8" hidden="1"/>
    <cellStyle name="Hyperlink" xfId="4475" builtinId="8" hidden="1"/>
    <cellStyle name="Hyperlink" xfId="4485" builtinId="8" hidden="1"/>
    <cellStyle name="Hyperlink" xfId="4497" builtinId="8" hidden="1"/>
    <cellStyle name="Hyperlink" xfId="4499" builtinId="8" hidden="1"/>
    <cellStyle name="Hyperlink" xfId="4517" builtinId="8" hidden="1"/>
    <cellStyle name="Hyperlink" xfId="4521" builtinId="8" hidden="1"/>
    <cellStyle name="Hyperlink" xfId="4529" builtinId="8" hidden="1"/>
    <cellStyle name="Hyperlink" xfId="4527" builtinId="8" hidden="1"/>
    <cellStyle name="Hyperlink" xfId="4519" builtinId="8" hidden="1"/>
    <cellStyle name="Hyperlink" xfId="4487" builtinId="8" hidden="1"/>
    <cellStyle name="Hyperlink" xfId="4455" builtinId="8" hidden="1"/>
    <cellStyle name="Hyperlink" xfId="4437" builtinId="8" hidden="1"/>
    <cellStyle name="Hyperlink" xfId="4225" builtinId="8" hidden="1"/>
    <cellStyle name="Hyperlink" xfId="1195" builtinId="8" hidden="1"/>
    <cellStyle name="Hyperlink" xfId="1203" builtinId="8" hidden="1"/>
    <cellStyle name="Hyperlink" xfId="1209" builtinId="8" hidden="1"/>
    <cellStyle name="Hyperlink" xfId="1221" builtinId="8" hidden="1"/>
    <cellStyle name="Hyperlink" xfId="1230" builtinId="8" hidden="1"/>
    <cellStyle name="Hyperlink" xfId="1234" builtinId="8" hidden="1"/>
    <cellStyle name="Hyperlink" xfId="1250" builtinId="8" hidden="1"/>
    <cellStyle name="Hyperlink" xfId="1252" builtinId="8" hidden="1"/>
    <cellStyle name="Hyperlink" xfId="1258" builtinId="8" hidden="1"/>
    <cellStyle name="Hyperlink" xfId="1274" builtinId="8" hidden="1"/>
    <cellStyle name="Hyperlink" xfId="1276" builtinId="8" hidden="1"/>
    <cellStyle name="Hyperlink" xfId="1289" builtinId="8" hidden="1"/>
    <cellStyle name="Hyperlink" xfId="1295" builtinId="8" hidden="1"/>
    <cellStyle name="Hyperlink" xfId="1305" builtinId="8" hidden="1"/>
    <cellStyle name="Hyperlink" xfId="1307" builtinId="8" hidden="1"/>
    <cellStyle name="Hyperlink" xfId="1211" builtinId="8" hidden="1"/>
    <cellStyle name="Hyperlink" xfId="1163" builtinId="8" hidden="1"/>
    <cellStyle name="Hyperlink" xfId="1139" builtinId="8" hidden="1"/>
    <cellStyle name="Hyperlink" xfId="1043" builtinId="8" hidden="1"/>
    <cellStyle name="Hyperlink" xfId="1019" builtinId="8" hidden="1"/>
    <cellStyle name="Hyperlink" xfId="947" builtinId="8" hidden="1"/>
    <cellStyle name="Hyperlink" xfId="875" builtinId="8" hidden="1"/>
    <cellStyle name="Hyperlink" xfId="825" builtinId="8" hidden="1"/>
    <cellStyle name="Hyperlink" xfId="777" builtinId="8" hidden="1"/>
    <cellStyle name="Hyperlink" xfId="1561" builtinId="8" hidden="1"/>
    <cellStyle name="Hyperlink" xfId="1655" builtinId="8" hidden="1"/>
    <cellStyle name="Hyperlink" xfId="1909" builtinId="8" hidden="1"/>
    <cellStyle name="Hyperlink" xfId="681" builtinId="8" hidden="1"/>
    <cellStyle name="Hyperlink" xfId="1081" builtinId="8" hidden="1"/>
    <cellStyle name="Hyperlink" xfId="1083" builtinId="8" hidden="1"/>
    <cellStyle name="Hyperlink" xfId="1099" builtinId="8" hidden="1"/>
    <cellStyle name="Hyperlink" xfId="1105" builtinId="8" hidden="1"/>
    <cellStyle name="Hyperlink" xfId="1109" builtinId="8" hidden="1"/>
    <cellStyle name="Hyperlink" xfId="1123" builtinId="8" hidden="1"/>
    <cellStyle name="Hyperlink" xfId="1127" builtinId="8" hidden="1"/>
    <cellStyle name="Hyperlink" xfId="1137" builtinId="8" hidden="1"/>
    <cellStyle name="Hyperlink" xfId="1147" builtinId="8" hidden="1"/>
    <cellStyle name="Hyperlink" xfId="1155" builtinId="8" hidden="1"/>
    <cellStyle name="Hyperlink" xfId="1159" builtinId="8" hidden="1"/>
    <cellStyle name="Hyperlink" xfId="1175" builtinId="8" hidden="1"/>
    <cellStyle name="Hyperlink" xfId="1177" builtinId="8" hidden="1"/>
    <cellStyle name="Hyperlink" xfId="1181" builtinId="8" hidden="1"/>
    <cellStyle name="Hyperlink" xfId="1031" builtinId="8" hidden="1"/>
    <cellStyle name="Hyperlink" xfId="1037" builtinId="8" hidden="1"/>
    <cellStyle name="Hyperlink" xfId="1047" builtinId="8" hidden="1"/>
    <cellStyle name="Hyperlink" xfId="1053" builtinId="8" hidden="1"/>
    <cellStyle name="Hyperlink" xfId="1063" builtinId="8" hidden="1"/>
    <cellStyle name="Hyperlink" xfId="1067" builtinId="8" hidden="1"/>
    <cellStyle name="Hyperlink" xfId="997" builtinId="8" hidden="1"/>
    <cellStyle name="Hyperlink" xfId="1001" builtinId="8" hidden="1"/>
    <cellStyle name="Hyperlink" xfId="1011" builtinId="8" hidden="1"/>
    <cellStyle name="Hyperlink" xfId="1015" builtinId="8" hidden="1"/>
    <cellStyle name="Hyperlink" xfId="983" builtinId="8" hidden="1"/>
    <cellStyle name="Hyperlink" xfId="987" builtinId="8" hidden="1"/>
    <cellStyle name="Hyperlink" xfId="973" builtinId="8" hidden="1"/>
    <cellStyle name="Hyperlink" xfId="975" builtinId="8" hidden="1"/>
    <cellStyle name="Hyperlink" xfId="1013" builtinId="8" hidden="1"/>
    <cellStyle name="Hyperlink" xfId="1073" builtinId="8" hidden="1"/>
    <cellStyle name="Hyperlink" xfId="588" builtinId="8" hidden="1"/>
    <cellStyle name="Hyperlink" xfId="1029" builtinId="8" hidden="1"/>
    <cellStyle name="Hyperlink" xfId="1165" builtinId="8" hidden="1"/>
    <cellStyle name="Hyperlink" xfId="1141" builtinId="8" hidden="1"/>
    <cellStyle name="Hyperlink" xfId="1121" builtinId="8" hidden="1"/>
    <cellStyle name="Hyperlink" xfId="1093" builtinId="8" hidden="1"/>
    <cellStyle name="Hyperlink" xfId="1995" builtinId="8" hidden="1"/>
    <cellStyle name="Hyperlink" xfId="751" builtinId="8" hidden="1"/>
    <cellStyle name="Hyperlink" xfId="921" builtinId="8" hidden="1"/>
    <cellStyle name="Hyperlink" xfId="1065" builtinId="8" hidden="1"/>
    <cellStyle name="Hyperlink" xfId="1260" builtinId="8" hidden="1"/>
    <cellStyle name="Hyperlink" xfId="1293" builtinId="8" hidden="1"/>
    <cellStyle name="Hyperlink" xfId="1268" builtinId="8" hidden="1"/>
    <cellStyle name="Hyperlink" xfId="1240" builtinId="8" hidden="1"/>
    <cellStyle name="Hyperlink" xfId="1219" builtinId="8" hidden="1"/>
    <cellStyle name="Hyperlink" xfId="1193" builtinId="8" hidden="1"/>
    <cellStyle name="Hyperlink" xfId="4471" builtinId="8" hidden="1"/>
    <cellStyle name="Hyperlink" xfId="4534" builtinId="8" hidden="1"/>
    <cellStyle name="Hyperlink" xfId="4501" builtinId="8" hidden="1"/>
    <cellStyle name="Hyperlink" xfId="4481" builtinId="8" hidden="1"/>
    <cellStyle name="Hyperlink" xfId="4457" builtinId="8" hidden="1"/>
    <cellStyle name="Hyperlink" xfId="4421" builtinId="8" hidden="1"/>
    <cellStyle name="Hyperlink" xfId="4395" builtinId="8" hidden="1"/>
    <cellStyle name="Hyperlink" xfId="4363" builtinId="8" hidden="1"/>
    <cellStyle name="Hyperlink" xfId="4339" builtinId="8" hidden="1"/>
    <cellStyle name="Hyperlink" xfId="4315" builtinId="8" hidden="1"/>
    <cellStyle name="Hyperlink" xfId="4285" builtinId="8" hidden="1"/>
    <cellStyle name="Hyperlink" xfId="4257" builtinId="8" hidden="1"/>
    <cellStyle name="Hyperlink" xfId="4233" builtinId="8" hidden="1"/>
    <cellStyle name="Hyperlink" xfId="4197" builtinId="8" hidden="1"/>
    <cellStyle name="Hyperlink" xfId="4173" builtinId="8" hidden="1"/>
    <cellStyle name="Hyperlink" xfId="4141" builtinId="8" hidden="1"/>
    <cellStyle name="Hyperlink" xfId="3867" builtinId="8" hidden="1"/>
    <cellStyle name="Hyperlink" xfId="3272" builtinId="8" hidden="1"/>
    <cellStyle name="Hyperlink" xfId="2584" builtinId="8" hidden="1"/>
    <cellStyle name="Hyperlink" xfId="4183" builtinId="8" hidden="1"/>
    <cellStyle name="Hyperlink" xfId="3713" builtinId="8" hidden="1"/>
    <cellStyle name="Hyperlink" xfId="3959" builtinId="8" hidden="1"/>
    <cellStyle name="Hyperlink" xfId="4235" builtinId="8" hidden="1"/>
    <cellStyle name="Hyperlink" xfId="4325" builtinId="8" hidden="1"/>
    <cellStyle name="Hyperlink" xfId="4417" builtinId="8" hidden="1"/>
    <cellStyle name="Hyperlink" xfId="4491" builtinId="8" hidden="1"/>
    <cellStyle name="Hyperlink" xfId="4359" builtinId="8" hidden="1"/>
    <cellStyle name="Hyperlink" xfId="4137" builtinId="8" hidden="1"/>
    <cellStyle name="Hyperlink" xfId="4295" builtinId="8" hidden="1"/>
    <cellStyle name="Hyperlink" xfId="3897" builtinId="8" hidden="1"/>
    <cellStyle name="Hyperlink" xfId="3989" builtinId="8" hidden="1"/>
    <cellStyle name="Hyperlink" xfId="4075" builtinId="8" hidden="1"/>
    <cellStyle name="Hyperlink" xfId="3727" builtinId="8" hidden="1"/>
    <cellStyle name="Hyperlink" xfId="3799" builtinId="8" hidden="1"/>
    <cellStyle name="Hyperlink" xfId="3695" builtinId="8" hidden="1"/>
    <cellStyle name="Hyperlink" xfId="3581" builtinId="8" hidden="1"/>
    <cellStyle name="Hyperlink" xfId="3595" builtinId="8" hidden="1"/>
    <cellStyle name="Hyperlink" xfId="3621" builtinId="8" hidden="1"/>
    <cellStyle name="Hyperlink" xfId="3689" builtinId="8" hidden="1"/>
    <cellStyle name="Hyperlink" xfId="3663" builtinId="8" hidden="1"/>
    <cellStyle name="Hyperlink" xfId="3831" builtinId="8" hidden="1"/>
    <cellStyle name="Hyperlink" xfId="3809" builtinId="8" hidden="1"/>
    <cellStyle name="Hyperlink" xfId="3787" builtinId="8" hidden="1"/>
    <cellStyle name="Hyperlink" xfId="3759" builtinId="8" hidden="1"/>
    <cellStyle name="Hyperlink" xfId="3735" builtinId="8" hidden="1"/>
    <cellStyle name="Hyperlink" xfId="4119" builtinId="8" hidden="1"/>
    <cellStyle name="Hyperlink" xfId="4095" builtinId="8" hidden="1"/>
    <cellStyle name="Hyperlink" xfId="4071" builtinId="8" hidden="1"/>
    <cellStyle name="Hyperlink" xfId="4039" builtinId="8" hidden="1"/>
    <cellStyle name="Hyperlink" xfId="4011" builtinId="8" hidden="1"/>
    <cellStyle name="Hyperlink" xfId="3983" builtinId="8" hidden="1"/>
    <cellStyle name="Hyperlink" xfId="3961" builtinId="8" hidden="1"/>
    <cellStyle name="Hyperlink" xfId="3935" builtinId="8" hidden="1"/>
    <cellStyle name="Hyperlink" xfId="3903" builtinId="8" hidden="1"/>
    <cellStyle name="Hyperlink" xfId="3877" builtinId="8" hidden="1"/>
    <cellStyle name="Hyperlink" xfId="3849" builtinId="8" hidden="1"/>
    <cellStyle name="Hyperlink" xfId="4507" builtinId="8" hidden="1"/>
    <cellStyle name="Hyperlink" xfId="3979" builtinId="8" hidden="1"/>
    <cellStyle name="Hyperlink" xfId="4049" builtinId="8" hidden="1"/>
    <cellStyle name="Hyperlink" xfId="4113" builtinId="8" hidden="1"/>
    <cellStyle name="Hyperlink" xfId="4231" builtinId="8" hidden="1"/>
    <cellStyle name="Hyperlink" xfId="4303" builtinId="8" hidden="1"/>
    <cellStyle name="Hyperlink" xfId="4391" builtinId="8" hidden="1"/>
    <cellStyle name="Hyperlink" xfId="1187" builtinId="8" hidden="1"/>
    <cellStyle name="Hyperlink" xfId="731" builtinId="8" hidden="1"/>
    <cellStyle name="Hyperlink" xfId="3399" builtinId="8" hidden="1"/>
    <cellStyle name="Hyperlink" xfId="1171" builtinId="8" hidden="1"/>
    <cellStyle name="Hyperlink" xfId="1975" builtinId="8" hidden="1"/>
    <cellStyle name="Hyperlink" xfId="1819" builtinId="8" hidden="1"/>
    <cellStyle name="Hyperlink" xfId="2834" builtinId="8" hidden="1"/>
    <cellStyle name="Hyperlink" xfId="1475" builtinId="8" hidden="1"/>
    <cellStyle name="Hyperlink" xfId="873" builtinId="8" hidden="1"/>
    <cellStyle name="Hyperlink" xfId="2852" builtinId="8" hidden="1"/>
    <cellStyle name="Hyperlink" xfId="4397" builtinId="8" hidden="1"/>
    <cellStyle name="Hyperlink" xfId="3697" builtinId="8" hidden="1"/>
    <cellStyle name="Hyperlink" xfId="2570" builtinId="8" hidden="1"/>
    <cellStyle name="Hyperlink" xfId="2776" builtinId="8" hidden="1"/>
    <cellStyle name="Hyperlink" xfId="2798" builtinId="8" hidden="1"/>
    <cellStyle name="Hyperlink" xfId="2770" builtinId="8" hidden="1"/>
    <cellStyle name="Hyperlink" xfId="2740" builtinId="8" hidden="1"/>
    <cellStyle name="Hyperlink" xfId="2714" builtinId="8" hidden="1"/>
    <cellStyle name="Hyperlink" xfId="2684" builtinId="8" hidden="1"/>
    <cellStyle name="Hyperlink" xfId="2654" builtinId="8" hidden="1"/>
    <cellStyle name="Hyperlink" xfId="2626" builtinId="8" hidden="1"/>
    <cellStyle name="Hyperlink" xfId="2598" builtinId="8" hidden="1"/>
    <cellStyle name="Hyperlink" xfId="2564" builtinId="8" hidden="1"/>
    <cellStyle name="Hyperlink" xfId="2540" builtinId="8" hidden="1"/>
    <cellStyle name="Hyperlink" xfId="2508" builtinId="8" hidden="1"/>
    <cellStyle name="Hyperlink" xfId="2484" builtinId="8" hidden="1"/>
    <cellStyle name="Hyperlink" xfId="2452" builtinId="8" hidden="1"/>
    <cellStyle name="Hyperlink" xfId="2428" builtinId="8" hidden="1"/>
    <cellStyle name="Hyperlink" xfId="3629" builtinId="8" hidden="1"/>
    <cellStyle name="Hyperlink" xfId="3743" builtinId="8" hidden="1"/>
    <cellStyle name="Hyperlink" xfId="3817" builtinId="8" hidden="1"/>
    <cellStyle name="Hyperlink" xfId="3933" builtinId="8" hidden="1"/>
    <cellStyle name="Hyperlink" xfId="4015" builtinId="8" hidden="1"/>
    <cellStyle name="Hyperlink" xfId="4123" builtinId="8" hidden="1"/>
    <cellStyle name="Hyperlink" xfId="4205" builtinId="8" hidden="1"/>
    <cellStyle name="Hyperlink" xfId="4323" builtinId="8" hidden="1"/>
    <cellStyle name="Hyperlink" xfId="4419" builtinId="8" hidden="1"/>
    <cellStyle name="Hyperlink" xfId="4505" builtinId="8" hidden="1"/>
    <cellStyle name="Hyperlink" xfId="4319" builtinId="8" hidden="1"/>
    <cellStyle name="Hyperlink" xfId="4033" builtinId="8" hidden="1"/>
    <cellStyle name="Hyperlink" xfId="3749" builtinId="8" hidden="1"/>
    <cellStyle name="Hyperlink" xfId="3423" builtinId="8" hidden="1"/>
    <cellStyle name="Hyperlink" xfId="3138" builtinId="8" hidden="1"/>
    <cellStyle name="Hyperlink" xfId="2790" builtinId="8" hidden="1"/>
    <cellStyle name="Hyperlink" xfId="2592" builtinId="8" hidden="1"/>
    <cellStyle name="Hyperlink" xfId="2241" builtinId="8" hidden="1"/>
    <cellStyle name="Hyperlink" xfId="1987" builtinId="8" hidden="1"/>
    <cellStyle name="Hyperlink" xfId="1639" builtinId="8" hidden="1"/>
    <cellStyle name="Hyperlink" xfId="709" builtinId="8" hidden="1"/>
    <cellStyle name="Hyperlink" xfId="799" builtinId="8" hidden="1"/>
    <cellStyle name="Hyperlink" xfId="899" builtinId="8" hidden="1"/>
    <cellStyle name="Hyperlink" xfId="971" builtinId="8" hidden="1"/>
    <cellStyle name="Hyperlink" xfId="1069" builtinId="8" hidden="1"/>
    <cellStyle name="Hyperlink" xfId="1125" builtinId="8" hidden="1"/>
    <cellStyle name="Hyperlink" xfId="1226" builtinId="8" hidden="1"/>
    <cellStyle name="Hyperlink" xfId="1301" builtinId="8" hidden="1"/>
    <cellStyle name="Hyperlink" xfId="1401" builtinId="8" hidden="1"/>
    <cellStyle name="Hyperlink" xfId="1483" builtinId="8" hidden="1"/>
    <cellStyle name="Hyperlink" xfId="1329" builtinId="8" hidden="1"/>
    <cellStyle name="Hyperlink" xfId="693" builtinId="8" hidden="1"/>
    <cellStyle name="Hyperlink" xfId="3292" builtinId="8" hidden="1"/>
    <cellStyle name="Hyperlink" xfId="3389" builtinId="8" hidden="1"/>
    <cellStyle name="Hyperlink" xfId="3485" builtinId="8" hidden="1"/>
    <cellStyle name="Hyperlink" xfId="3513" builtinId="8" hidden="1"/>
    <cellStyle name="Hyperlink" xfId="2730" builtinId="8" hidden="1"/>
    <cellStyle name="Hyperlink" xfId="1983" builtinId="8" hidden="1"/>
    <cellStyle name="Hyperlink" xfId="2087" builtinId="8" hidden="1"/>
    <cellStyle name="Hyperlink" xfId="2163" builtinId="8" hidden="1"/>
    <cellStyle name="Hyperlink" xfId="2267" builtinId="8" hidden="1"/>
    <cellStyle name="Hyperlink" xfId="2342" builtinId="8" hidden="1"/>
    <cellStyle name="Hyperlink" xfId="1747" builtinId="8" hidden="1"/>
    <cellStyle name="Hyperlink" xfId="1849" builtinId="8" hidden="1"/>
    <cellStyle name="Hyperlink" xfId="1921" builtinId="8" hidden="1"/>
    <cellStyle name="Hyperlink" xfId="1707" builtinId="8" hidden="1"/>
    <cellStyle name="Hyperlink" xfId="1625" builtinId="8" hidden="1"/>
    <cellStyle name="Hyperlink" xfId="1715" builtinId="8" hidden="1"/>
    <cellStyle name="Hyperlink" xfId="1815" builtinId="8" hidden="1"/>
    <cellStyle name="Hyperlink" xfId="2203" builtinId="8" hidden="1"/>
    <cellStyle name="Hyperlink" xfId="2532" builtinId="8" hidden="1"/>
    <cellStyle name="Hyperlink" xfId="3433" builtinId="8" hidden="1"/>
    <cellStyle name="Hyperlink" xfId="3140" builtinId="8" hidden="1"/>
    <cellStyle name="Hyperlink" xfId="2850" builtinId="8" hidden="1"/>
    <cellStyle name="Hyperlink" xfId="2556" builtinId="8" hidden="1"/>
    <cellStyle name="Hyperlink" xfId="4091" builtinId="8" hidden="1"/>
    <cellStyle name="Hyperlink" xfId="2820" builtinId="8" hidden="1"/>
    <cellStyle name="Hyperlink" xfId="1319" builtinId="8" hidden="1"/>
    <cellStyle name="Hyperlink" xfId="463" builtinId="8" hidden="1"/>
    <cellStyle name="Hyperlink" xfId="267" builtinId="8" hidden="1"/>
    <cellStyle name="Hyperlink" xfId="579" builtinId="8" hidden="1"/>
    <cellStyle name="Hyperlink" xfId="1055" builtinId="8" hidden="1"/>
    <cellStyle name="Hyperlink" xfId="1359" builtinId="8" hidden="1"/>
    <cellStyle name="Hyperlink" xfId="3639" builtinId="8" hidden="1"/>
    <cellStyle name="Hyperlink" xfId="3304" builtinId="8" hidden="1"/>
    <cellStyle name="Hyperlink" xfId="3058" builtinId="8" hidden="1"/>
    <cellStyle name="Hyperlink" xfId="2718" builtinId="8" hidden="1"/>
    <cellStyle name="Hyperlink" xfId="2472" builtinId="8" hidden="1"/>
    <cellStyle name="Hyperlink" xfId="2129" builtinId="8" hidden="1"/>
    <cellStyle name="Hyperlink" xfId="1885" builtinId="8" hidden="1"/>
    <cellStyle name="Hyperlink" xfId="1545" builtinId="8" hidden="1"/>
    <cellStyle name="Hyperlink" xfId="743" builtinId="8" hidden="1"/>
    <cellStyle name="Hyperlink" xfId="829" builtinId="8" hidden="1"/>
    <cellStyle name="Hyperlink" xfId="909" builtinId="8" hidden="1"/>
    <cellStyle name="Hyperlink" xfId="991" builtinId="8" hidden="1"/>
    <cellStyle name="Hyperlink" xfId="1075" builtinId="8" hidden="1"/>
    <cellStyle name="Hyperlink" xfId="1157" builtinId="8" hidden="1"/>
    <cellStyle name="Hyperlink" xfId="1242" builtinId="8" hidden="1"/>
    <cellStyle name="Hyperlink" xfId="1091" builtinId="8" hidden="1"/>
    <cellStyle name="Hyperlink" xfId="1743" builtinId="8" hidden="1"/>
    <cellStyle name="Hyperlink" xfId="4131" builtinId="8" hidden="1"/>
    <cellStyle name="Hyperlink" xfId="2822" builtinId="8" hidden="1"/>
    <cellStyle name="Hyperlink" xfId="2918" builtinId="8" hidden="1"/>
    <cellStyle name="Hyperlink" xfId="3014" builtinId="8" hidden="1"/>
    <cellStyle name="Hyperlink" xfId="3120" builtinId="8" hidden="1"/>
    <cellStyle name="Hyperlink" xfId="3218" builtinId="8" hidden="1"/>
    <cellStyle name="Hyperlink" xfId="3016" builtinId="8" hidden="1"/>
    <cellStyle name="Hyperlink" xfId="3953" builtinId="8" hidden="1"/>
    <cellStyle name="Hyperlink" xfId="1347" builtinId="8" hidden="1"/>
    <cellStyle name="Hyperlink" xfId="641" builtinId="8" hidden="1"/>
    <cellStyle name="Hyperlink" xfId="187" builtinId="8" hidden="1"/>
    <cellStyle name="Hyperlink" xfId="273" builtinId="8" hidden="1"/>
    <cellStyle name="Hyperlink" xfId="113" builtinId="8" hidden="1"/>
    <cellStyle name="Hyperlink" xfId="32" builtinId="8" hidden="1"/>
    <cellStyle name="Hyperlink" xfId="299" builtinId="8" hidden="1"/>
    <cellStyle name="Hyperlink" xfId="593" builtinId="8" hidden="1"/>
    <cellStyle name="Hyperlink" xfId="151" builtinId="8" hidden="1"/>
    <cellStyle name="Hyperlink" xfId="317" builtinId="8" hidden="1"/>
    <cellStyle name="Hyperlink" xfId="397" builtinId="8" hidden="1"/>
    <cellStyle name="Hyperlink" xfId="481" builtinId="8" hidden="1"/>
    <cellStyle name="Hyperlink" xfId="489" builtinId="8" hidden="1"/>
    <cellStyle name="Hyperlink" xfId="1535" builtinId="8" hidden="1"/>
    <cellStyle name="Hyperlink" xfId="1399" builtinId="8" hidden="1"/>
    <cellStyle name="Hyperlink" xfId="1375" builtinId="8" hidden="1"/>
    <cellStyle name="Hyperlink" xfId="1413" builtinId="8" hidden="1"/>
    <cellStyle name="Hyperlink" xfId="499" builtinId="8" hidden="1"/>
    <cellStyle name="Hyperlink" xfId="79" builtinId="8" hidden="1"/>
    <cellStyle name="Hyperlink" xfId="14" builtinId="8" hidden="1"/>
    <cellStyle name="Hyperlink" xfId="203" builtinId="8" hidden="1"/>
    <cellStyle name="Hyperlink" xfId="4291" builtinId="8" hidden="1"/>
    <cellStyle name="Hyperlink" xfId="3134" builtinId="8" hidden="1"/>
    <cellStyle name="Hyperlink" xfId="2838" builtinId="8" hidden="1"/>
    <cellStyle name="Hyperlink" xfId="2538" builtinId="8" hidden="1"/>
    <cellStyle name="Hyperlink" xfId="4165" builtinId="8" hidden="1"/>
    <cellStyle name="Hyperlink" xfId="2496" builtinId="8" hidden="1"/>
    <cellStyle name="Hyperlink" xfId="1272" builtinId="8" hidden="1"/>
    <cellStyle name="Hyperlink" xfId="1997" builtinId="8" hidden="1"/>
    <cellStyle name="Hyperlink" xfId="1903" builtinId="8" hidden="1"/>
    <cellStyle name="Hyperlink" xfId="275" builtinId="8" hidden="1"/>
    <cellStyle name="Hyperlink" xfId="1979" builtinId="8" hidden="1"/>
    <cellStyle name="Hyperlink" xfId="2075" builtinId="8" hidden="1"/>
    <cellStyle name="Hyperlink" xfId="4061" builtinId="8" hidden="1"/>
    <cellStyle name="Hyperlink" xfId="3779" builtinId="8" hidden="1"/>
    <cellStyle name="Hyperlink" xfId="3893" builtinId="8" hidden="1"/>
    <cellStyle name="Hyperlink" xfId="4513" builtinId="8" hidden="1"/>
    <cellStyle name="Hyperlink" xfId="4187" builtinId="8" hidden="1"/>
    <cellStyle name="Hyperlink" xfId="1266" builtinId="8" hidden="1"/>
    <cellStyle name="Hyperlink" xfId="967" builtinId="8" hidden="1"/>
    <cellStyle name="Hyperlink" xfId="3517" builtinId="8" hidden="1"/>
    <cellStyle name="Hyperlink" xfId="3226" builtinId="8" hidden="1"/>
    <cellStyle name="Hyperlink" xfId="2926" builtinId="8" hidden="1"/>
    <cellStyle name="Hyperlink" xfId="2632" builtinId="8" hidden="1"/>
    <cellStyle name="Hyperlink" xfId="3660" builtinId="8" hidden="1"/>
    <cellStyle name="Hyperlink" xfId="3583" builtinId="8" hidden="1"/>
    <cellStyle name="Hyperlink" xfId="989" builtinId="8" hidden="1"/>
    <cellStyle name="Hyperlink" xfId="503" builtinId="8" hidden="1"/>
    <cellStyle name="Hyperlink" xfId="127" builtinId="8" hidden="1"/>
    <cellStyle name="Hyperlink" xfId="615" builtinId="8" hidden="1"/>
    <cellStyle name="Hyperlink" xfId="337" builtinId="8" hidden="1"/>
    <cellStyle name="Hyperlink" xfId="1397" builtinId="8" hidden="1"/>
    <cellStyle name="Hyperlink" xfId="3733" builtinId="8" hidden="1"/>
    <cellStyle name="Hyperlink" xfId="3415" builtinId="8" hidden="1"/>
    <cellStyle name="Hyperlink" xfId="3130" builtinId="8" hidden="1"/>
    <cellStyle name="Hyperlink" xfId="2836" builtinId="8" hidden="1"/>
    <cellStyle name="Hyperlink" xfId="2536" builtinId="8" hidden="1"/>
    <cellStyle name="Hyperlink" xfId="2233" builtinId="8" hidden="1"/>
    <cellStyle name="Hyperlink" xfId="1947" builtinId="8" hidden="1"/>
    <cellStyle name="Hyperlink" xfId="1663" builtinId="8" hidden="1"/>
    <cellStyle name="Hyperlink" xfId="719" builtinId="8" hidden="1"/>
    <cellStyle name="Hyperlink" xfId="805" builtinId="8" hidden="1"/>
    <cellStyle name="Hyperlink" xfId="885" builtinId="8" hidden="1"/>
    <cellStyle name="Hyperlink" xfId="931" builtinId="8" hidden="1"/>
    <cellStyle name="Hyperlink" xfId="2686" builtinId="8" hidden="1"/>
    <cellStyle name="Hyperlink" xfId="213" builtinId="8" hidden="1"/>
    <cellStyle name="Hyperlink" xfId="3070" builtinId="8" hidden="1"/>
    <cellStyle name="Hyperlink" xfId="2334" builtinId="8" hidden="1"/>
    <cellStyle name="Hyperlink" xfId="2235" builtinId="8" hidden="1"/>
    <cellStyle name="Hyperlink" xfId="1807" builtinId="8" hidden="1"/>
    <cellStyle name="Hyperlink" xfId="1887" builtinId="8" hidden="1"/>
    <cellStyle name="Hyperlink" xfId="1657" builtinId="8" hidden="1"/>
    <cellStyle name="Hyperlink" xfId="1729" builtinId="8" hidden="1"/>
    <cellStyle name="Hyperlink" xfId="1551" builtinId="8" hidden="1"/>
    <cellStyle name="Hyperlink" xfId="1651" builtinId="8" hidden="1"/>
    <cellStyle name="Hyperlink" xfId="2318" builtinId="8" hidden="1"/>
    <cellStyle name="Hyperlink" xfId="2167" builtinId="8" hidden="1"/>
    <cellStyle name="Hyperlink" xfId="1643" builtinId="8" hidden="1"/>
    <cellStyle name="Hyperlink" xfId="2426" builtinId="8" hidden="1"/>
    <cellStyle name="Hyperlink" xfId="2031" builtinId="8" hidden="1"/>
    <cellStyle name="Hyperlink" xfId="2109" builtinId="8" hidden="1"/>
    <cellStyle name="Hyperlink" xfId="2197" builtinId="8" hidden="1"/>
    <cellStyle name="Hyperlink" xfId="2274" builtinId="8" hidden="1"/>
    <cellStyle name="Hyperlink" xfId="3539" builtinId="8" hidden="1"/>
    <cellStyle name="Hyperlink" xfId="3236" builtinId="8" hidden="1"/>
    <cellStyle name="Hyperlink" xfId="3411" builtinId="8" hidden="1"/>
    <cellStyle name="Hyperlink" xfId="3349" builtinId="8" hidden="1"/>
    <cellStyle name="Hyperlink" xfId="3282" builtinId="8" hidden="1"/>
    <cellStyle name="Hyperlink" xfId="3313" builtinId="8" hidden="1"/>
    <cellStyle name="Hyperlink" xfId="3361" builtinId="8" hidden="1"/>
    <cellStyle name="Hyperlink" xfId="3331" builtinId="8" hidden="1"/>
    <cellStyle name="Hyperlink" xfId="3445" builtinId="8" hidden="1"/>
    <cellStyle name="Hyperlink" xfId="3417" builtinId="8" hidden="1"/>
    <cellStyle name="Hyperlink" xfId="3393" builtinId="8" hidden="1"/>
    <cellStyle name="Hyperlink" xfId="2920" builtinId="8" hidden="1"/>
    <cellStyle name="Hyperlink" xfId="3150" builtinId="8" hidden="1"/>
    <cellStyle name="Hyperlink" xfId="3341" builtinId="8" hidden="1"/>
    <cellStyle name="Hyperlink" xfId="3573" builtinId="8" hidden="1"/>
    <cellStyle name="Hyperlink" xfId="3547" builtinId="8" hidden="1"/>
    <cellStyle name="Hyperlink" xfId="3523" builtinId="8" hidden="1"/>
    <cellStyle name="Hyperlink" xfId="3489" builtinId="8" hidden="1"/>
    <cellStyle name="Hyperlink" xfId="2183" builtinId="8" hidden="1"/>
    <cellStyle name="Hyperlink" xfId="2261" builtinId="8" hidden="1"/>
    <cellStyle name="Hyperlink" xfId="2229" builtinId="8" hidden="1"/>
    <cellStyle name="Hyperlink" xfId="2205" builtinId="8" hidden="1"/>
    <cellStyle name="Hyperlink" xfId="2173" builtinId="8" hidden="1"/>
    <cellStyle name="Hyperlink" xfId="2141" builtinId="8" hidden="1"/>
    <cellStyle name="Hyperlink" xfId="2119" builtinId="8" hidden="1"/>
    <cellStyle name="Hyperlink" xfId="2095" builtinId="8" hidden="1"/>
    <cellStyle name="Hyperlink" xfId="2063" builtinId="8" hidden="1"/>
    <cellStyle name="Hyperlink" xfId="2039" builtinId="8" hidden="1"/>
    <cellStyle name="Hyperlink" xfId="2007" builtinId="8" hidden="1"/>
    <cellStyle name="Hyperlink" xfId="1977" builtinId="8" hidden="1"/>
    <cellStyle name="Hyperlink" xfId="1957" builtinId="8" hidden="1"/>
    <cellStyle name="Hyperlink" xfId="2554" builtinId="8" hidden="1"/>
    <cellStyle name="Hyperlink" xfId="2772" builtinId="8" hidden="1"/>
    <cellStyle name="Hyperlink" xfId="1799" builtinId="8" hidden="1"/>
    <cellStyle name="Hyperlink" xfId="1739" builtinId="8" hidden="1"/>
    <cellStyle name="Hyperlink" xfId="2055" builtinId="8" hidden="1"/>
    <cellStyle name="Hyperlink" xfId="2133" builtinId="8" hidden="1"/>
    <cellStyle name="Hyperlink" xfId="2213" builtinId="8" hidden="1"/>
    <cellStyle name="Hyperlink" xfId="2314" builtinId="8" hidden="1"/>
    <cellStyle name="Hyperlink" xfId="2394" builtinId="8" hidden="1"/>
    <cellStyle name="Hyperlink" xfId="1759" builtinId="8" hidden="1"/>
    <cellStyle name="Hyperlink" xfId="1867" builtinId="8" hidden="1"/>
    <cellStyle name="Hyperlink" xfId="1933" builtinId="8" hidden="1"/>
    <cellStyle name="Hyperlink" xfId="1693" builtinId="8" hidden="1"/>
    <cellStyle name="Hyperlink" xfId="1563" builtinId="8" hidden="1"/>
    <cellStyle name="Hyperlink" xfId="1543" builtinId="8" hidden="1"/>
    <cellStyle name="Hyperlink" xfId="1579" builtinId="8" hidden="1"/>
    <cellStyle name="Hyperlink" xfId="1619" builtinId="8" hidden="1"/>
    <cellStyle name="Hyperlink" xfId="1593" builtinId="8" hidden="1"/>
    <cellStyle name="Hyperlink" xfId="1723" builtinId="8" hidden="1"/>
    <cellStyle name="Hyperlink" xfId="1689" builtinId="8" hidden="1"/>
    <cellStyle name="Hyperlink" xfId="1667" builtinId="8" hidden="1"/>
    <cellStyle name="Hyperlink" xfId="1811" builtinId="8" hidden="1"/>
    <cellStyle name="Hyperlink" xfId="1925" builtinId="8" hidden="1"/>
    <cellStyle name="Hyperlink" xfId="1899" builtinId="8" hidden="1"/>
    <cellStyle name="Hyperlink" xfId="1871" builtinId="8" hidden="1"/>
    <cellStyle name="Hyperlink" xfId="1841" builtinId="8" hidden="1"/>
    <cellStyle name="Hyperlink" xfId="1817" builtinId="8" hidden="1"/>
    <cellStyle name="Hyperlink" xfId="1785" builtinId="8" hidden="1"/>
    <cellStyle name="Hyperlink" xfId="1755" builtinId="8" hidden="1"/>
    <cellStyle name="Hyperlink" xfId="2023" builtinId="8" hidden="1"/>
    <cellStyle name="Hyperlink" xfId="2410" builtinId="8" hidden="1"/>
    <cellStyle name="Hyperlink" xfId="2378" builtinId="8" hidden="1"/>
    <cellStyle name="Hyperlink" xfId="2350" builtinId="8" hidden="1"/>
    <cellStyle name="Hyperlink" xfId="2322" builtinId="8" hidden="1"/>
    <cellStyle name="Hyperlink" xfId="2290" builtinId="8" hidden="1"/>
    <cellStyle name="Hyperlink" xfId="3323" builtinId="8" hidden="1"/>
    <cellStyle name="Hyperlink" xfId="2682" builtinId="8" hidden="1"/>
    <cellStyle name="Hyperlink" xfId="2051" builtinId="8" hidden="1"/>
    <cellStyle name="Hyperlink" xfId="16" builtinId="8" hidden="1"/>
    <cellStyle name="Hyperlink" xfId="381" builtinId="8" hidden="1"/>
    <cellStyle name="Hyperlink" xfId="3575" builtinId="8" hidden="1"/>
    <cellStyle name="Hyperlink" xfId="2940" builtinId="8" hidden="1"/>
    <cellStyle name="Hyperlink" xfId="2288" builtinId="8" hidden="1"/>
    <cellStyle name="Hyperlink" xfId="671" builtinId="8" hidden="1"/>
    <cellStyle name="Hyperlink" xfId="859" builtinId="8" hidden="1"/>
    <cellStyle name="Hyperlink" xfId="955" builtinId="8" hidden="1"/>
    <cellStyle name="Hyperlink" xfId="919" builtinId="8" hidden="1"/>
    <cellStyle name="Hyperlink" xfId="901" builtinId="8" hidden="1"/>
    <cellStyle name="Hyperlink" xfId="871" builtinId="8" hidden="1"/>
    <cellStyle name="Hyperlink" xfId="839" builtinId="8" hidden="1"/>
    <cellStyle name="Hyperlink" xfId="811" builtinId="8" hidden="1"/>
    <cellStyle name="Hyperlink" xfId="789" builtinId="8" hidden="1"/>
    <cellStyle name="Hyperlink" xfId="757" builtinId="8" hidden="1"/>
    <cellStyle name="Hyperlink" xfId="725" builtinId="8" hidden="1"/>
    <cellStyle name="Hyperlink" xfId="699" builtinId="8" hidden="1"/>
    <cellStyle name="Hyperlink" xfId="669" builtinId="8" hidden="1"/>
    <cellStyle name="Hyperlink" xfId="1613" builtinId="8" hidden="1"/>
    <cellStyle name="Hyperlink" xfId="1711" builtinId="8" hidden="1"/>
    <cellStyle name="Hyperlink" xfId="1813" builtinId="8" hidden="1"/>
    <cellStyle name="Hyperlink" xfId="1917" builtinId="8" hidden="1"/>
    <cellStyle name="Hyperlink" xfId="2003" builtinId="8" hidden="1"/>
    <cellStyle name="Hyperlink" xfId="2105" builtinId="8" hidden="1"/>
    <cellStyle name="Hyperlink" xfId="2201" builtinId="8" hidden="1"/>
    <cellStyle name="Hyperlink" xfId="2296" builtinId="8" hidden="1"/>
    <cellStyle name="Hyperlink" xfId="643" builtinId="8" hidden="1"/>
    <cellStyle name="Hyperlink" xfId="631" builtinId="8" hidden="1"/>
    <cellStyle name="Hyperlink" xfId="595" builtinId="8" hidden="1"/>
    <cellStyle name="Hyperlink" xfId="577" builtinId="8" hidden="1"/>
    <cellStyle name="Hyperlink" xfId="1457" builtinId="8" hidden="1"/>
    <cellStyle name="Hyperlink" xfId="2528" builtinId="8" hidden="1"/>
    <cellStyle name="Hyperlink" xfId="3907" builtinId="8" hidden="1"/>
    <cellStyle name="Hyperlink" xfId="3847" builtinId="8" hidden="1"/>
    <cellStyle name="Hyperlink" xfId="2462" builtinId="8" hidden="1"/>
    <cellStyle name="Hyperlink" xfId="2594" builtinId="8" hidden="1"/>
    <cellStyle name="Hyperlink" xfId="2858" builtinId="8" hidden="1"/>
    <cellStyle name="Hyperlink" xfId="2988" builtinId="8" hidden="1"/>
    <cellStyle name="Hyperlink" xfId="3260" builtinId="8" hidden="1"/>
    <cellStyle name="Hyperlink" xfId="3242" builtinId="8" hidden="1"/>
    <cellStyle name="Hyperlink" xfId="3222" builtinId="8" hidden="1"/>
    <cellStyle name="Hyperlink" xfId="3186" builtinId="8" hidden="1"/>
    <cellStyle name="Hyperlink" xfId="3166" builtinId="8" hidden="1"/>
    <cellStyle name="Hyperlink" xfId="3148" builtinId="8" hidden="1"/>
    <cellStyle name="Hyperlink" xfId="3112" builtinId="8" hidden="1"/>
    <cellStyle name="Hyperlink" xfId="3076" builtinId="8" hidden="1"/>
    <cellStyle name="Hyperlink" xfId="3038" builtinId="8" hidden="1"/>
    <cellStyle name="Hyperlink" xfId="3022" builtinId="8" hidden="1"/>
    <cellStyle name="Hyperlink" xfId="3000" builtinId="8" hidden="1"/>
    <cellStyle name="Hyperlink" xfId="2619" builtinId="8" hidden="1"/>
    <cellStyle name="Hyperlink" xfId="2946" builtinId="8" hidden="1"/>
    <cellStyle name="Hyperlink" xfId="2930" builtinId="8" hidden="1"/>
    <cellStyle name="Hyperlink" xfId="2872" builtinId="8" hidden="1"/>
    <cellStyle name="Hyperlink" xfId="2854" builtinId="8" hidden="1"/>
    <cellStyle name="Hyperlink" xfId="2818" builtinId="8" hidden="1"/>
    <cellStyle name="Hyperlink" xfId="2800" builtinId="8" hidden="1"/>
    <cellStyle name="Hyperlink" xfId="2784" builtinId="8" hidden="1"/>
    <cellStyle name="Hyperlink" xfId="2746" builtinId="8" hidden="1"/>
    <cellStyle name="Hyperlink" xfId="2724" builtinId="8" hidden="1"/>
    <cellStyle name="Hyperlink" xfId="2672" builtinId="8" hidden="1"/>
    <cellStyle name="Hyperlink" xfId="2650" builtinId="8" hidden="1"/>
    <cellStyle name="Hyperlink" xfId="2634" builtinId="8" hidden="1"/>
    <cellStyle name="Hyperlink" xfId="2588" builtinId="8" hidden="1"/>
    <cellStyle name="Hyperlink" xfId="2572" builtinId="8" hidden="1"/>
    <cellStyle name="Hyperlink" xfId="2550" builtinId="8" hidden="1"/>
    <cellStyle name="Hyperlink" xfId="2516" builtinId="8" hidden="1"/>
    <cellStyle name="Hyperlink" xfId="2478" builtinId="8" hidden="1"/>
    <cellStyle name="Hyperlink" xfId="2442" builtinId="8" hidden="1"/>
    <cellStyle name="Hyperlink" xfId="2422" builtinId="8" hidden="1"/>
    <cellStyle name="Hyperlink" xfId="3587" builtinId="8" hidden="1"/>
    <cellStyle name="Hyperlink" xfId="3721" builtinId="8" hidden="1"/>
    <cellStyle name="Hyperlink" xfId="3785" builtinId="8" hidden="1"/>
    <cellStyle name="Hyperlink" xfId="3857" builtinId="8" hidden="1"/>
    <cellStyle name="Hyperlink" xfId="4037" builtinId="8" hidden="1"/>
    <cellStyle name="Hyperlink" xfId="4111" builtinId="8" hidden="1"/>
    <cellStyle name="Hyperlink" xfId="4237" builtinId="8" hidden="1"/>
    <cellStyle name="Hyperlink" xfId="4313" builtinId="8" hidden="1"/>
    <cellStyle name="Hyperlink" xfId="4365" builtinId="8" hidden="1"/>
    <cellStyle name="Hyperlink" xfId="4493" builtinId="8" hidden="1"/>
    <cellStyle name="Hyperlink" xfId="4447" builtinId="8" hidden="1"/>
    <cellStyle name="Hyperlink" xfId="3875" builtinId="8" hidden="1"/>
    <cellStyle name="Hyperlink" xfId="3683" builtinId="8" hidden="1"/>
    <cellStyle name="Hyperlink" xfId="3487" builtinId="8" hidden="1"/>
    <cellStyle name="Hyperlink" xfId="3106" builtinId="8" hidden="1"/>
    <cellStyle name="Hyperlink" xfId="2916" builtinId="8" hidden="1"/>
    <cellStyle name="Hyperlink" xfId="2726" builtinId="8" hidden="1"/>
    <cellStyle name="Hyperlink" xfId="2336" builtinId="8" hidden="1"/>
    <cellStyle name="Hyperlink" xfId="1955" builtinId="8" hidden="1"/>
    <cellStyle name="Hyperlink" xfId="1569" builtinId="8" hidden="1"/>
    <cellStyle name="Hyperlink" xfId="717" builtinId="8" hidden="1"/>
    <cellStyle name="Hyperlink" xfId="781" builtinId="8" hidden="1"/>
    <cellStyle name="Hyperlink" xfId="889" builtinId="8" hidden="1"/>
    <cellStyle name="Hyperlink" xfId="935" builtinId="8" hidden="1"/>
    <cellStyle name="Hyperlink" xfId="999" builtinId="8" hidden="1"/>
    <cellStyle name="Hyperlink" xfId="1161" builtinId="8" hidden="1"/>
    <cellStyle name="Hyperlink" xfId="1217" builtinId="8" hidden="1"/>
    <cellStyle name="Hyperlink" xfId="1327" builtinId="8" hidden="1"/>
    <cellStyle name="Hyperlink" xfId="1383" builtinId="8" hidden="1"/>
    <cellStyle name="Hyperlink" xfId="1437" builtinId="8" hidden="1"/>
    <cellStyle name="Hyperlink" xfId="1393" builtinId="8" hidden="1"/>
    <cellStyle name="Hyperlink" xfId="1071" builtinId="8" hidden="1"/>
    <cellStyle name="Hyperlink" xfId="3339" builtinId="8" hidden="1"/>
    <cellStyle name="Hyperlink" xfId="3403" builtinId="8" hidden="1"/>
    <cellStyle name="Hyperlink" xfId="3473" builtinId="8" hidden="1"/>
    <cellStyle name="Hyperlink" xfId="3405" builtinId="8" hidden="1"/>
    <cellStyle name="Hyperlink" xfId="2942" builtinId="8" hidden="1"/>
    <cellStyle name="Hyperlink" xfId="2490" builtinId="8" hidden="1"/>
    <cellStyle name="Hyperlink" xfId="2057" builtinId="8" hidden="1"/>
    <cellStyle name="Hyperlink" xfId="2175" builtinId="8" hidden="1"/>
    <cellStyle name="Hyperlink" xfId="2298" builtinId="8" hidden="1"/>
    <cellStyle name="Hyperlink" xfId="2356" builtinId="8" hidden="1"/>
    <cellStyle name="Hyperlink" xfId="2276" builtinId="8" hidden="1"/>
    <cellStyle name="Hyperlink" xfId="1833" builtinId="8" hidden="1"/>
    <cellStyle name="Hyperlink" xfId="1891" builtinId="8" hidden="1"/>
    <cellStyle name="Hyperlink" xfId="1897" builtinId="8" hidden="1"/>
    <cellStyle name="Hyperlink" xfId="1583" builtinId="8" hidden="1"/>
    <cellStyle name="Hyperlink" xfId="1607" builtinId="8" hidden="1"/>
    <cellStyle name="Hyperlink" xfId="2149" builtinId="8" hidden="1"/>
    <cellStyle name="Hyperlink" xfId="2247" builtinId="8" hidden="1"/>
    <cellStyle name="Hyperlink" xfId="2069" builtinId="8" hidden="1"/>
    <cellStyle name="Hyperlink" xfId="3481" builtinId="8" hidden="1"/>
    <cellStyle name="Hyperlink" xfId="3286" builtinId="8" hidden="1"/>
    <cellStyle name="Hyperlink" xfId="2706" builtinId="8" hidden="1"/>
    <cellStyle name="Hyperlink" xfId="2506" builtinId="8" hidden="1"/>
    <cellStyle name="Hyperlink" xfId="3921" builtinId="8" hidden="1"/>
    <cellStyle name="Hyperlink" xfId="2304" builtinId="8" hidden="1"/>
    <cellStyle name="Hyperlink" xfId="1027" builtinId="8" hidden="1"/>
    <cellStyle name="Hyperlink" xfId="1009" builtinId="8" hidden="1"/>
    <cellStyle name="Hyperlink" xfId="115" builtinId="8" hidden="1"/>
    <cellStyle name="Hyperlink" xfId="535" builtinId="8" hidden="1"/>
    <cellStyle name="Hyperlink" xfId="1507" builtinId="8" hidden="1"/>
    <cellStyle name="Hyperlink" xfId="1311" builtinId="8" hidden="1"/>
    <cellStyle name="Hyperlink" xfId="3741" builtinId="8" hidden="1"/>
    <cellStyle name="Hyperlink" xfId="3343" builtinId="8" hidden="1"/>
    <cellStyle name="Hyperlink" xfId="3152" builtinId="8" hidden="1"/>
    <cellStyle name="Hyperlink" xfId="2964" builtinId="8" hidden="1"/>
    <cellStyle name="Hyperlink" xfId="2376" builtinId="8" hidden="1"/>
    <cellStyle name="Hyperlink" xfId="2185" builtinId="8" hidden="1"/>
    <cellStyle name="Hyperlink" xfId="1789" builtinId="8" hidden="1"/>
    <cellStyle name="Hyperlink" xfId="1597" builtinId="8" hidden="1"/>
    <cellStyle name="Hyperlink" xfId="703" builtinId="8" hidden="1"/>
    <cellStyle name="Hyperlink" xfId="813" builtinId="8" hidden="1"/>
    <cellStyle name="Hyperlink" xfId="869" builtinId="8" hidden="1"/>
    <cellStyle name="Hyperlink" xfId="1033" builtinId="8" hidden="1"/>
    <cellStyle name="Hyperlink" xfId="1085" builtinId="8" hidden="1"/>
    <cellStyle name="Hyperlink" xfId="1145" builtinId="8" hidden="1"/>
    <cellStyle name="Hyperlink" xfId="1256" builtinId="8" hidden="1"/>
    <cellStyle name="Hyperlink" xfId="1287" builtinId="8" hidden="1"/>
    <cellStyle name="Hyperlink" xfId="895" builtinId="8" hidden="1"/>
    <cellStyle name="Hyperlink" xfId="3439" builtinId="8" hidden="1"/>
    <cellStyle name="Hyperlink" xfId="4219" builtinId="8" hidden="1"/>
    <cellStyle name="Hyperlink" xfId="4341" builtinId="8" hidden="1"/>
    <cellStyle name="Hyperlink" xfId="4403" builtinId="8" hidden="1"/>
    <cellStyle name="Hyperlink" xfId="4465" builtinId="8" hidden="1"/>
    <cellStyle name="Hyperlink" xfId="4399" builtinId="8" hidden="1"/>
    <cellStyle name="Hyperlink" xfId="4215" builtinId="8" hidden="1"/>
    <cellStyle name="Hyperlink" xfId="4041" builtinId="8" hidden="1"/>
    <cellStyle name="Hyperlink" xfId="3945" builtinId="8" hidden="1"/>
    <cellStyle name="Hyperlink" xfId="4001" builtinId="8" hidden="1"/>
    <cellStyle name="Hyperlink" xfId="4117" builtinId="8" hidden="1"/>
    <cellStyle name="Hyperlink" xfId="3755" builtinId="8" hidden="1"/>
    <cellStyle name="Hyperlink" xfId="3811" builtinId="8" hidden="1"/>
    <cellStyle name="Hyperlink" xfId="3625" builtinId="8" hidden="1"/>
    <cellStyle name="Hyperlink" xfId="3579" builtinId="8" hidden="1"/>
    <cellStyle name="Hyperlink" xfId="3613" builtinId="8" hidden="1"/>
    <cellStyle name="Hyperlink" xfId="3693" builtinId="8" hidden="1"/>
    <cellStyle name="Hyperlink" xfId="3673" builtinId="8" hidden="1"/>
    <cellStyle name="Hyperlink" xfId="3839" builtinId="8" hidden="1"/>
    <cellStyle name="Hyperlink" xfId="3819" builtinId="8" hidden="1"/>
    <cellStyle name="Hyperlink" xfId="3801" builtinId="8" hidden="1"/>
    <cellStyle name="Hyperlink" xfId="3761" builtinId="8" hidden="1"/>
    <cellStyle name="Hyperlink" xfId="3723" builtinId="8" hidden="1"/>
    <cellStyle name="Hyperlink" xfId="4107" builtinId="8" hidden="1"/>
    <cellStyle name="Hyperlink" xfId="4085" builtinId="8" hidden="1"/>
    <cellStyle name="Hyperlink" xfId="4067" builtinId="8" hidden="1"/>
    <cellStyle name="Hyperlink" xfId="4023" builtinId="8" hidden="1"/>
    <cellStyle name="Hyperlink" xfId="4009" builtinId="8" hidden="1"/>
    <cellStyle name="Hyperlink" xfId="3991" builtinId="8" hidden="1"/>
    <cellStyle name="Hyperlink" xfId="3929" builtinId="8" hidden="1"/>
    <cellStyle name="Hyperlink" xfId="3909" builtinId="8" hidden="1"/>
    <cellStyle name="Hyperlink" xfId="3873" builtinId="8" hidden="1"/>
    <cellStyle name="Hyperlink" xfId="3853" builtinId="8" hidden="1"/>
    <cellStyle name="Hyperlink" xfId="4277" builtinId="8" hidden="1"/>
    <cellStyle name="Hyperlink" xfId="3963" builtinId="8" hidden="1"/>
    <cellStyle name="Hyperlink" xfId="4017" builtinId="8" hidden="1"/>
    <cellStyle name="Hyperlink" xfId="4199" builtinId="8" hidden="1"/>
    <cellStyle name="Hyperlink" xfId="4247" builtinId="8" hidden="1"/>
    <cellStyle name="Hyperlink" xfId="4327" builtinId="8" hidden="1"/>
    <cellStyle name="Hyperlink" xfId="4431" builtinId="8" hidden="1"/>
    <cellStyle name="Hyperlink" xfId="4503" builtinId="8" hidden="1"/>
    <cellStyle name="Hyperlink" xfId="4532" builtinId="8" hidden="1"/>
    <cellStyle name="Hyperlink" xfId="4489" builtinId="8" hidden="1"/>
    <cellStyle name="Hyperlink" xfId="4453" builtinId="8" hidden="1"/>
    <cellStyle name="Hyperlink" xfId="4411" builtinId="8" hidden="1"/>
    <cellStyle name="Hyperlink" xfId="4389" builtinId="8" hidden="1"/>
    <cellStyle name="Hyperlink" xfId="4369" builtinId="8" hidden="1"/>
    <cellStyle name="Hyperlink" xfId="4329" builtinId="8" hidden="1"/>
    <cellStyle name="Hyperlink" xfId="4307" builtinId="8" hidden="1"/>
    <cellStyle name="Hyperlink" xfId="4289" builtinId="8" hidden="1"/>
    <cellStyle name="Hyperlink" xfId="4229" builtinId="8" hidden="1"/>
    <cellStyle name="Hyperlink" xfId="4209" builtinId="8" hidden="1"/>
    <cellStyle name="Hyperlink" xfId="4171" builtinId="8" hidden="1"/>
    <cellStyle name="Hyperlink" xfId="4149" builtinId="8" hidden="1"/>
    <cellStyle name="Hyperlink" xfId="4127" builtinId="8" hidden="1"/>
    <cellStyle name="Hyperlink" xfId="3184" builtinId="8" hidden="1"/>
    <cellStyle name="Hyperlink" xfId="2678" builtinId="8" hidden="1"/>
    <cellStyle name="Hyperlink" xfId="729" builtinId="8" hidden="1"/>
    <cellStyle name="Hyperlink" xfId="849" builtinId="8" hidden="1"/>
    <cellStyle name="Hyperlink" xfId="969" builtinId="8" hidden="1"/>
    <cellStyle name="Hyperlink" xfId="1238" builtinId="8" hidden="1"/>
    <cellStyle name="Hyperlink" xfId="1303" builtinId="8" hidden="1"/>
    <cellStyle name="Hyperlink" xfId="1278" builtinId="8" hidden="1"/>
    <cellStyle name="Hyperlink" xfId="1246" builtinId="8" hidden="1"/>
    <cellStyle name="Hyperlink" xfId="1205" builtinId="8" hidden="1"/>
    <cellStyle name="Hyperlink" xfId="1169" builtinId="8" hidden="1"/>
    <cellStyle name="Hyperlink" xfId="1149" builtinId="8" hidden="1"/>
    <cellStyle name="Hyperlink" xfId="1131" builtinId="8" hidden="1"/>
    <cellStyle name="Hyperlink" xfId="1095" builtinId="8" hidden="1"/>
    <cellStyle name="Hyperlink" xfId="1077" builtinId="8" hidden="1"/>
    <cellStyle name="Hyperlink" xfId="1057" builtinId="8" hidden="1"/>
    <cellStyle name="Hyperlink" xfId="1003" builtinId="8" hidden="1"/>
    <cellStyle name="Hyperlink" xfId="985" builtinId="8" hidden="1"/>
    <cellStyle name="Hyperlink" xfId="1999" builtinId="8" hidden="1"/>
    <cellStyle name="Hyperlink" xfId="1989" builtinId="8" hidden="1"/>
    <cellStyle name="Hyperlink" xfId="1965" builtinId="8" hidden="1"/>
    <cellStyle name="Hyperlink" xfId="2446" builtinId="8" hidden="1"/>
    <cellStyle name="Hyperlink" xfId="2708" builtinId="8" hidden="1"/>
    <cellStyle name="Hyperlink" xfId="3046" builtinId="8" hidden="1"/>
    <cellStyle name="Hyperlink" xfId="3132" builtinId="8" hidden="1"/>
    <cellStyle name="Hyperlink" xfId="3300" builtinId="8" hidden="1"/>
    <cellStyle name="Hyperlink" xfId="3565" builtinId="8" hidden="1"/>
    <cellStyle name="Hyperlink" xfId="3553" builtinId="8" hidden="1"/>
    <cellStyle name="Hyperlink" xfId="3541" builtinId="8" hidden="1"/>
    <cellStyle name="Hyperlink" xfId="3505" builtinId="8" hidden="1"/>
    <cellStyle name="Hyperlink" xfId="3467" builtinId="8" hidden="1"/>
    <cellStyle name="Hyperlink" xfId="3419" builtinId="8" hidden="1"/>
    <cellStyle name="Hyperlink" xfId="3409" builtinId="8" hidden="1"/>
    <cellStyle name="Hyperlink" xfId="3395" builtinId="8" hidden="1"/>
    <cellStyle name="Hyperlink" xfId="3357" builtinId="8" hidden="1"/>
    <cellStyle name="Hyperlink" xfId="3347" builtinId="8" hidden="1"/>
    <cellStyle name="Hyperlink" xfId="3310" builtinId="8" hidden="1"/>
    <cellStyle name="Hyperlink" xfId="3262" builtinId="8" hidden="1"/>
    <cellStyle name="Hyperlink" xfId="3250" builtinId="8" hidden="1"/>
    <cellStyle name="Hyperlink" xfId="3212" builtinId="8" hidden="1"/>
    <cellStyle name="Hyperlink" xfId="3178" builtinId="8" hidden="1"/>
    <cellStyle name="Hyperlink" xfId="3164" builtinId="8" hidden="1"/>
    <cellStyle name="Hyperlink" xfId="3128" builtinId="8" hidden="1"/>
    <cellStyle name="Hyperlink" xfId="3118" builtinId="8" hidden="1"/>
    <cellStyle name="Hyperlink" xfId="3056" builtinId="8" hidden="1"/>
    <cellStyle name="Hyperlink" xfId="3032" builtinId="8" hidden="1"/>
    <cellStyle name="Hyperlink" xfId="3020" builtinId="8" hidden="1"/>
    <cellStyle name="Hyperlink" xfId="2984" builtinId="8" hidden="1"/>
    <cellStyle name="Hyperlink" xfId="2972" builtinId="8" hidden="1"/>
    <cellStyle name="Hyperlink" xfId="2960" builtinId="8" hidden="1"/>
    <cellStyle name="Hyperlink" xfId="2912" builtinId="8" hidden="1"/>
    <cellStyle name="Hyperlink" xfId="2874" builtinId="8" hidden="1"/>
    <cellStyle name="Hyperlink" xfId="2840" builtinId="8" hidden="1"/>
    <cellStyle name="Hyperlink" xfId="2826" builtinId="8" hidden="1"/>
    <cellStyle name="Hyperlink" xfId="2792" builtinId="8" hidden="1"/>
    <cellStyle name="Hyperlink" xfId="2768" builtinId="8" hidden="1"/>
    <cellStyle name="Hyperlink" xfId="2744" builtinId="8" hidden="1"/>
    <cellStyle name="Hyperlink" xfId="2732" builtinId="8" hidden="1"/>
    <cellStyle name="Hyperlink" xfId="2670" builtinId="8" hidden="1"/>
    <cellStyle name="Hyperlink" xfId="2646" builtinId="8" hidden="1"/>
    <cellStyle name="Hyperlink" xfId="2614" builtinId="8" hidden="1"/>
    <cellStyle name="Hyperlink" xfId="2590" builtinId="8" hidden="1"/>
    <cellStyle name="Hyperlink" xfId="2580" builtinId="8" hidden="1"/>
    <cellStyle name="Hyperlink" xfId="2530" builtinId="8" hidden="1"/>
    <cellStyle name="Hyperlink" xfId="2518" builtinId="8" hidden="1"/>
    <cellStyle name="Hyperlink" xfId="2470" builtinId="8" hidden="1"/>
    <cellStyle name="Hyperlink" xfId="2444" builtinId="8" hidden="1"/>
    <cellStyle name="Hyperlink" xfId="2434" builtinId="8" hidden="1"/>
    <cellStyle name="Hyperlink" xfId="3665" builtinId="8" hidden="1"/>
    <cellStyle name="Hyperlink" xfId="3709" builtinId="8" hidden="1"/>
    <cellStyle name="Hyperlink" xfId="3795" builtinId="8" hidden="1"/>
    <cellStyle name="Hyperlink" xfId="3879" builtinId="8" hidden="1"/>
    <cellStyle name="Hyperlink" xfId="4047" builtinId="8" hidden="1"/>
    <cellStyle name="Hyperlink" xfId="4175" builtinId="8" hidden="1"/>
    <cellStyle name="Hyperlink" xfId="4217" builtinId="8" hidden="1"/>
    <cellStyle name="Hyperlink" xfId="4301" builtinId="8" hidden="1"/>
    <cellStyle name="Hyperlink" xfId="4387" builtinId="8" hidden="1"/>
    <cellStyle name="Hyperlink" xfId="4515" builtinId="8" hidden="1"/>
    <cellStyle name="Hyperlink" xfId="4479" builtinId="8" hidden="1"/>
    <cellStyle name="Hyperlink" xfId="3971" builtinId="8" hidden="1"/>
    <cellStyle name="Hyperlink" xfId="3715" builtinId="8" hidden="1"/>
    <cellStyle name="Hyperlink" xfId="3200" builtinId="8" hidden="1"/>
    <cellStyle name="Hyperlink" xfId="3074" builtinId="8" hidden="1"/>
    <cellStyle name="Hyperlink" xfId="2948" builtinId="8" hidden="1"/>
    <cellStyle name="Hyperlink" xfId="2560" builtinId="8" hidden="1"/>
    <cellStyle name="Hyperlink" xfId="2432" builtinId="8" hidden="1"/>
    <cellStyle name="Hyperlink" xfId="1671" builtinId="8" hidden="1"/>
    <cellStyle name="Hyperlink" xfId="1537" builtinId="8" hidden="1"/>
    <cellStyle name="Hyperlink" xfId="701" builtinId="8" hidden="1"/>
    <cellStyle name="Hyperlink" xfId="809" builtinId="8" hidden="1"/>
    <cellStyle name="Hyperlink" xfId="845" builtinId="8" hidden="1"/>
    <cellStyle name="Hyperlink" xfId="953" builtinId="8" hidden="1"/>
    <cellStyle name="Hyperlink" xfId="1061" builtinId="8" hidden="1"/>
    <cellStyle name="Hyperlink" xfId="1133" builtinId="8" hidden="1"/>
    <cellStyle name="Hyperlink" xfId="1244" builtinId="8" hidden="1"/>
    <cellStyle name="Hyperlink" xfId="1355" builtinId="8" hidden="1"/>
    <cellStyle name="Hyperlink" xfId="1391" builtinId="8" hidden="1"/>
    <cellStyle name="Hyperlink" xfId="1501" builtinId="8" hidden="1"/>
    <cellStyle name="Hyperlink" xfId="1521" builtinId="8" hidden="1"/>
    <cellStyle name="Hyperlink" xfId="1264" builtinId="8" hidden="1"/>
    <cellStyle name="Hyperlink" xfId="435" builtinId="8" hidden="1"/>
    <cellStyle name="Hyperlink" xfId="469" builtinId="8" hidden="1"/>
    <cellStyle name="Hyperlink" xfId="575" builtinId="8" hidden="1"/>
    <cellStyle name="Hyperlink" xfId="611" builtinId="8" hidden="1"/>
    <cellStyle name="Hyperlink" xfId="645" builtinId="8" hidden="1"/>
    <cellStyle name="Hyperlink" xfId="241" builtinId="8" hidden="1"/>
    <cellStyle name="Hyperlink" xfId="307" builtinId="8" hidden="1"/>
    <cellStyle name="Hyperlink" xfId="30" builtinId="8" hidden="1"/>
    <cellStyle name="Hyperlink" xfId="4" builtinId="8" hidden="1"/>
    <cellStyle name="Hyperlink" xfId="24" builtinId="8" hidden="1"/>
    <cellStyle name="Hyperlink" xfId="56" builtinId="8" hidden="1"/>
    <cellStyle name="Hyperlink" xfId="149" builtinId="8" hidden="1"/>
    <cellStyle name="Hyperlink" xfId="137" builtinId="8" hidden="1"/>
    <cellStyle name="Hyperlink" xfId="105" builtinId="8" hidden="1"/>
    <cellStyle name="Hyperlink" xfId="301" builtinId="8" hidden="1"/>
    <cellStyle name="Hyperlink" xfId="279" builtinId="8" hidden="1"/>
    <cellStyle name="Hyperlink" xfId="255" builtinId="8" hidden="1"/>
    <cellStyle name="Hyperlink" xfId="245" builtinId="8" hidden="1"/>
    <cellStyle name="Hyperlink" xfId="201" builtinId="8" hidden="1"/>
    <cellStyle name="Hyperlink" xfId="189" builtinId="8" hidden="1"/>
    <cellStyle name="Hyperlink" xfId="169" builtinId="8" hidden="1"/>
    <cellStyle name="Hyperlink" xfId="659" builtinId="8" hidden="1"/>
    <cellStyle name="Hyperlink" xfId="649" builtinId="8" hidden="1"/>
    <cellStyle name="Hyperlink" xfId="605" builtinId="8" hidden="1"/>
    <cellStyle name="Hyperlink" xfId="591" builtinId="8" hidden="1"/>
    <cellStyle name="Hyperlink" xfId="569" builtinId="8" hidden="1"/>
    <cellStyle name="Hyperlink" xfId="545" builtinId="8" hidden="1"/>
    <cellStyle name="Hyperlink" xfId="517" builtinId="8" hidden="1"/>
    <cellStyle name="Hyperlink" xfId="461" builtinId="8" hidden="1"/>
    <cellStyle name="Hyperlink" xfId="449" builtinId="8" hidden="1"/>
    <cellStyle name="Hyperlink" xfId="427" builtinId="8" hidden="1"/>
    <cellStyle name="Hyperlink" xfId="405" builtinId="8" hidden="1"/>
    <cellStyle name="Hyperlink" xfId="371" builtinId="8" hidden="1"/>
    <cellStyle name="Hyperlink" xfId="359" builtinId="8" hidden="1"/>
    <cellStyle name="Hyperlink" xfId="325" builtinId="8" hidden="1"/>
    <cellStyle name="Hyperlink" xfId="803" builtinId="8" hidden="1"/>
    <cellStyle name="Hyperlink" xfId="1151" builtinId="8" hidden="1"/>
    <cellStyle name="Hyperlink" xfId="1232" builtinId="8" hidden="1"/>
    <cellStyle name="Hyperlink" xfId="1313" builtinId="8" hidden="1"/>
    <cellStyle name="Hyperlink" xfId="1531" builtinId="8" hidden="1"/>
    <cellStyle name="Hyperlink" xfId="1517" builtinId="8" hidden="1"/>
    <cellStyle name="Hyperlink" xfId="1495" builtinId="8" hidden="1"/>
    <cellStyle name="Hyperlink" xfId="1433" builtinId="8" hidden="1"/>
    <cellStyle name="Hyperlink" xfId="1421" builtinId="8" hidden="1"/>
    <cellStyle name="Hyperlink" xfId="1385" builtinId="8" hidden="1"/>
    <cellStyle name="Hyperlink" xfId="1371" builtinId="8" hidden="1"/>
    <cellStyle name="Hyperlink" xfId="1335" builtinId="8" hidden="1"/>
    <cellStyle name="Hyperlink" xfId="3923" builtinId="8" hidden="1"/>
    <cellStyle name="Hyperlink" xfId="3915" builtinId="8" hidden="1"/>
    <cellStyle name="Hyperlink" xfId="3859" builtinId="8" hidden="1"/>
    <cellStyle name="Hyperlink" xfId="3829" builtinId="8" hidden="1"/>
    <cellStyle name="Hyperlink" xfId="3821" builtinId="8" hidden="1"/>
    <cellStyle name="Hyperlink" xfId="3773" builtinId="8" hidden="1"/>
    <cellStyle name="Hyperlink" xfId="3765" builtinId="8" hidden="1"/>
    <cellStyle name="Hyperlink" xfId="3757" builtinId="8" hidden="1"/>
    <cellStyle name="Hyperlink" xfId="3707" builtinId="8" hidden="1"/>
    <cellStyle name="Hyperlink" xfId="3667" builtinId="8" hidden="1"/>
    <cellStyle name="Hyperlink" xfId="3631" builtinId="8" hidden="1"/>
    <cellStyle name="Hyperlink" xfId="3623" builtinId="8" hidden="1"/>
    <cellStyle name="Hyperlink" xfId="3599" builtinId="8" hidden="1"/>
    <cellStyle name="Hyperlink" xfId="3559" builtinId="8" hidden="1"/>
    <cellStyle name="Hyperlink" xfId="3535" builtinId="8" hidden="1"/>
    <cellStyle name="Hyperlink" xfId="3511" builtinId="8" hidden="1"/>
    <cellStyle name="Hyperlink" xfId="3471" builtinId="8" hidden="1"/>
    <cellStyle name="Hyperlink" xfId="3431" builtinId="8" hidden="1"/>
    <cellStyle name="Hyperlink" xfId="3407" builtinId="8" hidden="1"/>
    <cellStyle name="Hyperlink" xfId="3383" builtinId="8" hidden="1"/>
    <cellStyle name="Hyperlink" xfId="3375" builtinId="8" hidden="1"/>
    <cellStyle name="Hyperlink" xfId="3335" builtinId="8" hidden="1"/>
    <cellStyle name="Hyperlink" xfId="1280" builtinId="8" hidden="1"/>
    <cellStyle name="Hyperlink" xfId="3256" builtinId="8" hidden="1"/>
    <cellStyle name="Hyperlink" xfId="3240" builtinId="8" hidden="1"/>
    <cellStyle name="Hyperlink" xfId="3224" builtinId="8" hidden="1"/>
    <cellStyle name="Hyperlink" xfId="3176" builtinId="8" hidden="1"/>
    <cellStyle name="Hyperlink" xfId="3160" builtinId="8" hidden="1"/>
    <cellStyle name="Hyperlink" xfId="3144" builtinId="8" hidden="1"/>
    <cellStyle name="Hyperlink" xfId="3122" builtinId="8" hidden="1"/>
    <cellStyle name="Hyperlink" xfId="3082" builtinId="8" hidden="1"/>
    <cellStyle name="Hyperlink" xfId="3034" builtinId="8" hidden="1"/>
    <cellStyle name="Hyperlink" xfId="3026" builtinId="8" hidden="1"/>
    <cellStyle name="Hyperlink" xfId="2994" builtinId="8" hidden="1"/>
    <cellStyle name="Hyperlink" xfId="2970" builtinId="8" hidden="1"/>
    <cellStyle name="Hyperlink" xfId="2956" builtinId="8" hidden="1"/>
    <cellStyle name="Hyperlink" xfId="2924" builtinId="8" hidden="1"/>
    <cellStyle name="Hyperlink" xfId="2876" builtinId="8" hidden="1"/>
    <cellStyle name="Hyperlink" xfId="2860" builtinId="8" hidden="1"/>
    <cellStyle name="Hyperlink" xfId="2828" builtinId="8" hidden="1"/>
    <cellStyle name="Hyperlink" xfId="2796" builtinId="8" hidden="1"/>
    <cellStyle name="Hyperlink" xfId="2782" builtinId="8" hidden="1"/>
    <cellStyle name="Hyperlink" xfId="2742" builtinId="8" hidden="1"/>
    <cellStyle name="Hyperlink" xfId="2734" builtinId="8" hidden="1"/>
    <cellStyle name="Hyperlink" xfId="2652" builtinId="8" hidden="1"/>
    <cellStyle name="Hyperlink" xfId="2644" builtinId="8" hidden="1"/>
    <cellStyle name="Hyperlink" xfId="2636" builtinId="8" hidden="1"/>
    <cellStyle name="Hyperlink" xfId="2600" builtinId="8" hidden="1"/>
    <cellStyle name="Hyperlink" xfId="2576" builtinId="8" hidden="1"/>
    <cellStyle name="Hyperlink" xfId="2552" builtinId="8" hidden="1"/>
    <cellStyle name="Hyperlink" xfId="2512" builtinId="8" hidden="1"/>
    <cellStyle name="Hyperlink" xfId="2480" builtinId="8" hidden="1"/>
    <cellStyle name="Hyperlink" xfId="2448" builtinId="8" hidden="1"/>
    <cellStyle name="Hyperlink" xfId="2440" builtinId="8" hidden="1"/>
    <cellStyle name="Hyperlink" xfId="2392" builtinId="8" hidden="1"/>
    <cellStyle name="Hyperlink" xfId="2360" builtinId="8" hidden="1"/>
    <cellStyle name="Hyperlink" xfId="2352" builtinId="8" hidden="1"/>
    <cellStyle name="Hyperlink" xfId="2344" builtinId="8" hidden="1"/>
    <cellStyle name="Hyperlink" xfId="2488" builtinId="8" hidden="1"/>
    <cellStyle name="Hyperlink" xfId="2710" builtinId="8" hidden="1"/>
    <cellStyle name="Hyperlink" xfId="2892" builtinId="8" hidden="1"/>
    <cellStyle name="Hyperlink" xfId="3090" builtinId="8" hidden="1"/>
    <cellStyle name="Hyperlink" xfId="3288" builtinId="8" hidden="1"/>
    <cellStyle name="Hyperlink" xfId="3479" builtinId="8" hidden="1"/>
    <cellStyle name="Hyperlink" xfId="3675" builtinId="8" hidden="1"/>
    <cellStyle name="Hyperlink" xfId="3899" builtinId="8" hidden="1"/>
    <cellStyle name="Hyperlink" xfId="1445" builtinId="8" hidden="1"/>
    <cellStyle name="Hyperlink" xfId="313" builtinId="8" hidden="1"/>
    <cellStyle name="Hyperlink" xfId="497" builtinId="8" hidden="1"/>
    <cellStyle name="Hyperlink" xfId="399" builtinId="8" hidden="1"/>
    <cellStyle name="Hyperlink" xfId="83" builtinId="8" hidden="1"/>
    <cellStyle name="Hyperlink" xfId="101" builtinId="8" hidden="1"/>
    <cellStyle name="Hyperlink" xfId="365" builtinId="8" hidden="1"/>
    <cellStyle name="Hyperlink" xfId="1097" builtinId="8" hidden="1"/>
    <cellStyle name="Hyperlink" xfId="2177" builtinId="8" hidden="1"/>
    <cellStyle name="Hyperlink" xfId="4097" builtinId="8" hidden="1"/>
    <cellStyle name="Hyperlink" xfId="3965" builtinId="8" hidden="1"/>
    <cellStyle name="Hyperlink" xfId="2494" builtinId="8" hidden="1"/>
    <cellStyle name="Hyperlink" xfId="2696" builtinId="8" hidden="1"/>
    <cellStyle name="Hyperlink" xfId="2888" builtinId="8" hidden="1"/>
    <cellStyle name="Hyperlink" xfId="3104" builtinId="8" hidden="1"/>
    <cellStyle name="Hyperlink" xfId="3274" builtinId="8" hidden="1"/>
    <cellStyle name="Hyperlink" xfId="3493" builtinId="8" hidden="1"/>
    <cellStyle name="Hyperlink" xfId="2794" builtinId="8" hidden="1"/>
    <cellStyle name="Hyperlink" xfId="1023" builtinId="8" hidden="1"/>
    <cellStyle name="Hyperlink" xfId="1224" builtinId="8" hidden="1"/>
    <cellStyle name="Hyperlink" xfId="2249" builtinId="8" hidden="1"/>
    <cellStyle name="Hyperlink" xfId="4245" builtinId="8" hidden="1"/>
    <cellStyle name="Hyperlink" xfId="4469" builtinId="8" hidden="1"/>
    <cellStyle name="Hyperlink" xfId="4073" builtinId="8" hidden="1"/>
    <cellStyle name="Hyperlink" xfId="3951" builtinId="8" hidden="1"/>
    <cellStyle name="Hyperlink" xfId="3745" builtinId="8" hidden="1"/>
    <cellStyle name="Hyperlink" xfId="3601" builtinId="8" hidden="1"/>
    <cellStyle name="Hyperlink" xfId="3885" builtinId="8" hidden="1"/>
    <cellStyle name="Hyperlink" xfId="4159" builtinId="8" hidden="1"/>
    <cellStyle name="Hyperlink" xfId="923" builtinId="8" hidden="1"/>
    <cellStyle name="Hyperlink" xfId="2568" builtinId="8" hidden="1"/>
    <cellStyle name="Hyperlink" xfId="179" builtinId="8" hidden="1"/>
    <cellStyle name="Hyperlink" xfId="3094" builtinId="8" hidden="1"/>
    <cellStyle name="Hyperlink" xfId="1599" builtinId="8" hidden="1"/>
    <cellStyle name="Hyperlink" xfId="2117" builtinId="8" hidden="1"/>
    <cellStyle name="Hyperlink" xfId="315" builtinId="8" hidden="1"/>
    <cellStyle name="Hyperlink" xfId="1107" builtinId="8" hidden="1"/>
    <cellStyle name="Hyperlink" xfId="2113" builtinId="8" hidden="1"/>
    <cellStyle name="Hyperlink" xfId="4287" builtinId="8" hidden="1"/>
    <cellStyle name="Hyperlink" xfId="3985" builtinId="8" hidden="1"/>
    <cellStyle name="Hyperlink" xfId="2500" builtinId="8" hidden="1"/>
    <cellStyle name="Hyperlink" xfId="2712" builtinId="8" hidden="1"/>
    <cellStyle name="Hyperlink" xfId="2894" builtinId="8" hidden="1"/>
    <cellStyle name="Hyperlink" xfId="3096" builtinId="8" hidden="1"/>
    <cellStyle name="Hyperlink" xfId="3116" builtinId="8" hidden="1"/>
    <cellStyle name="Hyperlink" xfId="763" builtinId="8" hidden="1"/>
    <cellStyle name="Hyperlink" xfId="109" builtinId="8" hidden="1"/>
    <cellStyle name="Hyperlink" xfId="93" builtinId="8" hidden="1"/>
    <cellStyle name="Hyperlink" xfId="77" builtinId="8" hidden="1"/>
    <cellStyle name="Hyperlink" xfId="291" builtinId="8" hidden="1"/>
    <cellStyle name="Hyperlink" xfId="265" builtinId="8" hidden="1"/>
    <cellStyle name="Hyperlink" xfId="257" builtinId="8" hidden="1"/>
    <cellStyle name="Hyperlink" xfId="225" builtinId="8" hidden="1"/>
    <cellStyle name="Hyperlink" xfId="199" builtinId="8" hidden="1"/>
    <cellStyle name="Hyperlink" xfId="191" builtinId="8" hidden="1"/>
    <cellStyle name="Hyperlink" xfId="159" builtinId="8" hidden="1"/>
    <cellStyle name="Hyperlink" xfId="335" builtinId="8" hidden="1"/>
    <cellStyle name="Hyperlink" xfId="663" builtinId="8" hidden="1"/>
    <cellStyle name="Hyperlink" xfId="619" builtinId="8" hidden="1"/>
    <cellStyle name="Hyperlink" xfId="603" builtinId="8" hidden="1"/>
    <cellStyle name="Hyperlink" xfId="557" builtinId="8" hidden="1"/>
    <cellStyle name="Hyperlink" xfId="549" builtinId="8" hidden="1"/>
    <cellStyle name="Hyperlink" xfId="533" builtinId="8" hidden="1"/>
    <cellStyle name="Hyperlink" xfId="493" builtinId="8" hidden="1"/>
    <cellStyle name="Hyperlink" xfId="485" builtinId="8" hidden="1"/>
    <cellStyle name="Hyperlink" xfId="459" builtinId="8" hidden="1"/>
    <cellStyle name="Hyperlink" xfId="443" builtinId="8" hidden="1"/>
    <cellStyle name="Hyperlink" xfId="417" builtinId="8" hidden="1"/>
    <cellStyle name="Hyperlink" xfId="409" builtinId="8" hidden="1"/>
    <cellStyle name="Hyperlink" xfId="357" builtinId="8" hidden="1"/>
    <cellStyle name="Hyperlink" xfId="383" builtinId="8" hidden="1"/>
    <cellStyle name="Hyperlink" xfId="567" builtinId="8" hidden="1"/>
    <cellStyle name="Hyperlink" xfId="26" builtinId="8" hidden="1"/>
    <cellStyle name="Hyperlink" xfId="259" builtinId="8" hidden="1"/>
    <cellStyle name="Hyperlink" xfId="495" builtinId="8" hidden="1"/>
    <cellStyle name="Hyperlink" xfId="993" builtinId="8" hidden="1"/>
    <cellStyle name="Hyperlink" xfId="961" builtinId="8" hidden="1"/>
    <cellStyle name="Hyperlink" xfId="867" builtinId="8" hidden="1"/>
    <cellStyle name="Hyperlink" xfId="851" builtinId="8" hidden="1"/>
    <cellStyle name="Hyperlink" xfId="835" builtinId="8" hidden="1"/>
    <cellStyle name="Hyperlink" xfId="739" builtinId="8" hidden="1"/>
    <cellStyle name="Hyperlink" xfId="707" builtinId="8" hidden="1"/>
    <cellStyle name="Hyperlink" xfId="311" builtinId="8" hidden="1"/>
    <cellStyle name="Hyperlink" xfId="319" builtinId="8" hidden="1"/>
    <cellStyle name="Hyperlink" xfId="327" builtinId="8" hidden="1"/>
    <cellStyle name="Hyperlink" xfId="329" builtinId="8" hidden="1"/>
    <cellStyle name="Hyperlink" xfId="343" builtinId="8" hidden="1"/>
    <cellStyle name="Hyperlink" xfId="345" builtinId="8" hidden="1"/>
    <cellStyle name="Hyperlink" xfId="361" builtinId="8" hidden="1"/>
    <cellStyle name="Hyperlink" xfId="363" builtinId="8" hidden="1"/>
    <cellStyle name="Hyperlink" xfId="377" builtinId="8" hidden="1"/>
    <cellStyle name="Hyperlink" xfId="385" builtinId="8" hidden="1"/>
    <cellStyle name="Hyperlink" xfId="389" builtinId="8" hidden="1"/>
    <cellStyle name="Hyperlink" xfId="395" builtinId="8" hidden="1"/>
    <cellStyle name="Hyperlink" xfId="407" builtinId="8" hidden="1"/>
    <cellStyle name="Hyperlink" xfId="411" builtinId="8" hidden="1"/>
    <cellStyle name="Hyperlink" xfId="413" builtinId="8" hidden="1"/>
    <cellStyle name="Hyperlink" xfId="423" builtinId="8" hidden="1"/>
    <cellStyle name="Hyperlink" xfId="429" builtinId="8" hidden="1"/>
    <cellStyle name="Hyperlink" xfId="437" builtinId="8" hidden="1"/>
    <cellStyle name="Hyperlink" xfId="445" builtinId="8" hidden="1"/>
    <cellStyle name="Hyperlink" xfId="453" builtinId="8" hidden="1"/>
    <cellStyle name="Hyperlink" xfId="455" builtinId="8" hidden="1"/>
    <cellStyle name="Hyperlink" xfId="471" builtinId="8" hidden="1"/>
    <cellStyle name="Hyperlink" xfId="475" builtinId="8" hidden="1"/>
    <cellStyle name="Hyperlink" xfId="487" builtinId="8" hidden="1"/>
    <cellStyle name="Hyperlink" xfId="491" builtinId="8" hidden="1"/>
    <cellStyle name="Hyperlink" xfId="501" builtinId="8" hidden="1"/>
    <cellStyle name="Hyperlink" xfId="509" builtinId="8" hidden="1"/>
    <cellStyle name="Hyperlink" xfId="515" builtinId="8" hidden="1"/>
    <cellStyle name="Hyperlink" xfId="521" builtinId="8" hidden="1"/>
    <cellStyle name="Hyperlink" xfId="537" builtinId="8" hidden="1"/>
    <cellStyle name="Hyperlink" xfId="539" builtinId="8" hidden="1"/>
    <cellStyle name="Hyperlink" xfId="543" builtinId="8" hidden="1"/>
    <cellStyle name="Hyperlink" xfId="553" builtinId="8" hidden="1"/>
    <cellStyle name="Hyperlink" xfId="559" builtinId="8" hidden="1"/>
    <cellStyle name="Hyperlink" xfId="565" builtinId="8" hidden="1"/>
    <cellStyle name="Hyperlink" xfId="369" builtinId="8" hidden="1"/>
    <cellStyle name="Hyperlink" xfId="1467" builtinId="8" hidden="1"/>
    <cellStyle name="Hyperlink" xfId="1479" builtinId="8" hidden="1"/>
    <cellStyle name="Hyperlink" xfId="1485" builtinId="8" hidden="1"/>
    <cellStyle name="Hyperlink" xfId="1487" builtinId="8" hidden="1"/>
    <cellStyle name="Hyperlink" xfId="1499" builtinId="8" hidden="1"/>
    <cellStyle name="Hyperlink" xfId="1503" builtinId="8" hidden="1"/>
    <cellStyle name="Hyperlink" xfId="1513" builtinId="8" hidden="1"/>
    <cellStyle name="Hyperlink" xfId="1523" builtinId="8" hidden="1"/>
    <cellStyle name="Hyperlink" xfId="1527" builtinId="8" hidden="1"/>
    <cellStyle name="Hyperlink" xfId="1533" builtinId="8" hidden="1"/>
    <cellStyle name="Hyperlink" xfId="1473" builtinId="8" hidden="1"/>
    <cellStyle name="Hyperlink" xfId="1441" builtinId="8" hidden="1"/>
    <cellStyle name="Hyperlink" xfId="1425" builtinId="8" hidden="1"/>
    <cellStyle name="Hyperlink" xfId="1345" builtinId="8" hidden="1"/>
    <cellStyle name="Hyperlink" xfId="1297" builtinId="8" hidden="1"/>
    <cellStyle name="Hyperlink" xfId="1183" builtinId="8" hidden="1"/>
    <cellStyle name="Hyperlink" xfId="1103" builtinId="8" hidden="1"/>
    <cellStyle name="Hyperlink" xfId="1087" builtinId="8" hidden="1"/>
    <cellStyle name="Hyperlink" xfId="1119" builtinId="8" hidden="1"/>
    <cellStyle name="Hyperlink" xfId="1387" builtinId="8" hidden="1"/>
    <cellStyle name="Hyperlink" xfId="1389" builtinId="8" hidden="1"/>
    <cellStyle name="Hyperlink" xfId="1403" builtinId="8" hidden="1"/>
    <cellStyle name="Hyperlink" xfId="1405" builtinId="8" hidden="1"/>
    <cellStyle name="Hyperlink" xfId="1415" builtinId="8" hidden="1"/>
    <cellStyle name="Hyperlink" xfId="1423" builtinId="8" hidden="1"/>
    <cellStyle name="Hyperlink" xfId="1431" builtinId="8" hidden="1"/>
    <cellStyle name="Hyperlink" xfId="1435" builtinId="8" hidden="1"/>
    <cellStyle name="Hyperlink" xfId="1449" builtinId="8" hidden="1"/>
    <cellStyle name="Hyperlink" xfId="1451" builtinId="8" hidden="1"/>
    <cellStyle name="Hyperlink" xfId="1453" builtinId="8" hidden="1"/>
    <cellStyle name="Hyperlink" xfId="1363" builtinId="8" hidden="1"/>
    <cellStyle name="Hyperlink" xfId="1369" builtinId="8" hidden="1"/>
    <cellStyle name="Hyperlink" xfId="1379" builtinId="8" hidden="1"/>
    <cellStyle name="Hyperlink" xfId="1331" builtinId="8" hidden="1"/>
    <cellStyle name="Hyperlink" xfId="1333" builtinId="8" hidden="1"/>
    <cellStyle name="Hyperlink" xfId="1343" builtinId="8" hidden="1"/>
    <cellStyle name="Hyperlink" xfId="1321" builtinId="8" hidden="1"/>
    <cellStyle name="Hyperlink" xfId="1325" builtinId="8" hidden="1"/>
    <cellStyle name="Hyperlink" xfId="1317" builtinId="8" hidden="1"/>
    <cellStyle name="Hyperlink" xfId="1341" builtinId="8" hidden="1"/>
    <cellStyle name="Hyperlink" xfId="1381" builtinId="8" hidden="1"/>
    <cellStyle name="Hyperlink" xfId="1351" builtinId="8" hidden="1"/>
    <cellStyle name="Hyperlink" xfId="1443" builtinId="8" hidden="1"/>
    <cellStyle name="Hyperlink" xfId="1427" builtinId="8" hidden="1"/>
    <cellStyle name="Hyperlink" xfId="1395" builtinId="8" hidden="1"/>
    <cellStyle name="Hyperlink" xfId="1167" builtinId="8" hidden="1"/>
    <cellStyle name="Hyperlink" xfId="1377" builtinId="8" hidden="1"/>
    <cellStyle name="Hyperlink" xfId="1505" builtinId="8" hidden="1"/>
    <cellStyle name="Hyperlink" xfId="1525" builtinId="8" hidden="1"/>
    <cellStyle name="Hyperlink" xfId="1491" builtinId="8" hidden="1"/>
    <cellStyle name="Hyperlink" xfId="1477" builtinId="8" hidden="1"/>
    <cellStyle name="Hyperlink" xfId="1461" builtinId="8" hidden="1"/>
    <cellStyle name="Hyperlink" xfId="547" builtinId="8" hidden="1"/>
    <cellStyle name="Hyperlink" xfId="525" builtinId="8" hidden="1"/>
    <cellStyle name="Hyperlink" xfId="513" builtinId="8" hidden="1"/>
    <cellStyle name="Hyperlink" xfId="479" builtinId="8" hidden="1"/>
    <cellStyle name="Hyperlink" xfId="465" builtinId="8" hidden="1"/>
    <cellStyle name="Hyperlink" xfId="447" builtinId="8" hidden="1"/>
    <cellStyle name="Hyperlink" xfId="419" builtinId="8" hidden="1"/>
    <cellStyle name="Hyperlink" xfId="403" builtinId="8" hidden="1"/>
    <cellStyle name="Hyperlink" xfId="353" builtinId="8" hidden="1"/>
    <cellStyle name="Hyperlink" xfId="339" builtinId="8" hidden="1"/>
    <cellStyle name="Hyperlink" xfId="321" builtinId="8" hidden="1"/>
    <cellStyle name="Hyperlink" xfId="787" builtinId="8" hidden="1"/>
    <cellStyle name="Hyperlink" xfId="913" builtinId="8" hidden="1"/>
    <cellStyle name="Hyperlink" xfId="617" builtinId="8" hidden="1"/>
    <cellStyle name="Hyperlink" xfId="217" builtinId="8" hidden="1"/>
    <cellStyle name="Hyperlink" xfId="375" builtinId="8" hidden="1"/>
    <cellStyle name="Hyperlink" xfId="425" builtinId="8" hidden="1"/>
    <cellStyle name="Hyperlink" xfId="519" builtinId="8" hidden="1"/>
    <cellStyle name="Hyperlink" xfId="583" builtinId="8" hidden="1"/>
    <cellStyle name="Hyperlink" xfId="627" builtinId="8" hidden="1"/>
    <cellStyle name="Hyperlink" xfId="183" builtinId="8" hidden="1"/>
    <cellStyle name="Hyperlink" xfId="233" builtinId="8" hidden="1"/>
    <cellStyle name="Hyperlink" xfId="283" builtinId="8" hidden="1"/>
    <cellStyle name="Hyperlink" xfId="69" builtinId="8" hidden="1"/>
    <cellStyle name="Hyperlink" xfId="6" builtinId="8" hidden="1"/>
    <cellStyle name="Hyperlink" xfId="28" builtinId="8" hidden="1"/>
    <cellStyle name="Hyperlink" xfId="65" builtinId="8" hidden="1"/>
    <cellStyle name="Hyperlink" xfId="50" builtinId="8" hidden="1"/>
    <cellStyle name="Hyperlink" xfId="131" builtinId="8" hidden="1"/>
    <cellStyle name="Hyperlink" xfId="119" builtinId="8" hidden="1"/>
    <cellStyle name="Hyperlink" xfId="103" builtinId="8" hidden="1"/>
    <cellStyle name="Hyperlink" xfId="309" builtinId="8" hidden="1"/>
    <cellStyle name="Hyperlink" xfId="295" builtinId="8" hidden="1"/>
    <cellStyle name="Hyperlink" xfId="281" builtinId="8" hidden="1"/>
    <cellStyle name="Hyperlink" xfId="247" builtinId="8" hidden="1"/>
    <cellStyle name="Hyperlink" xfId="231" builtinId="8" hidden="1"/>
    <cellStyle name="Hyperlink" xfId="219" builtinId="8" hidden="1"/>
    <cellStyle name="Hyperlink" xfId="185" builtinId="8" hidden="1"/>
    <cellStyle name="Hyperlink" xfId="155" builtinId="8" hidden="1"/>
    <cellStyle name="Hyperlink" xfId="657" builtinId="8" hidden="1"/>
    <cellStyle name="Hyperlink" xfId="171" builtinId="8" hidden="1"/>
    <cellStyle name="Hyperlink" xfId="125" builtinId="8" hidden="1"/>
    <cellStyle name="Hyperlink" xfId="387" builtinId="8" hidden="1"/>
    <cellStyle name="Hyperlink" xfId="1025" builtinId="8" hidden="1"/>
    <cellStyle name="Hyperlink" xfId="1357" builtinId="8" hidden="1"/>
    <cellStyle name="Hyperlink" xfId="1248" builtinId="8" hidden="1"/>
    <cellStyle name="Hyperlink" xfId="1463" builtinId="8" hidden="1"/>
    <cellStyle name="Hyperlink" xfId="467" builtinId="8" hidden="1"/>
    <cellStyle name="Hyperlink" xfId="351" builtinId="8" hidden="1"/>
    <cellStyle name="Hyperlink" xfId="135" builtinId="8" hidden="1"/>
    <cellStyle name="Hyperlink" xfId="637" builtinId="8" hidden="1"/>
    <cellStyle name="Hyperlink" xfId="4409" builtinId="8" hidden="1"/>
    <cellStyle name="Hyperlink" xfId="4255" builtinId="8" hidden="1"/>
    <cellStyle name="Hyperlink" xfId="3551" builtinId="8" hidden="1"/>
    <cellStyle name="Hyperlink" xfId="3232" builtinId="8" hidden="1"/>
    <cellStyle name="Hyperlink" xfId="2209" builtinId="8" hidden="1"/>
    <cellStyle name="Hyperlink" xfId="1861" builtinId="8" hidden="1"/>
    <cellStyle name="Hyperlink" xfId="673" builtinId="8" hidden="1"/>
    <cellStyle name="Hyperlink" xfId="963" builtinId="8" hidden="1"/>
    <cellStyle name="Hyperlink" xfId="1051" builtinId="8" hidden="1"/>
    <cellStyle name="Hyperlink" xfId="1254" builtinId="8" hidden="1"/>
    <cellStyle name="Hyperlink" xfId="1447" builtinId="8" hidden="1"/>
    <cellStyle name="Hyperlink" xfId="819" builtinId="8" hidden="1"/>
    <cellStyle name="Hyperlink" xfId="571" builtinId="8" hidden="1"/>
    <cellStyle name="Hyperlink" xfId="581" builtinId="8" hidden="1"/>
    <cellStyle name="Hyperlink" xfId="585" builtinId="8" hidden="1"/>
    <cellStyle name="Hyperlink" xfId="589" builtinId="8" hidden="1"/>
    <cellStyle name="Hyperlink" xfId="601" builtinId="8" hidden="1"/>
    <cellStyle name="Hyperlink" xfId="607" builtinId="8" hidden="1"/>
    <cellStyle name="Hyperlink" xfId="613" builtinId="8" hidden="1"/>
    <cellStyle name="Hyperlink" xfId="623" builtinId="8" hidden="1"/>
    <cellStyle name="Hyperlink" xfId="633" builtinId="8" hidden="1"/>
    <cellStyle name="Hyperlink" xfId="635" builtinId="8" hidden="1"/>
    <cellStyle name="Hyperlink" xfId="647" builtinId="8" hidden="1"/>
    <cellStyle name="Hyperlink" xfId="651" builtinId="8" hidden="1"/>
    <cellStyle name="Hyperlink" xfId="655" builtinId="8" hidden="1"/>
    <cellStyle name="Hyperlink" xfId="661" builtinId="8" hidden="1"/>
    <cellStyle name="Hyperlink" xfId="629" builtinId="8" hidden="1"/>
    <cellStyle name="Hyperlink" xfId="153" builtinId="8" hidden="1"/>
    <cellStyle name="Hyperlink" xfId="161" builtinId="8" hidden="1"/>
    <cellStyle name="Hyperlink" xfId="163" builtinId="8" hidden="1"/>
    <cellStyle name="Hyperlink" xfId="173" builtinId="8" hidden="1"/>
    <cellStyle name="Hyperlink" xfId="177" builtinId="8" hidden="1"/>
    <cellStyle name="Hyperlink" xfId="181" builtinId="8" hidden="1"/>
    <cellStyle name="Hyperlink" xfId="193" builtinId="8" hidden="1"/>
    <cellStyle name="Hyperlink" xfId="195" builtinId="8" hidden="1"/>
    <cellStyle name="Hyperlink" xfId="205" builtinId="8" hidden="1"/>
    <cellStyle name="Hyperlink" xfId="215" builtinId="8" hidden="1"/>
    <cellStyle name="Hyperlink" xfId="221" builtinId="8" hidden="1"/>
    <cellStyle name="Hyperlink" xfId="227" builtinId="8" hidden="1"/>
    <cellStyle name="Hyperlink" xfId="237" builtinId="8" hidden="1"/>
    <cellStyle name="Hyperlink" xfId="239" builtinId="8" hidden="1"/>
    <cellStyle name="Hyperlink" xfId="243" builtinId="8" hidden="1"/>
    <cellStyle name="Hyperlink" xfId="253" builtinId="8" hidden="1"/>
    <cellStyle name="Hyperlink" xfId="261" builtinId="8" hidden="1"/>
    <cellStyle name="Hyperlink" xfId="269" builtinId="8" hidden="1"/>
    <cellStyle name="Hyperlink" xfId="277" builtinId="8" hidden="1"/>
    <cellStyle name="Hyperlink" xfId="285" builtinId="8" hidden="1"/>
    <cellStyle name="Hyperlink" xfId="287" builtinId="8" hidden="1"/>
    <cellStyle name="Hyperlink" xfId="297" builtinId="8" hidden="1"/>
    <cellStyle name="Hyperlink" xfId="303" builtinId="8" hidden="1"/>
    <cellStyle name="Hyperlink" xfId="305" builtinId="8" hidden="1"/>
    <cellStyle name="Hyperlink" xfId="81" builtinId="8" hidden="1"/>
    <cellStyle name="Hyperlink" xfId="87" builtinId="8" hidden="1"/>
    <cellStyle name="Hyperlink" xfId="91" builtinId="8" hidden="1"/>
    <cellStyle name="Hyperlink" xfId="99" builtinId="8" hidden="1"/>
    <cellStyle name="Hyperlink" xfId="107" builtinId="8" hidden="1"/>
    <cellStyle name="Hyperlink" xfId="111" builtinId="8" hidden="1"/>
    <cellStyle name="Hyperlink" xfId="121" builtinId="8" hidden="1"/>
    <cellStyle name="Hyperlink" xfId="129" builtinId="8" hidden="1"/>
    <cellStyle name="Hyperlink" xfId="145" builtinId="8" hidden="1"/>
    <cellStyle name="Hyperlink" xfId="147" builtinId="8" hidden="1"/>
    <cellStyle name="Hyperlink" xfId="40" builtinId="8" hidden="1"/>
    <cellStyle name="Hyperlink" xfId="48" builtinId="8" hidden="1"/>
    <cellStyle name="Hyperlink" xfId="54" builtinId="8" hidden="1"/>
    <cellStyle name="Hyperlink" xfId="58" builtinId="8" hidden="1"/>
    <cellStyle name="Hyperlink" xfId="71" builtinId="8" hidden="1"/>
    <cellStyle name="Hyperlink" xfId="73" builtinId="8" hidden="1"/>
    <cellStyle name="Hyperlink" xfId="75" builtinId="8" hidden="1"/>
    <cellStyle name="Hyperlink" xfId="36" builtinId="8" hidden="1"/>
    <cellStyle name="Hyperlink" xfId="12" builtinId="8" hidden="1"/>
    <cellStyle name="Hyperlink" xfId="20" builtinId="8" hidden="1"/>
    <cellStyle name="Hyperlink" xfId="10" builtinId="8" hidden="1"/>
    <cellStyle name="Hyperlink" xfId="18" builtinId="8" hidden="1"/>
    <cellStyle name="Hyperlink" xfId="38" builtinId="8" hidden="1"/>
    <cellStyle name="Hyperlink" xfId="61" builtinId="8" hidden="1"/>
    <cellStyle name="Hyperlink" xfId="44" builtinId="8" hidden="1"/>
    <cellStyle name="Hyperlink" xfId="141" builtinId="8" hidden="1"/>
    <cellStyle name="Hyperlink" xfId="123" builtinId="8" hidden="1"/>
    <cellStyle name="Hyperlink" xfId="431" builtinId="8" hidden="1"/>
    <cellStyle name="Hyperlink" xfId="3124" builtinId="8" hidden="1"/>
    <cellStyle name="Hyperlink" xfId="3126" builtinId="8" hidden="1"/>
    <cellStyle name="Hyperlink" xfId="3136" builtinId="8" hidden="1"/>
    <cellStyle name="Hyperlink" xfId="3142" builtinId="8" hidden="1"/>
    <cellStyle name="Hyperlink" xfId="3156" builtinId="8" hidden="1"/>
    <cellStyle name="Hyperlink" xfId="3158" builtinId="8" hidden="1"/>
    <cellStyle name="Hyperlink" xfId="3170" builtinId="8" hidden="1"/>
    <cellStyle name="Hyperlink" xfId="3174" builtinId="8" hidden="1"/>
    <cellStyle name="Hyperlink" xfId="3182" builtinId="8" hidden="1"/>
    <cellStyle name="Hyperlink" xfId="3196" builtinId="8" hidden="1"/>
    <cellStyle name="Hyperlink" xfId="3198" builtinId="8" hidden="1"/>
    <cellStyle name="Hyperlink" xfId="3206" builtinId="8" hidden="1"/>
    <cellStyle name="Hyperlink" xfId="3220" builtinId="8" hidden="1"/>
    <cellStyle name="Hyperlink" xfId="3228" builtinId="8" hidden="1"/>
    <cellStyle name="Hyperlink" xfId="3230" builtinId="8" hidden="1"/>
    <cellStyle name="Hyperlink" xfId="3246" builtinId="8" hidden="1"/>
    <cellStyle name="Hyperlink" xfId="3252" builtinId="8" hidden="1"/>
    <cellStyle name="Hyperlink" xfId="3254" builtinId="8" hidden="1"/>
    <cellStyle name="Hyperlink" xfId="3268" builtinId="8" hidden="1"/>
    <cellStyle name="Hyperlink" xfId="3270" builtinId="8" hidden="1"/>
    <cellStyle name="Hyperlink" xfId="3210" builtinId="8" hidden="1"/>
    <cellStyle name="Hyperlink" xfId="3146" builtinId="8" hidden="1"/>
    <cellStyle name="Hyperlink" xfId="3084" builtinId="8" hidden="1"/>
    <cellStyle name="Hyperlink" xfId="3052" builtinId="8" hidden="1"/>
    <cellStyle name="Hyperlink" xfId="2954" builtinId="8" hidden="1"/>
    <cellStyle name="Hyperlink" xfId="2922" builtinId="8" hidden="1"/>
    <cellStyle name="Hyperlink" xfId="2890" builtinId="8" hidden="1"/>
    <cellStyle name="Hyperlink" xfId="2617" builtinId="8" hidden="1"/>
    <cellStyle name="Hyperlink" xfId="2762" builtinId="8" hidden="1"/>
    <cellStyle name="Hyperlink" xfId="2698" builtinId="8" hidden="1"/>
    <cellStyle name="Hyperlink" xfId="2630" builtinId="8" hidden="1"/>
    <cellStyle name="Hyperlink" xfId="2562" builtinId="8" hidden="1"/>
    <cellStyle name="Hyperlink" xfId="2526" builtinId="8" hidden="1"/>
    <cellStyle name="Hyperlink" xfId="3609" builtinId="8" hidden="1"/>
    <cellStyle name="Hyperlink" xfId="3731" builtinId="8" hidden="1"/>
    <cellStyle name="Hyperlink" xfId="4069" builtinId="8" hidden="1"/>
    <cellStyle name="Hyperlink" xfId="4185" builtinId="8" hidden="1"/>
    <cellStyle name="Hyperlink" xfId="2430" builtinId="8" hidden="1"/>
    <cellStyle name="Hyperlink" xfId="2974" builtinId="8" hidden="1"/>
    <cellStyle name="Hyperlink" xfId="2976" builtinId="8" hidden="1"/>
    <cellStyle name="Hyperlink" xfId="2990" builtinId="8" hidden="1"/>
    <cellStyle name="Hyperlink" xfId="2998" builtinId="8" hidden="1"/>
    <cellStyle name="Hyperlink" xfId="3006" builtinId="8" hidden="1"/>
    <cellStyle name="Hyperlink" xfId="3012" builtinId="8" hidden="1"/>
    <cellStyle name="Hyperlink" xfId="3028" builtinId="8" hidden="1"/>
    <cellStyle name="Hyperlink" xfId="3030" builtinId="8" hidden="1"/>
    <cellStyle name="Hyperlink" xfId="3036" builtinId="8" hidden="1"/>
    <cellStyle name="Hyperlink" xfId="3048" builtinId="8" hidden="1"/>
    <cellStyle name="Hyperlink" xfId="3054" builtinId="8" hidden="1"/>
    <cellStyle name="Hyperlink" xfId="3062" builtinId="8" hidden="1"/>
    <cellStyle name="Hyperlink" xfId="3072" builtinId="8" hidden="1"/>
    <cellStyle name="Hyperlink" xfId="3078" builtinId="8" hidden="1"/>
    <cellStyle name="Hyperlink" xfId="3086" builtinId="8" hidden="1"/>
    <cellStyle name="Hyperlink" xfId="3100" builtinId="8" hidden="1"/>
    <cellStyle name="Hyperlink" xfId="3102" builtinId="8" hidden="1"/>
    <cellStyle name="Hyperlink" xfId="3108" builtinId="8" hidden="1"/>
    <cellStyle name="Hyperlink" xfId="2904" builtinId="8" hidden="1"/>
    <cellStyle name="Hyperlink" xfId="2906" builtinId="8" hidden="1"/>
    <cellStyle name="Hyperlink" xfId="2914" builtinId="8" hidden="1"/>
    <cellStyle name="Hyperlink" xfId="2928" builtinId="8" hidden="1"/>
    <cellStyle name="Hyperlink" xfId="2934" builtinId="8" hidden="1"/>
    <cellStyle name="Hyperlink" xfId="2938" builtinId="8" hidden="1"/>
    <cellStyle name="Hyperlink" xfId="2952" builtinId="8" hidden="1"/>
    <cellStyle name="Hyperlink" xfId="2958" builtinId="8" hidden="1"/>
    <cellStyle name="Hyperlink" xfId="2966" builtinId="8" hidden="1"/>
    <cellStyle name="Hyperlink" xfId="2862" builtinId="8" hidden="1"/>
    <cellStyle name="Hyperlink" xfId="2866" builtinId="8" hidden="1"/>
    <cellStyle name="Hyperlink" xfId="2880" builtinId="8" hidden="1"/>
    <cellStyle name="Hyperlink" xfId="2882" builtinId="8" hidden="1"/>
    <cellStyle name="Hyperlink" xfId="2886" builtinId="8" hidden="1"/>
    <cellStyle name="Hyperlink" xfId="2842" builtinId="8" hidden="1"/>
    <cellStyle name="Hyperlink" xfId="2848" builtinId="8" hidden="1"/>
    <cellStyle name="Hyperlink" xfId="2832" builtinId="8" hidden="1"/>
    <cellStyle name="Hyperlink" xfId="2830" builtinId="8" hidden="1"/>
    <cellStyle name="Komma" xfId="1" builtinId="3"/>
    <cellStyle name="Normaal 2" xfId="60" xr:uid="{00000000-0005-0000-0000-0000B8110000}"/>
    <cellStyle name="Standaard" xfId="0" builtinId="0"/>
    <cellStyle name="Standaard 2" xfId="3" xr:uid="{00000000-0005-0000-0000-0000BA110000}"/>
    <cellStyle name="Valuta" xfId="4531" builtinId="4"/>
  </cellStyles>
  <dxfs count="0"/>
  <tableStyles count="0" defaultTableStyle="TableStyleMedium2" defaultPivotStyle="PivotStyleLight16"/>
  <colors>
    <mruColors>
      <color rgb="FF00FF00"/>
      <color rgb="FFC0C0C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I117"/>
  <sheetViews>
    <sheetView showGridLines="0" zoomScale="110" zoomScaleNormal="110" zoomScalePageLayoutView="140" workbookViewId="0">
      <selection activeCell="B99" sqref="B99"/>
    </sheetView>
  </sheetViews>
  <sheetFormatPr baseColWidth="10" defaultColWidth="9.1640625" defaultRowHeight="13" x14ac:dyDescent="0.2"/>
  <cols>
    <col min="1" max="1" width="112.83203125" style="2" customWidth="1"/>
    <col min="2" max="2" width="21" style="45" customWidth="1"/>
    <col min="3" max="3" width="21" style="2" customWidth="1"/>
    <col min="4" max="4" width="26" style="2" customWidth="1"/>
    <col min="5" max="5" width="20.5" style="58" customWidth="1"/>
    <col min="6" max="6" width="7.5" style="2" hidden="1" customWidth="1"/>
    <col min="7" max="11" width="20.5" style="2" customWidth="1"/>
    <col min="12" max="12" width="22.5" style="2" customWidth="1"/>
    <col min="13" max="13" width="23.1640625" style="2" customWidth="1"/>
    <col min="14" max="14" width="18" style="2" customWidth="1"/>
    <col min="15" max="15" width="20" style="2" customWidth="1"/>
    <col min="16" max="16384" width="9.1640625" style="2"/>
  </cols>
  <sheetData>
    <row r="1" spans="1:9" customFormat="1" ht="40" customHeight="1" thickBot="1" x14ac:dyDescent="0.25">
      <c r="A1" s="125" t="s">
        <v>0</v>
      </c>
      <c r="B1" s="126"/>
      <c r="C1" s="126"/>
      <c r="D1" s="127"/>
    </row>
    <row r="2" spans="1:9" customFormat="1" ht="23.25" customHeight="1" thickBot="1" x14ac:dyDescent="0.25">
      <c r="A2" s="128" t="s">
        <v>1</v>
      </c>
      <c r="B2" s="129"/>
      <c r="C2" s="129"/>
      <c r="D2" s="130"/>
    </row>
    <row r="3" spans="1:9" s="46" customFormat="1" ht="53" customHeight="1" thickBot="1" x14ac:dyDescent="0.25">
      <c r="A3" s="131" t="s">
        <v>2</v>
      </c>
      <c r="B3" s="132"/>
      <c r="C3" s="132"/>
      <c r="D3" s="133"/>
      <c r="E3" s="56"/>
    </row>
    <row r="4" spans="1:9" s="1" customFormat="1" ht="46" customHeight="1" thickBot="1" x14ac:dyDescent="0.25">
      <c r="A4" s="47" t="s">
        <v>3</v>
      </c>
      <c r="B4" s="48" t="s">
        <v>4</v>
      </c>
      <c r="C4" s="49" t="s">
        <v>5</v>
      </c>
      <c r="D4" s="50" t="s">
        <v>6</v>
      </c>
      <c r="E4" s="57"/>
    </row>
    <row r="5" spans="1:9" ht="18" customHeight="1" x14ac:dyDescent="0.2">
      <c r="A5" s="51" t="s">
        <v>7</v>
      </c>
      <c r="B5" s="90">
        <v>6000</v>
      </c>
      <c r="C5" s="54">
        <v>0</v>
      </c>
      <c r="D5" s="52">
        <f t="shared" ref="D5:D39" si="0">C5*B5</f>
        <v>0</v>
      </c>
      <c r="E5" s="58" t="s">
        <v>8</v>
      </c>
      <c r="F5" s="67"/>
      <c r="G5" s="67"/>
      <c r="H5" s="67"/>
      <c r="I5" s="37" t="s">
        <v>9</v>
      </c>
    </row>
    <row r="6" spans="1:9" ht="18" customHeight="1" x14ac:dyDescent="0.2">
      <c r="A6" s="53" t="s">
        <v>10</v>
      </c>
      <c r="B6" s="90">
        <v>900000</v>
      </c>
      <c r="C6" s="54">
        <v>0</v>
      </c>
      <c r="D6" s="55">
        <f t="shared" si="0"/>
        <v>0</v>
      </c>
      <c r="E6" s="58" t="s">
        <v>8</v>
      </c>
      <c r="F6" s="67"/>
      <c r="G6" s="67"/>
      <c r="H6" s="67"/>
      <c r="I6" s="67"/>
    </row>
    <row r="7" spans="1:9" ht="18" customHeight="1" x14ac:dyDescent="0.2">
      <c r="A7" s="53" t="s">
        <v>11</v>
      </c>
      <c r="B7" s="90">
        <v>3000</v>
      </c>
      <c r="C7" s="54">
        <v>0</v>
      </c>
      <c r="D7" s="55">
        <f t="shared" si="0"/>
        <v>0</v>
      </c>
      <c r="E7" s="58" t="s">
        <v>8</v>
      </c>
      <c r="F7" s="67"/>
      <c r="G7" s="67"/>
      <c r="H7" s="67"/>
      <c r="I7" s="37" t="s">
        <v>9</v>
      </c>
    </row>
    <row r="8" spans="1:9" ht="18" customHeight="1" x14ac:dyDescent="0.2">
      <c r="A8" s="53" t="s">
        <v>12</v>
      </c>
      <c r="B8" s="90">
        <v>420000</v>
      </c>
      <c r="C8" s="54">
        <v>0</v>
      </c>
      <c r="D8" s="55">
        <f t="shared" si="0"/>
        <v>0</v>
      </c>
      <c r="E8" s="58" t="s">
        <v>8</v>
      </c>
      <c r="F8" s="67"/>
      <c r="G8" s="67"/>
      <c r="H8" s="67"/>
      <c r="I8" s="67"/>
    </row>
    <row r="9" spans="1:9" ht="18" customHeight="1" x14ac:dyDescent="0.2">
      <c r="A9" s="53" t="s">
        <v>13</v>
      </c>
      <c r="B9" s="90">
        <v>150000</v>
      </c>
      <c r="C9" s="54">
        <v>0</v>
      </c>
      <c r="D9" s="55">
        <f t="shared" ref="D9" si="1">C9*B9</f>
        <v>0</v>
      </c>
      <c r="F9" s="67"/>
      <c r="G9" s="67"/>
      <c r="H9" s="67"/>
      <c r="I9" s="67"/>
    </row>
    <row r="10" spans="1:9" ht="18" customHeight="1" x14ac:dyDescent="0.2">
      <c r="A10" s="51" t="s">
        <v>14</v>
      </c>
      <c r="B10" s="90">
        <v>50</v>
      </c>
      <c r="C10" s="54">
        <v>0</v>
      </c>
      <c r="D10" s="55">
        <f>C10*B10</f>
        <v>0</v>
      </c>
      <c r="E10" s="58" t="s">
        <v>8</v>
      </c>
      <c r="F10" s="67"/>
      <c r="G10" s="67"/>
      <c r="H10" s="67"/>
      <c r="I10" s="67"/>
    </row>
    <row r="11" spans="1:9" ht="18" customHeight="1" x14ac:dyDescent="0.2">
      <c r="A11" s="51" t="s">
        <v>15</v>
      </c>
      <c r="B11" s="90">
        <v>50</v>
      </c>
      <c r="C11" s="54">
        <v>0</v>
      </c>
      <c r="D11" s="55">
        <f>C11*B11</f>
        <v>0</v>
      </c>
      <c r="E11" s="58" t="s">
        <v>8</v>
      </c>
      <c r="F11" s="67"/>
      <c r="G11" s="67"/>
      <c r="H11" s="67"/>
      <c r="I11" s="67"/>
    </row>
    <row r="12" spans="1:9" ht="18" customHeight="1" x14ac:dyDescent="0.2">
      <c r="A12" s="51" t="s">
        <v>16</v>
      </c>
      <c r="B12" s="90">
        <v>50</v>
      </c>
      <c r="C12" s="54">
        <v>0</v>
      </c>
      <c r="D12" s="55">
        <f>C12*B12</f>
        <v>0</v>
      </c>
      <c r="E12" s="58" t="s">
        <v>8</v>
      </c>
      <c r="F12" s="67"/>
      <c r="G12" s="67"/>
      <c r="H12" s="67"/>
      <c r="I12" s="67"/>
    </row>
    <row r="13" spans="1:9" ht="18" customHeight="1" x14ac:dyDescent="0.2">
      <c r="A13" s="51" t="s">
        <v>17</v>
      </c>
      <c r="B13" s="90">
        <v>500</v>
      </c>
      <c r="C13" s="54">
        <v>0</v>
      </c>
      <c r="D13" s="55">
        <f t="shared" ref="D13" si="2">C13*B13</f>
        <v>0</v>
      </c>
      <c r="F13" s="67"/>
      <c r="G13" s="67"/>
      <c r="H13" s="67"/>
      <c r="I13" s="67"/>
    </row>
    <row r="14" spans="1:9" ht="18" customHeight="1" x14ac:dyDescent="0.2">
      <c r="A14" s="53" t="s">
        <v>18</v>
      </c>
      <c r="B14" s="90">
        <v>250</v>
      </c>
      <c r="C14" s="54">
        <v>0</v>
      </c>
      <c r="D14" s="55">
        <f t="shared" ref="D14" si="3">C14*B14</f>
        <v>0</v>
      </c>
      <c r="F14" s="67"/>
      <c r="G14" s="67"/>
      <c r="H14" s="67"/>
      <c r="I14" s="67"/>
    </row>
    <row r="15" spans="1:9" ht="18" customHeight="1" x14ac:dyDescent="0.2">
      <c r="A15" s="53" t="s">
        <v>19</v>
      </c>
      <c r="B15" s="90">
        <v>2500</v>
      </c>
      <c r="C15" s="54">
        <v>0</v>
      </c>
      <c r="D15" s="55">
        <f t="shared" si="0"/>
        <v>0</v>
      </c>
      <c r="F15" s="67"/>
      <c r="G15" s="67"/>
      <c r="H15" s="67"/>
      <c r="I15" s="67"/>
    </row>
    <row r="16" spans="1:9" ht="18" customHeight="1" x14ac:dyDescent="0.2">
      <c r="A16" s="53" t="s">
        <v>20</v>
      </c>
      <c r="B16" s="90">
        <v>20</v>
      </c>
      <c r="C16" s="54">
        <v>0</v>
      </c>
      <c r="D16" s="55">
        <f t="shared" si="0"/>
        <v>0</v>
      </c>
      <c r="F16" s="67"/>
      <c r="G16" s="67"/>
      <c r="H16" s="67"/>
      <c r="I16" s="67"/>
    </row>
    <row r="17" spans="1:5" ht="18" customHeight="1" x14ac:dyDescent="0.2">
      <c r="A17" s="53" t="s">
        <v>21</v>
      </c>
      <c r="B17" s="90">
        <v>500</v>
      </c>
      <c r="C17" s="54">
        <v>0</v>
      </c>
      <c r="D17" s="55">
        <f t="shared" si="0"/>
        <v>0</v>
      </c>
    </row>
    <row r="18" spans="1:5" ht="18" customHeight="1" x14ac:dyDescent="0.2">
      <c r="A18" s="53" t="s">
        <v>22</v>
      </c>
      <c r="B18" s="90">
        <v>500</v>
      </c>
      <c r="C18" s="54">
        <v>0</v>
      </c>
      <c r="D18" s="55">
        <f t="shared" si="0"/>
        <v>0</v>
      </c>
    </row>
    <row r="19" spans="1:5" ht="18" customHeight="1" x14ac:dyDescent="0.2">
      <c r="A19" s="53" t="s">
        <v>23</v>
      </c>
      <c r="B19" s="90">
        <v>110000</v>
      </c>
      <c r="C19" s="54">
        <v>0</v>
      </c>
      <c r="D19" s="55">
        <f t="shared" si="0"/>
        <v>0</v>
      </c>
    </row>
    <row r="20" spans="1:5" ht="18" customHeight="1" x14ac:dyDescent="0.2">
      <c r="A20" s="53" t="s">
        <v>24</v>
      </c>
      <c r="B20" s="90">
        <v>44000</v>
      </c>
      <c r="C20" s="54">
        <v>0</v>
      </c>
      <c r="D20" s="55">
        <f t="shared" si="0"/>
        <v>0</v>
      </c>
    </row>
    <row r="21" spans="1:5" ht="18" customHeight="1" x14ac:dyDescent="0.2">
      <c r="A21" s="53" t="s">
        <v>25</v>
      </c>
      <c r="B21" s="90">
        <v>50</v>
      </c>
      <c r="C21" s="54">
        <v>0</v>
      </c>
      <c r="D21" s="55">
        <f t="shared" si="0"/>
        <v>0</v>
      </c>
    </row>
    <row r="22" spans="1:5" ht="18" customHeight="1" x14ac:dyDescent="0.2">
      <c r="A22" s="53" t="s">
        <v>26</v>
      </c>
      <c r="B22" s="90">
        <v>50</v>
      </c>
      <c r="C22" s="54">
        <v>0</v>
      </c>
      <c r="D22" s="55">
        <f t="shared" si="0"/>
        <v>0</v>
      </c>
    </row>
    <row r="23" spans="1:5" ht="18" customHeight="1" x14ac:dyDescent="0.2">
      <c r="A23" s="53" t="s">
        <v>27</v>
      </c>
      <c r="B23" s="90">
        <v>50</v>
      </c>
      <c r="C23" s="54">
        <v>0</v>
      </c>
      <c r="D23" s="55">
        <f t="shared" si="0"/>
        <v>0</v>
      </c>
    </row>
    <row r="24" spans="1:5" ht="18" customHeight="1" x14ac:dyDescent="0.2">
      <c r="A24" s="53" t="s">
        <v>28</v>
      </c>
      <c r="B24" s="90">
        <v>50</v>
      </c>
      <c r="C24" s="54">
        <v>0</v>
      </c>
      <c r="D24" s="55">
        <f t="shared" si="0"/>
        <v>0</v>
      </c>
      <c r="E24" s="58" t="s">
        <v>29</v>
      </c>
    </row>
    <row r="25" spans="1:5" ht="18" customHeight="1" x14ac:dyDescent="0.2">
      <c r="A25" s="53" t="s">
        <v>30</v>
      </c>
      <c r="B25" s="90">
        <v>2000</v>
      </c>
      <c r="C25" s="54">
        <v>0</v>
      </c>
      <c r="D25" s="55">
        <f t="shared" si="0"/>
        <v>0</v>
      </c>
      <c r="E25" s="58" t="s">
        <v>29</v>
      </c>
    </row>
    <row r="26" spans="1:5" ht="18" customHeight="1" x14ac:dyDescent="0.2">
      <c r="A26" s="51" t="s">
        <v>31</v>
      </c>
      <c r="B26" s="90">
        <v>4700</v>
      </c>
      <c r="C26" s="54">
        <v>0</v>
      </c>
      <c r="D26" s="55">
        <f t="shared" si="0"/>
        <v>0</v>
      </c>
      <c r="E26" s="58" t="s">
        <v>29</v>
      </c>
    </row>
    <row r="27" spans="1:5" ht="18" customHeight="1" x14ac:dyDescent="0.2">
      <c r="A27" s="53" t="s">
        <v>32</v>
      </c>
      <c r="B27" s="90">
        <v>500</v>
      </c>
      <c r="C27" s="54">
        <v>0</v>
      </c>
      <c r="D27" s="55">
        <f t="shared" ref="D27" si="4">C27*B27</f>
        <v>0</v>
      </c>
      <c r="E27" s="58" t="s">
        <v>29</v>
      </c>
    </row>
    <row r="28" spans="1:5" ht="18" customHeight="1" x14ac:dyDescent="0.2">
      <c r="A28" s="53" t="s">
        <v>33</v>
      </c>
      <c r="B28" s="90">
        <v>500</v>
      </c>
      <c r="C28" s="54">
        <v>0</v>
      </c>
      <c r="D28" s="55">
        <f>C28*B28</f>
        <v>0</v>
      </c>
    </row>
    <row r="29" spans="1:5" ht="18" customHeight="1" x14ac:dyDescent="0.2">
      <c r="A29" s="53" t="s">
        <v>34</v>
      </c>
      <c r="B29" s="90">
        <v>500</v>
      </c>
      <c r="C29" s="54">
        <v>0</v>
      </c>
      <c r="D29" s="55">
        <f t="shared" si="0"/>
        <v>0</v>
      </c>
    </row>
    <row r="30" spans="1:5" ht="18" customHeight="1" x14ac:dyDescent="0.2">
      <c r="A30" s="53" t="s">
        <v>35</v>
      </c>
      <c r="B30" s="90">
        <v>500</v>
      </c>
      <c r="C30" s="54">
        <v>0</v>
      </c>
      <c r="D30" s="55">
        <f t="shared" si="0"/>
        <v>0</v>
      </c>
    </row>
    <row r="31" spans="1:5" ht="18" customHeight="1" x14ac:dyDescent="0.2">
      <c r="A31" s="53" t="s">
        <v>36</v>
      </c>
      <c r="B31" s="90">
        <v>500</v>
      </c>
      <c r="C31" s="54">
        <v>0</v>
      </c>
      <c r="D31" s="55">
        <f t="shared" si="0"/>
        <v>0</v>
      </c>
    </row>
    <row r="32" spans="1:5" ht="18" customHeight="1" x14ac:dyDescent="0.2">
      <c r="A32" s="53" t="s">
        <v>37</v>
      </c>
      <c r="B32" s="90">
        <v>500</v>
      </c>
      <c r="C32" s="54">
        <v>0</v>
      </c>
      <c r="D32" s="55">
        <f t="shared" si="0"/>
        <v>0</v>
      </c>
    </row>
    <row r="33" spans="1:4" ht="18" customHeight="1" x14ac:dyDescent="0.2">
      <c r="A33" s="53" t="s">
        <v>38</v>
      </c>
      <c r="B33" s="90">
        <v>500</v>
      </c>
      <c r="C33" s="54">
        <v>0</v>
      </c>
      <c r="D33" s="55">
        <f t="shared" si="0"/>
        <v>0</v>
      </c>
    </row>
    <row r="34" spans="1:4" ht="18" customHeight="1" x14ac:dyDescent="0.2">
      <c r="A34" s="53" t="s">
        <v>39</v>
      </c>
      <c r="B34" s="90">
        <v>500</v>
      </c>
      <c r="C34" s="54">
        <v>0</v>
      </c>
      <c r="D34" s="55">
        <f t="shared" si="0"/>
        <v>0</v>
      </c>
    </row>
    <row r="35" spans="1:4" ht="18" customHeight="1" x14ac:dyDescent="0.2">
      <c r="A35" s="53" t="s">
        <v>40</v>
      </c>
      <c r="B35" s="90">
        <v>10</v>
      </c>
      <c r="C35" s="54">
        <v>0</v>
      </c>
      <c r="D35" s="55">
        <f t="shared" si="0"/>
        <v>0</v>
      </c>
    </row>
    <row r="36" spans="1:4" ht="18" customHeight="1" x14ac:dyDescent="0.2">
      <c r="A36" s="53" t="s">
        <v>41</v>
      </c>
      <c r="B36" s="90">
        <v>220</v>
      </c>
      <c r="C36" s="54">
        <v>0</v>
      </c>
      <c r="D36" s="55">
        <f t="shared" si="0"/>
        <v>0</v>
      </c>
    </row>
    <row r="37" spans="1:4" ht="18" customHeight="1" x14ac:dyDescent="0.2">
      <c r="A37" s="53" t="s">
        <v>42</v>
      </c>
      <c r="B37" s="90">
        <v>550</v>
      </c>
      <c r="C37" s="54">
        <v>0</v>
      </c>
      <c r="D37" s="55">
        <f t="shared" si="0"/>
        <v>0</v>
      </c>
    </row>
    <row r="38" spans="1:4" ht="18" customHeight="1" x14ac:dyDescent="0.2">
      <c r="A38" s="53" t="s">
        <v>43</v>
      </c>
      <c r="B38" s="90">
        <v>500</v>
      </c>
      <c r="C38" s="54">
        <v>0</v>
      </c>
      <c r="D38" s="55">
        <f t="shared" si="0"/>
        <v>0</v>
      </c>
    </row>
    <row r="39" spans="1:4" ht="18" customHeight="1" x14ac:dyDescent="0.2">
      <c r="A39" s="53" t="s">
        <v>44</v>
      </c>
      <c r="B39" s="90">
        <v>500</v>
      </c>
      <c r="C39" s="54">
        <v>0</v>
      </c>
      <c r="D39" s="55">
        <f t="shared" si="0"/>
        <v>0</v>
      </c>
    </row>
    <row r="40" spans="1:4" ht="18" customHeight="1" x14ac:dyDescent="0.2">
      <c r="A40" s="53" t="s">
        <v>45</v>
      </c>
      <c r="B40" s="90">
        <v>36000</v>
      </c>
      <c r="C40" s="54">
        <v>0</v>
      </c>
      <c r="D40" s="55">
        <f t="shared" ref="D40:D63" si="5">C40*B40</f>
        <v>0</v>
      </c>
    </row>
    <row r="41" spans="1:4" ht="18" customHeight="1" x14ac:dyDescent="0.2">
      <c r="A41" s="53" t="s">
        <v>46</v>
      </c>
      <c r="B41" s="90">
        <v>6500</v>
      </c>
      <c r="C41" s="54">
        <v>0</v>
      </c>
      <c r="D41" s="55">
        <f t="shared" si="5"/>
        <v>0</v>
      </c>
    </row>
    <row r="42" spans="1:4" ht="18" customHeight="1" x14ac:dyDescent="0.2">
      <c r="A42" s="53" t="s">
        <v>47</v>
      </c>
      <c r="B42" s="90">
        <v>1000</v>
      </c>
      <c r="C42" s="54">
        <v>0</v>
      </c>
      <c r="D42" s="55">
        <f t="shared" si="5"/>
        <v>0</v>
      </c>
    </row>
    <row r="43" spans="1:4" ht="18" customHeight="1" x14ac:dyDescent="0.2">
      <c r="A43" s="53" t="s">
        <v>48</v>
      </c>
      <c r="B43" s="90">
        <v>10</v>
      </c>
      <c r="C43" s="54">
        <v>0</v>
      </c>
      <c r="D43" s="55">
        <f t="shared" si="5"/>
        <v>0</v>
      </c>
    </row>
    <row r="44" spans="1:4" ht="18" customHeight="1" x14ac:dyDescent="0.2">
      <c r="A44" s="53" t="s">
        <v>49</v>
      </c>
      <c r="B44" s="90">
        <v>50</v>
      </c>
      <c r="C44" s="54">
        <v>0</v>
      </c>
      <c r="D44" s="55">
        <f t="shared" si="5"/>
        <v>0</v>
      </c>
    </row>
    <row r="45" spans="1:4" ht="18" customHeight="1" x14ac:dyDescent="0.2">
      <c r="A45" s="53" t="s">
        <v>50</v>
      </c>
      <c r="B45" s="90">
        <v>200</v>
      </c>
      <c r="C45" s="54">
        <v>0</v>
      </c>
      <c r="D45" s="55">
        <f t="shared" si="5"/>
        <v>0</v>
      </c>
    </row>
    <row r="46" spans="1:4" ht="18" customHeight="1" x14ac:dyDescent="0.2">
      <c r="A46" s="53" t="s">
        <v>51</v>
      </c>
      <c r="B46" s="90">
        <v>15</v>
      </c>
      <c r="C46" s="54">
        <v>0</v>
      </c>
      <c r="D46" s="55">
        <f t="shared" si="5"/>
        <v>0</v>
      </c>
    </row>
    <row r="47" spans="1:4" ht="18" customHeight="1" x14ac:dyDescent="0.2">
      <c r="A47" s="53" t="s">
        <v>52</v>
      </c>
      <c r="B47" s="90">
        <v>500</v>
      </c>
      <c r="C47" s="54">
        <v>0</v>
      </c>
      <c r="D47" s="55">
        <f>C47*B47</f>
        <v>0</v>
      </c>
    </row>
    <row r="48" spans="1:4" ht="18" customHeight="1" x14ac:dyDescent="0.2">
      <c r="A48" s="53" t="s">
        <v>53</v>
      </c>
      <c r="B48" s="90">
        <v>500</v>
      </c>
      <c r="C48" s="54">
        <v>0</v>
      </c>
      <c r="D48" s="55">
        <f t="shared" si="5"/>
        <v>0</v>
      </c>
    </row>
    <row r="49" spans="1:5" ht="18" customHeight="1" x14ac:dyDescent="0.2">
      <c r="A49" s="53" t="s">
        <v>54</v>
      </c>
      <c r="B49" s="90">
        <v>1000</v>
      </c>
      <c r="C49" s="54">
        <v>0</v>
      </c>
      <c r="D49" s="55">
        <f t="shared" si="5"/>
        <v>0</v>
      </c>
    </row>
    <row r="50" spans="1:5" ht="18" customHeight="1" x14ac:dyDescent="0.2">
      <c r="A50" s="53" t="s">
        <v>55</v>
      </c>
      <c r="B50" s="90">
        <v>500</v>
      </c>
      <c r="C50" s="54">
        <v>0</v>
      </c>
      <c r="D50" s="55">
        <f t="shared" si="5"/>
        <v>0</v>
      </c>
    </row>
    <row r="51" spans="1:5" ht="18" customHeight="1" x14ac:dyDescent="0.2">
      <c r="A51" s="53" t="s">
        <v>56</v>
      </c>
      <c r="B51" s="90">
        <v>2500</v>
      </c>
      <c r="C51" s="54">
        <v>0</v>
      </c>
      <c r="D51" s="55">
        <f t="shared" si="5"/>
        <v>0</v>
      </c>
    </row>
    <row r="52" spans="1:5" ht="18" customHeight="1" x14ac:dyDescent="0.2">
      <c r="A52" s="53" t="s">
        <v>57</v>
      </c>
      <c r="B52" s="90">
        <v>400</v>
      </c>
      <c r="C52" s="54">
        <v>0</v>
      </c>
      <c r="D52" s="55">
        <f t="shared" si="5"/>
        <v>0</v>
      </c>
    </row>
    <row r="53" spans="1:5" ht="18" customHeight="1" x14ac:dyDescent="0.2">
      <c r="A53" s="53" t="s">
        <v>58</v>
      </c>
      <c r="B53" s="90">
        <v>5500</v>
      </c>
      <c r="C53" s="54">
        <v>0</v>
      </c>
      <c r="D53" s="55">
        <f t="shared" si="5"/>
        <v>0</v>
      </c>
    </row>
    <row r="54" spans="1:5" ht="18" customHeight="1" x14ac:dyDescent="0.2">
      <c r="A54" s="53" t="s">
        <v>59</v>
      </c>
      <c r="B54" s="90">
        <v>500</v>
      </c>
      <c r="C54" s="54">
        <v>0</v>
      </c>
      <c r="D54" s="55">
        <f t="shared" si="5"/>
        <v>0</v>
      </c>
    </row>
    <row r="55" spans="1:5" ht="18" customHeight="1" x14ac:dyDescent="0.2">
      <c r="A55" s="53" t="s">
        <v>60</v>
      </c>
      <c r="B55" s="90">
        <v>35000</v>
      </c>
      <c r="C55" s="54">
        <v>0</v>
      </c>
      <c r="D55" s="55">
        <f t="shared" si="5"/>
        <v>0</v>
      </c>
    </row>
    <row r="56" spans="1:5" ht="18" customHeight="1" x14ac:dyDescent="0.2">
      <c r="A56" s="53" t="s">
        <v>61</v>
      </c>
      <c r="B56" s="90">
        <v>500</v>
      </c>
      <c r="C56" s="54">
        <v>0</v>
      </c>
      <c r="D56" s="55">
        <f t="shared" si="5"/>
        <v>0</v>
      </c>
    </row>
    <row r="57" spans="1:5" ht="18" customHeight="1" x14ac:dyDescent="0.2">
      <c r="A57" s="53" t="s">
        <v>62</v>
      </c>
      <c r="B57" s="90">
        <v>56500</v>
      </c>
      <c r="C57" s="54">
        <v>0</v>
      </c>
      <c r="D57" s="55">
        <f t="shared" si="5"/>
        <v>0</v>
      </c>
      <c r="E57" s="58" t="s">
        <v>63</v>
      </c>
    </row>
    <row r="58" spans="1:5" ht="18" customHeight="1" x14ac:dyDescent="0.2">
      <c r="A58" s="53" t="s">
        <v>64</v>
      </c>
      <c r="B58" s="90">
        <v>1500</v>
      </c>
      <c r="C58" s="54">
        <v>0</v>
      </c>
      <c r="D58" s="55">
        <f t="shared" si="5"/>
        <v>0</v>
      </c>
      <c r="E58" s="58" t="s">
        <v>63</v>
      </c>
    </row>
    <row r="59" spans="1:5" ht="18" customHeight="1" x14ac:dyDescent="0.2">
      <c r="A59" s="53" t="s">
        <v>65</v>
      </c>
      <c r="B59" s="90">
        <v>27000</v>
      </c>
      <c r="C59" s="54">
        <v>0</v>
      </c>
      <c r="D59" s="55">
        <f t="shared" si="5"/>
        <v>0</v>
      </c>
      <c r="E59" s="58" t="s">
        <v>63</v>
      </c>
    </row>
    <row r="60" spans="1:5" ht="18" customHeight="1" x14ac:dyDescent="0.2">
      <c r="A60" s="53" t="s">
        <v>66</v>
      </c>
      <c r="B60" s="90">
        <v>8200</v>
      </c>
      <c r="C60" s="54">
        <v>0</v>
      </c>
      <c r="D60" s="55">
        <f t="shared" si="5"/>
        <v>0</v>
      </c>
      <c r="E60" s="58" t="s">
        <v>63</v>
      </c>
    </row>
    <row r="61" spans="1:5" ht="18" customHeight="1" x14ac:dyDescent="0.2">
      <c r="A61" s="53" t="s">
        <v>67</v>
      </c>
      <c r="B61" s="90">
        <v>500</v>
      </c>
      <c r="C61" s="54">
        <v>0</v>
      </c>
      <c r="D61" s="55">
        <f t="shared" si="5"/>
        <v>0</v>
      </c>
      <c r="E61" s="58" t="s">
        <v>63</v>
      </c>
    </row>
    <row r="62" spans="1:5" ht="18" customHeight="1" x14ac:dyDescent="0.2">
      <c r="A62" s="53" t="s">
        <v>68</v>
      </c>
      <c r="B62" s="90">
        <v>500</v>
      </c>
      <c r="C62" s="54">
        <v>0</v>
      </c>
      <c r="D62" s="55">
        <f t="shared" si="5"/>
        <v>0</v>
      </c>
      <c r="E62" s="58" t="s">
        <v>63</v>
      </c>
    </row>
    <row r="63" spans="1:5" ht="18" customHeight="1" x14ac:dyDescent="0.2">
      <c r="A63" s="53" t="s">
        <v>69</v>
      </c>
      <c r="B63" s="90">
        <v>6000</v>
      </c>
      <c r="C63" s="54">
        <v>0</v>
      </c>
      <c r="D63" s="55">
        <f t="shared" si="5"/>
        <v>0</v>
      </c>
      <c r="E63" s="58" t="s">
        <v>63</v>
      </c>
    </row>
    <row r="64" spans="1:5" ht="18" customHeight="1" x14ac:dyDescent="0.2">
      <c r="A64" s="53" t="s">
        <v>70</v>
      </c>
      <c r="B64" s="90">
        <v>500</v>
      </c>
      <c r="C64" s="54">
        <v>0</v>
      </c>
      <c r="D64" s="55">
        <f t="shared" ref="D64:D112" si="6">C64*B64</f>
        <v>0</v>
      </c>
      <c r="E64" s="58" t="s">
        <v>63</v>
      </c>
    </row>
    <row r="65" spans="1:5" ht="18" customHeight="1" x14ac:dyDescent="0.2">
      <c r="A65" s="53" t="s">
        <v>71</v>
      </c>
      <c r="B65" s="90">
        <v>500</v>
      </c>
      <c r="C65" s="54">
        <v>0</v>
      </c>
      <c r="D65" s="55">
        <f t="shared" si="6"/>
        <v>0</v>
      </c>
      <c r="E65" s="58" t="s">
        <v>63</v>
      </c>
    </row>
    <row r="66" spans="1:5" ht="18" customHeight="1" x14ac:dyDescent="0.2">
      <c r="A66" s="53" t="s">
        <v>72</v>
      </c>
      <c r="B66" s="90">
        <v>2500</v>
      </c>
      <c r="C66" s="54">
        <v>0</v>
      </c>
      <c r="D66" s="55">
        <f t="shared" ref="D66:D67" si="7">C66*B66</f>
        <v>0</v>
      </c>
      <c r="E66" s="58" t="s">
        <v>63</v>
      </c>
    </row>
    <row r="67" spans="1:5" ht="18" customHeight="1" x14ac:dyDescent="0.2">
      <c r="A67" s="53" t="s">
        <v>73</v>
      </c>
      <c r="B67" s="90">
        <v>4000</v>
      </c>
      <c r="C67" s="54">
        <v>0</v>
      </c>
      <c r="D67" s="55">
        <f t="shared" si="7"/>
        <v>0</v>
      </c>
      <c r="E67" s="58" t="s">
        <v>63</v>
      </c>
    </row>
    <row r="68" spans="1:5" ht="18" customHeight="1" x14ac:dyDescent="0.2">
      <c r="A68" s="53" t="s">
        <v>74</v>
      </c>
      <c r="B68" s="90">
        <v>500</v>
      </c>
      <c r="C68" s="54">
        <v>0</v>
      </c>
      <c r="D68" s="55">
        <f>C68*B68</f>
        <v>0</v>
      </c>
      <c r="E68" s="58" t="s">
        <v>63</v>
      </c>
    </row>
    <row r="69" spans="1:5" ht="18" customHeight="1" x14ac:dyDescent="0.2">
      <c r="A69" s="53" t="s">
        <v>75</v>
      </c>
      <c r="B69" s="90">
        <v>500</v>
      </c>
      <c r="C69" s="54">
        <v>0</v>
      </c>
      <c r="D69" s="55">
        <f t="shared" si="6"/>
        <v>0</v>
      </c>
      <c r="E69" s="58" t="s">
        <v>63</v>
      </c>
    </row>
    <row r="70" spans="1:5" ht="18" customHeight="1" x14ac:dyDescent="0.2">
      <c r="A70" s="53" t="s">
        <v>76</v>
      </c>
      <c r="B70" s="90">
        <v>500</v>
      </c>
      <c r="C70" s="54">
        <v>0</v>
      </c>
      <c r="D70" s="55">
        <f t="shared" si="6"/>
        <v>0</v>
      </c>
      <c r="E70" s="58" t="s">
        <v>63</v>
      </c>
    </row>
    <row r="71" spans="1:5" ht="18" customHeight="1" x14ac:dyDescent="0.2">
      <c r="A71" s="53" t="s">
        <v>77</v>
      </c>
      <c r="B71" s="90">
        <v>500</v>
      </c>
      <c r="C71" s="54">
        <v>0</v>
      </c>
      <c r="D71" s="55">
        <f t="shared" si="6"/>
        <v>0</v>
      </c>
      <c r="E71" s="58" t="s">
        <v>63</v>
      </c>
    </row>
    <row r="72" spans="1:5" ht="18" customHeight="1" x14ac:dyDescent="0.2">
      <c r="A72" s="53" t="s">
        <v>78</v>
      </c>
      <c r="B72" s="90">
        <v>500</v>
      </c>
      <c r="C72" s="54">
        <v>0</v>
      </c>
      <c r="D72" s="55">
        <f t="shared" si="6"/>
        <v>0</v>
      </c>
      <c r="E72" s="58" t="s">
        <v>63</v>
      </c>
    </row>
    <row r="73" spans="1:5" ht="18" customHeight="1" x14ac:dyDescent="0.2">
      <c r="A73" s="53" t="s">
        <v>79</v>
      </c>
      <c r="B73" s="90">
        <v>500</v>
      </c>
      <c r="C73" s="54">
        <v>0</v>
      </c>
      <c r="D73" s="55">
        <f>C73*B73</f>
        <v>0</v>
      </c>
      <c r="E73" s="58" t="s">
        <v>63</v>
      </c>
    </row>
    <row r="74" spans="1:5" ht="18" customHeight="1" x14ac:dyDescent="0.2">
      <c r="A74" s="53" t="s">
        <v>80</v>
      </c>
      <c r="B74" s="90">
        <v>7000</v>
      </c>
      <c r="C74" s="54">
        <v>0</v>
      </c>
      <c r="D74" s="55">
        <f t="shared" si="6"/>
        <v>0</v>
      </c>
    </row>
    <row r="75" spans="1:5" ht="18" customHeight="1" x14ac:dyDescent="0.2">
      <c r="A75" s="53" t="s">
        <v>81</v>
      </c>
      <c r="B75" s="90">
        <v>500</v>
      </c>
      <c r="C75" s="54">
        <v>0</v>
      </c>
      <c r="D75" s="55">
        <f t="shared" si="6"/>
        <v>0</v>
      </c>
    </row>
    <row r="76" spans="1:5" ht="18" customHeight="1" x14ac:dyDescent="0.2">
      <c r="A76" s="53" t="s">
        <v>82</v>
      </c>
      <c r="B76" s="90">
        <v>500</v>
      </c>
      <c r="C76" s="54">
        <v>0</v>
      </c>
      <c r="D76" s="55">
        <f t="shared" si="6"/>
        <v>0</v>
      </c>
    </row>
    <row r="77" spans="1:5" ht="18" customHeight="1" x14ac:dyDescent="0.2">
      <c r="A77" s="53" t="s">
        <v>83</v>
      </c>
      <c r="B77" s="90">
        <v>560000</v>
      </c>
      <c r="C77" s="54">
        <v>0</v>
      </c>
      <c r="D77" s="55">
        <f t="shared" si="6"/>
        <v>0</v>
      </c>
    </row>
    <row r="78" spans="1:5" ht="18" customHeight="1" x14ac:dyDescent="0.2">
      <c r="A78" s="53" t="s">
        <v>84</v>
      </c>
      <c r="B78" s="90">
        <v>100</v>
      </c>
      <c r="C78" s="54">
        <v>0</v>
      </c>
      <c r="D78" s="55">
        <f t="shared" si="6"/>
        <v>0</v>
      </c>
    </row>
    <row r="79" spans="1:5" ht="18" customHeight="1" x14ac:dyDescent="0.2">
      <c r="A79" s="53" t="s">
        <v>85</v>
      </c>
      <c r="B79" s="90">
        <v>200</v>
      </c>
      <c r="C79" s="54">
        <v>0</v>
      </c>
      <c r="D79" s="55">
        <f t="shared" si="6"/>
        <v>0</v>
      </c>
    </row>
    <row r="80" spans="1:5" ht="18" customHeight="1" x14ac:dyDescent="0.2">
      <c r="A80" s="53" t="s">
        <v>86</v>
      </c>
      <c r="B80" s="90">
        <v>4400</v>
      </c>
      <c r="C80" s="54">
        <v>0</v>
      </c>
      <c r="D80" s="55">
        <f t="shared" si="6"/>
        <v>0</v>
      </c>
    </row>
    <row r="81" spans="1:8" ht="18" customHeight="1" x14ac:dyDescent="0.2">
      <c r="A81" s="53" t="s">
        <v>87</v>
      </c>
      <c r="B81" s="90">
        <v>20</v>
      </c>
      <c r="C81" s="54">
        <v>0</v>
      </c>
      <c r="D81" s="55">
        <f t="shared" ref="D81:D87" si="8">C81*B81</f>
        <v>0</v>
      </c>
      <c r="F81" s="67"/>
      <c r="G81" s="67"/>
      <c r="H81" s="67"/>
    </row>
    <row r="82" spans="1:8" ht="18" customHeight="1" x14ac:dyDescent="0.2">
      <c r="A82" s="53" t="s">
        <v>88</v>
      </c>
      <c r="B82" s="90">
        <v>500</v>
      </c>
      <c r="C82" s="54">
        <v>0</v>
      </c>
      <c r="D82" s="55">
        <f>C82*B82</f>
        <v>0</v>
      </c>
      <c r="F82" s="67"/>
      <c r="G82" s="67"/>
      <c r="H82" s="67"/>
    </row>
    <row r="83" spans="1:8" ht="18" customHeight="1" x14ac:dyDescent="0.2">
      <c r="A83" s="53" t="s">
        <v>89</v>
      </c>
      <c r="B83" s="90">
        <v>10</v>
      </c>
      <c r="C83" s="54">
        <v>0</v>
      </c>
      <c r="D83" s="55">
        <f t="shared" si="8"/>
        <v>0</v>
      </c>
      <c r="F83" s="67"/>
      <c r="G83" s="67"/>
      <c r="H83" s="67"/>
    </row>
    <row r="84" spans="1:8" ht="18" customHeight="1" x14ac:dyDescent="0.2">
      <c r="A84" s="53" t="s">
        <v>90</v>
      </c>
      <c r="B84" s="90">
        <v>500</v>
      </c>
      <c r="C84" s="54">
        <v>0</v>
      </c>
      <c r="D84" s="55">
        <f t="shared" si="8"/>
        <v>0</v>
      </c>
      <c r="F84" s="67"/>
      <c r="G84" s="67"/>
      <c r="H84" s="67"/>
    </row>
    <row r="85" spans="1:8" ht="18" customHeight="1" x14ac:dyDescent="0.2">
      <c r="A85" s="53" t="s">
        <v>91</v>
      </c>
      <c r="B85" s="90">
        <v>10</v>
      </c>
      <c r="C85" s="54">
        <v>0</v>
      </c>
      <c r="D85" s="55">
        <f t="shared" ref="D85" si="9">C85*B85</f>
        <v>0</v>
      </c>
      <c r="F85" s="67"/>
      <c r="G85" s="67"/>
      <c r="H85" s="67"/>
    </row>
    <row r="86" spans="1:8" ht="18" customHeight="1" x14ac:dyDescent="0.2">
      <c r="A86" s="53" t="s">
        <v>92</v>
      </c>
      <c r="B86" s="90">
        <v>25</v>
      </c>
      <c r="C86" s="54">
        <v>0</v>
      </c>
      <c r="D86" s="55">
        <f t="shared" si="8"/>
        <v>0</v>
      </c>
      <c r="F86" s="67"/>
      <c r="G86" s="67"/>
      <c r="H86" s="67"/>
    </row>
    <row r="87" spans="1:8" ht="18" customHeight="1" x14ac:dyDescent="0.2">
      <c r="A87" s="53" t="s">
        <v>93</v>
      </c>
      <c r="B87" s="90">
        <v>500</v>
      </c>
      <c r="C87" s="54">
        <v>0</v>
      </c>
      <c r="D87" s="55">
        <f t="shared" si="8"/>
        <v>0</v>
      </c>
      <c r="F87" s="67"/>
      <c r="G87" s="67"/>
      <c r="H87" s="67"/>
    </row>
    <row r="88" spans="1:8" ht="18" customHeight="1" x14ac:dyDescent="0.2">
      <c r="A88" s="53" t="s">
        <v>94</v>
      </c>
      <c r="B88" s="90">
        <v>15</v>
      </c>
      <c r="C88" s="54">
        <v>0</v>
      </c>
      <c r="D88" s="55">
        <f>C88*B88</f>
        <v>0</v>
      </c>
      <c r="F88" s="67"/>
      <c r="G88" s="67"/>
      <c r="H88" s="67"/>
    </row>
    <row r="89" spans="1:8" ht="18" customHeight="1" x14ac:dyDescent="0.2">
      <c r="A89" s="53" t="s">
        <v>95</v>
      </c>
      <c r="B89" s="90">
        <v>10</v>
      </c>
      <c r="C89" s="54">
        <v>0</v>
      </c>
      <c r="D89" s="55">
        <f t="shared" ref="D89" si="10">C89*B89</f>
        <v>0</v>
      </c>
      <c r="F89" s="67"/>
      <c r="G89" s="67"/>
      <c r="H89" s="67"/>
    </row>
    <row r="90" spans="1:8" ht="18" customHeight="1" x14ac:dyDescent="0.2">
      <c r="A90" s="53" t="s">
        <v>96</v>
      </c>
      <c r="B90" s="90">
        <v>120</v>
      </c>
      <c r="C90" s="54">
        <v>0</v>
      </c>
      <c r="D90" s="55">
        <f t="shared" si="6"/>
        <v>0</v>
      </c>
      <c r="F90" s="67"/>
      <c r="G90" s="67"/>
      <c r="H90" s="67"/>
    </row>
    <row r="91" spans="1:8" ht="18" customHeight="1" x14ac:dyDescent="0.2">
      <c r="A91" s="53" t="s">
        <v>97</v>
      </c>
      <c r="B91" s="90">
        <v>1500</v>
      </c>
      <c r="C91" s="54">
        <v>0</v>
      </c>
      <c r="D91" s="55">
        <f t="shared" si="6"/>
        <v>0</v>
      </c>
      <c r="F91" s="67"/>
      <c r="G91" s="67"/>
      <c r="H91" s="67"/>
    </row>
    <row r="92" spans="1:8" ht="18" customHeight="1" x14ac:dyDescent="0.2">
      <c r="A92" s="53" t="s">
        <v>98</v>
      </c>
      <c r="B92" s="90">
        <v>120</v>
      </c>
      <c r="C92" s="54">
        <v>0</v>
      </c>
      <c r="D92" s="55">
        <f t="shared" si="6"/>
        <v>0</v>
      </c>
      <c r="F92" s="67"/>
      <c r="G92" s="67"/>
      <c r="H92" s="67"/>
    </row>
    <row r="93" spans="1:8" ht="18" customHeight="1" x14ac:dyDescent="0.2">
      <c r="A93" s="53" t="s">
        <v>99</v>
      </c>
      <c r="B93" s="90">
        <v>5000</v>
      </c>
      <c r="C93" s="54">
        <v>0</v>
      </c>
      <c r="D93" s="55">
        <f t="shared" si="6"/>
        <v>0</v>
      </c>
      <c r="F93" s="67"/>
      <c r="G93" s="67"/>
      <c r="H93" s="67"/>
    </row>
    <row r="94" spans="1:8" ht="18" customHeight="1" x14ac:dyDescent="0.2">
      <c r="A94" s="53" t="s">
        <v>100</v>
      </c>
      <c r="B94" s="90">
        <v>5000</v>
      </c>
      <c r="C94" s="54">
        <v>0</v>
      </c>
      <c r="D94" s="55">
        <f t="shared" si="6"/>
        <v>0</v>
      </c>
      <c r="F94" s="67"/>
      <c r="G94" s="67"/>
      <c r="H94" s="67"/>
    </row>
    <row r="95" spans="1:8" ht="18" customHeight="1" x14ac:dyDescent="0.2">
      <c r="A95" s="53" t="s">
        <v>101</v>
      </c>
      <c r="B95" s="90">
        <v>500</v>
      </c>
      <c r="C95" s="54">
        <v>0</v>
      </c>
      <c r="D95" s="55">
        <f t="shared" si="6"/>
        <v>0</v>
      </c>
      <c r="F95" s="67"/>
      <c r="G95" s="67"/>
      <c r="H95" s="67"/>
    </row>
    <row r="96" spans="1:8" ht="18" customHeight="1" x14ac:dyDescent="0.2">
      <c r="A96" s="53" t="s">
        <v>102</v>
      </c>
      <c r="B96" s="90">
        <v>110</v>
      </c>
      <c r="C96" s="54">
        <v>0</v>
      </c>
      <c r="D96" s="55">
        <f t="shared" si="6"/>
        <v>0</v>
      </c>
      <c r="F96" s="67"/>
      <c r="G96" s="67"/>
      <c r="H96" s="67"/>
    </row>
    <row r="97" spans="1:8" ht="18" customHeight="1" x14ac:dyDescent="0.2">
      <c r="A97" s="53" t="s">
        <v>103</v>
      </c>
      <c r="B97" s="90">
        <v>100</v>
      </c>
      <c r="C97" s="54">
        <v>0</v>
      </c>
      <c r="D97" s="55">
        <f t="shared" si="6"/>
        <v>0</v>
      </c>
      <c r="F97" s="67"/>
      <c r="G97" s="67"/>
      <c r="H97" s="67"/>
    </row>
    <row r="98" spans="1:8" ht="18" customHeight="1" x14ac:dyDescent="0.2">
      <c r="A98" s="53" t="s">
        <v>104</v>
      </c>
      <c r="B98" s="90">
        <v>500</v>
      </c>
      <c r="C98" s="54">
        <v>0</v>
      </c>
      <c r="D98" s="55">
        <f t="shared" si="6"/>
        <v>0</v>
      </c>
      <c r="F98" s="67"/>
      <c r="G98" s="67"/>
      <c r="H98" s="67"/>
    </row>
    <row r="99" spans="1:8" ht="18" customHeight="1" x14ac:dyDescent="0.2">
      <c r="A99" s="53" t="s">
        <v>105</v>
      </c>
      <c r="B99" s="90">
        <v>500</v>
      </c>
      <c r="C99" s="54">
        <v>0</v>
      </c>
      <c r="D99" s="55">
        <f t="shared" si="6"/>
        <v>0</v>
      </c>
      <c r="F99" s="67"/>
      <c r="G99" s="67"/>
      <c r="H99" s="67"/>
    </row>
    <row r="100" spans="1:8" ht="18" customHeight="1" x14ac:dyDescent="0.2">
      <c r="A100" s="53" t="s">
        <v>106</v>
      </c>
      <c r="B100" s="90">
        <v>2000</v>
      </c>
      <c r="C100" s="54">
        <v>0</v>
      </c>
      <c r="D100" s="55">
        <f t="shared" si="6"/>
        <v>0</v>
      </c>
      <c r="F100" s="67"/>
      <c r="G100" s="67"/>
      <c r="H100" s="67"/>
    </row>
    <row r="101" spans="1:8" ht="18" customHeight="1" x14ac:dyDescent="0.2">
      <c r="A101" s="53" t="s">
        <v>107</v>
      </c>
      <c r="B101" s="90">
        <v>10</v>
      </c>
      <c r="C101" s="54">
        <v>0</v>
      </c>
      <c r="D101" s="55">
        <f t="shared" si="6"/>
        <v>0</v>
      </c>
      <c r="F101" s="67"/>
      <c r="G101" s="67"/>
      <c r="H101" s="67"/>
    </row>
    <row r="102" spans="1:8" ht="18" customHeight="1" x14ac:dyDescent="0.2">
      <c r="A102" s="53" t="s">
        <v>108</v>
      </c>
      <c r="B102" s="90">
        <v>500</v>
      </c>
      <c r="C102" s="54">
        <v>0</v>
      </c>
      <c r="D102" s="55">
        <f t="shared" si="6"/>
        <v>0</v>
      </c>
      <c r="F102" s="67"/>
      <c r="G102" s="67"/>
      <c r="H102" s="67"/>
    </row>
    <row r="103" spans="1:8" ht="18" customHeight="1" x14ac:dyDescent="0.2">
      <c r="A103" s="53" t="s">
        <v>109</v>
      </c>
      <c r="B103" s="90">
        <v>4700</v>
      </c>
      <c r="C103" s="54">
        <v>0</v>
      </c>
      <c r="D103" s="55">
        <f t="shared" si="6"/>
        <v>0</v>
      </c>
      <c r="F103" s="67"/>
      <c r="G103" s="67"/>
      <c r="H103" s="67"/>
    </row>
    <row r="104" spans="1:8" ht="18" customHeight="1" x14ac:dyDescent="0.2">
      <c r="A104" s="53" t="s">
        <v>110</v>
      </c>
      <c r="B104" s="90">
        <v>50</v>
      </c>
      <c r="C104" s="54">
        <v>0</v>
      </c>
      <c r="D104" s="55">
        <f t="shared" si="6"/>
        <v>0</v>
      </c>
      <c r="F104" s="67"/>
      <c r="G104" s="67"/>
      <c r="H104" s="67"/>
    </row>
    <row r="105" spans="1:8" ht="18" customHeight="1" x14ac:dyDescent="0.2">
      <c r="A105" s="53" t="s">
        <v>111</v>
      </c>
      <c r="B105" s="90">
        <v>350</v>
      </c>
      <c r="C105" s="54">
        <v>0</v>
      </c>
      <c r="D105" s="55">
        <f t="shared" si="6"/>
        <v>0</v>
      </c>
      <c r="F105" s="67"/>
      <c r="G105" s="67"/>
      <c r="H105" s="67"/>
    </row>
    <row r="106" spans="1:8" ht="18" customHeight="1" x14ac:dyDescent="0.2">
      <c r="A106" s="53" t="s">
        <v>112</v>
      </c>
      <c r="B106" s="90">
        <v>300</v>
      </c>
      <c r="C106" s="54">
        <v>0</v>
      </c>
      <c r="D106" s="55">
        <f t="shared" si="6"/>
        <v>0</v>
      </c>
      <c r="F106" s="67"/>
      <c r="G106" s="67"/>
      <c r="H106" s="67"/>
    </row>
    <row r="107" spans="1:8" ht="18" customHeight="1" x14ac:dyDescent="0.2">
      <c r="A107" s="53" t="s">
        <v>113</v>
      </c>
      <c r="B107" s="90">
        <v>10</v>
      </c>
      <c r="C107" s="54">
        <v>0</v>
      </c>
      <c r="D107" s="55">
        <f t="shared" si="6"/>
        <v>0</v>
      </c>
      <c r="F107" s="67"/>
      <c r="G107" s="67"/>
      <c r="H107" s="67"/>
    </row>
    <row r="108" spans="1:8" ht="18" customHeight="1" x14ac:dyDescent="0.2">
      <c r="A108" s="53" t="s">
        <v>114</v>
      </c>
      <c r="B108" s="90">
        <v>10</v>
      </c>
      <c r="C108" s="54">
        <v>0</v>
      </c>
      <c r="D108" s="55">
        <f t="shared" si="6"/>
        <v>0</v>
      </c>
      <c r="F108" s="67"/>
      <c r="G108" s="67"/>
      <c r="H108" s="67"/>
    </row>
    <row r="109" spans="1:8" ht="18" customHeight="1" x14ac:dyDescent="0.2">
      <c r="A109" s="53" t="s">
        <v>115</v>
      </c>
      <c r="B109" s="90">
        <v>500</v>
      </c>
      <c r="C109" s="54">
        <v>0</v>
      </c>
      <c r="D109" s="55">
        <f t="shared" ref="D109" si="11">C109*B109</f>
        <v>0</v>
      </c>
      <c r="F109" s="67"/>
      <c r="G109" s="67"/>
      <c r="H109" s="67"/>
    </row>
    <row r="110" spans="1:8" ht="18" customHeight="1" x14ac:dyDescent="0.2">
      <c r="A110" s="53" t="s">
        <v>116</v>
      </c>
      <c r="B110" s="90">
        <v>2000</v>
      </c>
      <c r="C110" s="54">
        <v>0</v>
      </c>
      <c r="D110" s="55">
        <f t="shared" si="6"/>
        <v>0</v>
      </c>
      <c r="F110" s="67"/>
      <c r="G110" s="67"/>
      <c r="H110" s="67"/>
    </row>
    <row r="111" spans="1:8" ht="18" customHeight="1" x14ac:dyDescent="0.2">
      <c r="A111" s="53" t="s">
        <v>117</v>
      </c>
      <c r="B111" s="90">
        <v>2000</v>
      </c>
      <c r="C111" s="54">
        <v>0</v>
      </c>
      <c r="D111" s="55">
        <f t="shared" si="6"/>
        <v>0</v>
      </c>
      <c r="F111" s="67"/>
      <c r="G111" s="67"/>
      <c r="H111" s="67"/>
    </row>
    <row r="112" spans="1:8" ht="18" customHeight="1" thickBot="1" x14ac:dyDescent="0.25">
      <c r="A112" s="53" t="s">
        <v>118</v>
      </c>
      <c r="B112" s="90">
        <v>2000</v>
      </c>
      <c r="C112" s="54">
        <v>0</v>
      </c>
      <c r="D112" s="55">
        <f t="shared" si="6"/>
        <v>0</v>
      </c>
      <c r="F112" s="67"/>
      <c r="G112" s="67"/>
      <c r="H112" s="67"/>
    </row>
    <row r="113" spans="1:8" ht="20.25" customHeight="1" x14ac:dyDescent="0.2">
      <c r="A113" s="10" t="s">
        <v>119</v>
      </c>
      <c r="B113" s="110">
        <v>3</v>
      </c>
      <c r="C113" s="11"/>
      <c r="D113" s="68"/>
      <c r="F113" s="67"/>
      <c r="G113" s="7"/>
      <c r="H113" s="7"/>
    </row>
    <row r="114" spans="1:8" ht="42" customHeight="1" thickBot="1" x14ac:dyDescent="0.25">
      <c r="A114" s="12" t="s">
        <v>120</v>
      </c>
      <c r="B114" s="43"/>
      <c r="C114" s="8"/>
      <c r="D114" s="9">
        <f>SUM(D5:D112)*B113</f>
        <v>0</v>
      </c>
      <c r="F114" s="67"/>
      <c r="G114" s="7"/>
      <c r="H114" s="7"/>
    </row>
    <row r="115" spans="1:8" s="3" customFormat="1" ht="20" x14ac:dyDescent="0.2">
      <c r="A115" s="5"/>
      <c r="B115" s="44"/>
      <c r="C115" s="5"/>
      <c r="D115" s="6"/>
      <c r="E115" s="58"/>
    </row>
    <row r="116" spans="1:8" ht="20.25" customHeight="1" x14ac:dyDescent="0.2">
      <c r="A116" s="67"/>
      <c r="B116" s="69"/>
      <c r="C116" s="67"/>
      <c r="D116" s="67"/>
      <c r="F116" s="3"/>
      <c r="G116" s="3"/>
      <c r="H116" s="67"/>
    </row>
    <row r="117" spans="1:8" ht="20.25" customHeight="1" x14ac:dyDescent="0.2">
      <c r="A117" s="67"/>
      <c r="B117" s="69"/>
      <c r="C117" s="67"/>
      <c r="D117" s="67"/>
      <c r="E117" s="57"/>
      <c r="F117" s="67"/>
      <c r="G117" s="67"/>
      <c r="H117" s="3"/>
    </row>
  </sheetData>
  <sheetProtection algorithmName="SHA-512" hashValue="QgATI81yFzYY5AdeyYmItCp+HhNFIHHpLAOvjnoV42zD6cWbn8XpRp3+GudsYme8PRi1YrDLF7C/HrKVEHiBKQ==" saltValue="ol0WCSQ4N/b7yTKWPtvHDA==" spinCount="100000" sheet="1" objects="1" scenarios="1"/>
  <sortState xmlns:xlrd2="http://schemas.microsoft.com/office/spreadsheetml/2017/richdata2" ref="A4:E42">
    <sortCondition ref="A4"/>
  </sortState>
  <mergeCells count="3">
    <mergeCell ref="A1:D1"/>
    <mergeCell ref="A2:D2"/>
    <mergeCell ref="A3:D3"/>
  </mergeCells>
  <phoneticPr fontId="2" type="noConversion"/>
  <pageMargins left="0.7" right="0.7" top="0.75" bottom="0.75" header="0.3" footer="0.3"/>
  <pageSetup paperSize="8" scale="68"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D496"/>
  <sheetViews>
    <sheetView showGridLines="0" topLeftCell="A11" zoomScale="130" zoomScaleNormal="130" workbookViewId="0">
      <selection activeCell="D13" sqref="D13"/>
    </sheetView>
  </sheetViews>
  <sheetFormatPr baseColWidth="10" defaultColWidth="11.5" defaultRowHeight="15" x14ac:dyDescent="0.2"/>
  <cols>
    <col min="1" max="1" width="23.83203125" customWidth="1"/>
    <col min="2" max="2" width="10.1640625" style="13" customWidth="1"/>
    <col min="3" max="3" width="67.83203125" style="46" customWidth="1"/>
    <col min="4" max="4" width="20.83203125" style="46" customWidth="1"/>
  </cols>
  <sheetData>
    <row r="1" spans="1:4" ht="40" customHeight="1" thickBot="1" x14ac:dyDescent="0.25">
      <c r="A1" s="125" t="s">
        <v>0</v>
      </c>
      <c r="B1" s="126"/>
      <c r="C1" s="126"/>
      <c r="D1" s="127"/>
    </row>
    <row r="2" spans="1:4" ht="23.25" customHeight="1" thickBot="1" x14ac:dyDescent="0.25">
      <c r="A2" s="128" t="s">
        <v>121</v>
      </c>
      <c r="B2" s="129"/>
      <c r="C2" s="129"/>
      <c r="D2" s="130"/>
    </row>
    <row r="3" spans="1:4" ht="16" thickBot="1" x14ac:dyDescent="0.25">
      <c r="A3" s="167" t="s">
        <v>122</v>
      </c>
      <c r="B3" s="168"/>
      <c r="C3" s="168"/>
      <c r="D3" s="169"/>
    </row>
    <row r="4" spans="1:4" ht="16" thickBot="1" x14ac:dyDescent="0.25">
      <c r="A4" s="148" t="s">
        <v>3</v>
      </c>
      <c r="B4" s="149"/>
      <c r="C4" s="104" t="s">
        <v>123</v>
      </c>
      <c r="D4" s="106"/>
    </row>
    <row r="5" spans="1:4" ht="16" thickBot="1" x14ac:dyDescent="0.25">
      <c r="A5" s="134" t="s">
        <v>124</v>
      </c>
      <c r="B5" s="135"/>
      <c r="C5" s="156" t="s">
        <v>125</v>
      </c>
      <c r="D5" s="157"/>
    </row>
    <row r="6" spans="1:4" ht="16" customHeight="1" thickBot="1" x14ac:dyDescent="0.25">
      <c r="A6" s="152" t="s">
        <v>126</v>
      </c>
      <c r="B6" s="153"/>
      <c r="C6" s="165" t="s">
        <v>127</v>
      </c>
      <c r="D6" s="166"/>
    </row>
    <row r="7" spans="1:4" ht="16" customHeight="1" thickBot="1" x14ac:dyDescent="0.25">
      <c r="A7" s="134" t="s">
        <v>128</v>
      </c>
      <c r="B7" s="135"/>
      <c r="C7" s="136" t="s">
        <v>129</v>
      </c>
      <c r="D7" s="137"/>
    </row>
    <row r="8" spans="1:4" ht="16" customHeight="1" thickBot="1" x14ac:dyDescent="0.25">
      <c r="A8" s="152" t="s">
        <v>130</v>
      </c>
      <c r="B8" s="153"/>
      <c r="C8" s="134" t="s">
        <v>131</v>
      </c>
      <c r="D8" s="135"/>
    </row>
    <row r="9" spans="1:4" ht="16" customHeight="1" thickBot="1" x14ac:dyDescent="0.25">
      <c r="A9" s="172"/>
      <c r="B9" s="173"/>
      <c r="C9" s="100" t="s">
        <v>132</v>
      </c>
      <c r="D9" s="101"/>
    </row>
    <row r="10" spans="1:4" ht="16" thickBot="1" x14ac:dyDescent="0.25">
      <c r="A10" s="134" t="s">
        <v>133</v>
      </c>
      <c r="B10" s="135"/>
      <c r="C10" s="100" t="s">
        <v>134</v>
      </c>
      <c r="D10" s="32" t="s">
        <v>135</v>
      </c>
    </row>
    <row r="11" spans="1:4" ht="16" thickBot="1" x14ac:dyDescent="0.25">
      <c r="A11" s="162" t="s">
        <v>136</v>
      </c>
      <c r="B11" s="30">
        <v>1</v>
      </c>
      <c r="C11" s="102" t="s">
        <v>137</v>
      </c>
      <c r="D11" s="124">
        <v>0</v>
      </c>
    </row>
    <row r="12" spans="1:4" ht="16" thickBot="1" x14ac:dyDescent="0.25">
      <c r="A12" s="163"/>
      <c r="B12" s="30">
        <v>2</v>
      </c>
      <c r="C12" s="102" t="s">
        <v>138</v>
      </c>
      <c r="D12" s="124">
        <v>0</v>
      </c>
    </row>
    <row r="13" spans="1:4" ht="16" thickBot="1" x14ac:dyDescent="0.25">
      <c r="A13" s="163"/>
      <c r="B13" s="30">
        <v>3</v>
      </c>
      <c r="C13" s="102" t="s">
        <v>139</v>
      </c>
      <c r="D13" s="124">
        <v>0</v>
      </c>
    </row>
    <row r="14" spans="1:4" ht="16" thickBot="1" x14ac:dyDescent="0.25">
      <c r="A14" s="164"/>
      <c r="B14" s="30"/>
      <c r="C14" s="103" t="s">
        <v>140</v>
      </c>
      <c r="D14" s="124">
        <v>0</v>
      </c>
    </row>
    <row r="15" spans="1:4" ht="16" thickBot="1" x14ac:dyDescent="0.25">
      <c r="A15" s="142"/>
      <c r="B15" s="143"/>
      <c r="C15" s="105" t="s">
        <v>141</v>
      </c>
      <c r="D15" s="107">
        <f>AVERAGE(D11:D12:D13)+D14</f>
        <v>0</v>
      </c>
    </row>
    <row r="16" spans="1:4" ht="16" thickBot="1" x14ac:dyDescent="0.25">
      <c r="A16" s="145"/>
      <c r="B16" s="146"/>
      <c r="C16" s="146"/>
      <c r="D16" s="147"/>
    </row>
    <row r="17" spans="1:4" ht="16" thickBot="1" x14ac:dyDescent="0.25">
      <c r="A17" s="148" t="s">
        <v>3</v>
      </c>
      <c r="B17" s="149"/>
      <c r="C17" s="104" t="s">
        <v>142</v>
      </c>
      <c r="D17" s="106"/>
    </row>
    <row r="18" spans="1:4" ht="16" thickBot="1" x14ac:dyDescent="0.25">
      <c r="A18" s="138" t="s">
        <v>124</v>
      </c>
      <c r="B18" s="139"/>
      <c r="C18" s="150" t="s">
        <v>125</v>
      </c>
      <c r="D18" s="151"/>
    </row>
    <row r="19" spans="1:4" ht="15" customHeight="1" thickBot="1" x14ac:dyDescent="0.25">
      <c r="A19" s="158" t="s">
        <v>126</v>
      </c>
      <c r="B19" s="159"/>
      <c r="C19" s="154" t="s">
        <v>143</v>
      </c>
      <c r="D19" s="155"/>
    </row>
    <row r="20" spans="1:4" x14ac:dyDescent="0.2">
      <c r="A20" s="158" t="s">
        <v>144</v>
      </c>
      <c r="B20" s="159"/>
      <c r="C20" s="154" t="s">
        <v>145</v>
      </c>
      <c r="D20" s="155"/>
    </row>
    <row r="21" spans="1:4" ht="16" thickBot="1" x14ac:dyDescent="0.25">
      <c r="A21" s="160" t="s">
        <v>144</v>
      </c>
      <c r="B21" s="161"/>
      <c r="C21" s="165" t="s">
        <v>146</v>
      </c>
      <c r="D21" s="166"/>
    </row>
    <row r="22" spans="1:4" ht="16" customHeight="1" thickBot="1" x14ac:dyDescent="0.25">
      <c r="A22" s="158" t="s">
        <v>128</v>
      </c>
      <c r="B22" s="159"/>
      <c r="C22" s="170" t="s">
        <v>147</v>
      </c>
      <c r="D22" s="171"/>
    </row>
    <row r="23" spans="1:4" ht="16" customHeight="1" thickBot="1" x14ac:dyDescent="0.25">
      <c r="A23" s="160"/>
      <c r="B23" s="161"/>
      <c r="C23" s="98" t="s">
        <v>148</v>
      </c>
      <c r="D23" s="99"/>
    </row>
    <row r="24" spans="1:4" ht="16" customHeight="1" thickBot="1" x14ac:dyDescent="0.25">
      <c r="A24" s="138" t="s">
        <v>130</v>
      </c>
      <c r="B24" s="139"/>
      <c r="C24" s="134" t="s">
        <v>149</v>
      </c>
      <c r="D24" s="135"/>
    </row>
    <row r="25" spans="1:4" ht="16" customHeight="1" thickBot="1" x14ac:dyDescent="0.25">
      <c r="A25" s="138" t="s">
        <v>150</v>
      </c>
      <c r="B25" s="139"/>
      <c r="C25" s="66" t="s">
        <v>151</v>
      </c>
      <c r="D25" s="108"/>
    </row>
    <row r="26" spans="1:4" ht="16" thickBot="1" x14ac:dyDescent="0.25">
      <c r="A26" s="138" t="s">
        <v>133</v>
      </c>
      <c r="B26" s="139"/>
      <c r="C26" s="66" t="s">
        <v>134</v>
      </c>
      <c r="D26" s="32" t="s">
        <v>135</v>
      </c>
    </row>
    <row r="27" spans="1:4" ht="16" thickBot="1" x14ac:dyDescent="0.25">
      <c r="A27" s="140" t="s">
        <v>136</v>
      </c>
      <c r="B27" s="33">
        <v>1</v>
      </c>
      <c r="C27" s="102" t="s">
        <v>137</v>
      </c>
      <c r="D27" s="124">
        <v>0</v>
      </c>
    </row>
    <row r="28" spans="1:4" ht="16" thickBot="1" x14ac:dyDescent="0.25">
      <c r="A28" s="141"/>
      <c r="B28" s="33">
        <v>2</v>
      </c>
      <c r="C28" s="102" t="s">
        <v>138</v>
      </c>
      <c r="D28" s="124">
        <v>0</v>
      </c>
    </row>
    <row r="29" spans="1:4" ht="16" thickBot="1" x14ac:dyDescent="0.25">
      <c r="A29" s="141"/>
      <c r="B29" s="33">
        <v>3</v>
      </c>
      <c r="C29" s="102" t="s">
        <v>139</v>
      </c>
      <c r="D29" s="124">
        <v>0</v>
      </c>
    </row>
    <row r="30" spans="1:4" ht="16" thickBot="1" x14ac:dyDescent="0.25">
      <c r="A30" s="144"/>
      <c r="B30" s="33"/>
      <c r="C30" s="103" t="s">
        <v>140</v>
      </c>
      <c r="D30" s="124">
        <v>0</v>
      </c>
    </row>
    <row r="31" spans="1:4" ht="16" thickBot="1" x14ac:dyDescent="0.25">
      <c r="A31" s="142"/>
      <c r="B31" s="143"/>
      <c r="C31" s="105" t="s">
        <v>141</v>
      </c>
      <c r="D31" s="107">
        <f>AVERAGE(D27:D28:D29)+D30</f>
        <v>0</v>
      </c>
    </row>
    <row r="32" spans="1:4" ht="16" thickBot="1" x14ac:dyDescent="0.25">
      <c r="A32" s="145"/>
      <c r="B32" s="146"/>
      <c r="C32" s="146"/>
      <c r="D32" s="147"/>
    </row>
    <row r="33" spans="1:4" ht="16" thickBot="1" x14ac:dyDescent="0.25">
      <c r="A33" s="148" t="s">
        <v>3</v>
      </c>
      <c r="B33" s="149"/>
      <c r="C33" s="104" t="s">
        <v>152</v>
      </c>
      <c r="D33" s="106"/>
    </row>
    <row r="34" spans="1:4" ht="16" thickBot="1" x14ac:dyDescent="0.25">
      <c r="A34" s="138" t="s">
        <v>124</v>
      </c>
      <c r="B34" s="139"/>
      <c r="C34" s="150" t="s">
        <v>125</v>
      </c>
      <c r="D34" s="151"/>
    </row>
    <row r="35" spans="1:4" ht="16" customHeight="1" thickBot="1" x14ac:dyDescent="0.25">
      <c r="A35" s="152" t="s">
        <v>126</v>
      </c>
      <c r="B35" s="153"/>
      <c r="C35" s="165" t="s">
        <v>153</v>
      </c>
      <c r="D35" s="166"/>
    </row>
    <row r="36" spans="1:4" ht="16" customHeight="1" thickBot="1" x14ac:dyDescent="0.25">
      <c r="A36" s="138" t="s">
        <v>128</v>
      </c>
      <c r="B36" s="139"/>
      <c r="C36" s="170" t="s">
        <v>154</v>
      </c>
      <c r="D36" s="171"/>
    </row>
    <row r="37" spans="1:4" ht="16" customHeight="1" thickBot="1" x14ac:dyDescent="0.25">
      <c r="A37" s="138" t="s">
        <v>130</v>
      </c>
      <c r="B37" s="139"/>
      <c r="C37" s="138" t="s">
        <v>155</v>
      </c>
      <c r="D37" s="139"/>
    </row>
    <row r="38" spans="1:4" ht="16" thickBot="1" x14ac:dyDescent="0.25">
      <c r="A38" s="138" t="s">
        <v>133</v>
      </c>
      <c r="B38" s="139"/>
      <c r="C38" s="66" t="s">
        <v>134</v>
      </c>
      <c r="D38" s="32" t="s">
        <v>135</v>
      </c>
    </row>
    <row r="39" spans="1:4" ht="16" thickBot="1" x14ac:dyDescent="0.25">
      <c r="A39" s="140" t="s">
        <v>136</v>
      </c>
      <c r="B39" s="33">
        <v>1</v>
      </c>
      <c r="C39" s="102" t="s">
        <v>156</v>
      </c>
      <c r="D39" s="124">
        <v>0</v>
      </c>
    </row>
    <row r="40" spans="1:4" ht="16" thickBot="1" x14ac:dyDescent="0.25">
      <c r="A40" s="141"/>
      <c r="B40" s="33">
        <v>2</v>
      </c>
      <c r="C40" s="102" t="s">
        <v>157</v>
      </c>
      <c r="D40" s="124">
        <v>0</v>
      </c>
    </row>
    <row r="41" spans="1:4" ht="16" thickBot="1" x14ac:dyDescent="0.25">
      <c r="A41" s="141"/>
      <c r="B41" s="33">
        <v>3</v>
      </c>
      <c r="C41" s="102" t="s">
        <v>158</v>
      </c>
      <c r="D41" s="124">
        <v>0</v>
      </c>
    </row>
    <row r="42" spans="1:4" ht="16" thickBot="1" x14ac:dyDescent="0.25">
      <c r="A42" s="144"/>
      <c r="B42" s="33"/>
      <c r="C42" s="103" t="s">
        <v>159</v>
      </c>
      <c r="D42" s="124">
        <v>0</v>
      </c>
    </row>
    <row r="43" spans="1:4" ht="16" thickBot="1" x14ac:dyDescent="0.25">
      <c r="A43" s="142"/>
      <c r="B43" s="143"/>
      <c r="C43" s="105" t="s">
        <v>141</v>
      </c>
      <c r="D43" s="107">
        <f>AVERAGE(D39:D40:D41)+D42</f>
        <v>0</v>
      </c>
    </row>
    <row r="44" spans="1:4" ht="16" thickBot="1" x14ac:dyDescent="0.25">
      <c r="A44" s="145"/>
      <c r="B44" s="146"/>
      <c r="C44" s="146"/>
      <c r="D44" s="147"/>
    </row>
    <row r="45" spans="1:4" ht="16" thickBot="1" x14ac:dyDescent="0.25">
      <c r="A45" s="148" t="s">
        <v>3</v>
      </c>
      <c r="B45" s="149"/>
      <c r="C45" s="104" t="s">
        <v>160</v>
      </c>
      <c r="D45" s="106"/>
    </row>
    <row r="46" spans="1:4" ht="16" thickBot="1" x14ac:dyDescent="0.25">
      <c r="A46" s="138" t="s">
        <v>124</v>
      </c>
      <c r="B46" s="139"/>
      <c r="C46" s="150" t="s">
        <v>125</v>
      </c>
      <c r="D46" s="151"/>
    </row>
    <row r="47" spans="1:4" ht="16" customHeight="1" thickBot="1" x14ac:dyDescent="0.25">
      <c r="A47" s="152" t="s">
        <v>126</v>
      </c>
      <c r="B47" s="153"/>
      <c r="C47" s="165" t="s">
        <v>161</v>
      </c>
      <c r="D47" s="166"/>
    </row>
    <row r="48" spans="1:4" ht="16" customHeight="1" thickBot="1" x14ac:dyDescent="0.25">
      <c r="A48" s="138" t="s">
        <v>128</v>
      </c>
      <c r="B48" s="139"/>
      <c r="C48" s="170" t="s">
        <v>154</v>
      </c>
      <c r="D48" s="171"/>
    </row>
    <row r="49" spans="1:4" ht="16" customHeight="1" thickBot="1" x14ac:dyDescent="0.25">
      <c r="A49" s="138" t="s">
        <v>130</v>
      </c>
      <c r="B49" s="139"/>
      <c r="C49" s="138" t="s">
        <v>155</v>
      </c>
      <c r="D49" s="139"/>
    </row>
    <row r="50" spans="1:4" ht="16" thickBot="1" x14ac:dyDescent="0.25">
      <c r="A50" s="138" t="s">
        <v>133</v>
      </c>
      <c r="B50" s="139"/>
      <c r="C50" s="66" t="s">
        <v>134</v>
      </c>
      <c r="D50" s="32" t="s">
        <v>135</v>
      </c>
    </row>
    <row r="51" spans="1:4" ht="16" thickBot="1" x14ac:dyDescent="0.25">
      <c r="A51" s="140" t="s">
        <v>136</v>
      </c>
      <c r="B51" s="33">
        <v>1</v>
      </c>
      <c r="C51" s="102" t="s">
        <v>162</v>
      </c>
      <c r="D51" s="124">
        <v>0</v>
      </c>
    </row>
    <row r="52" spans="1:4" ht="16" thickBot="1" x14ac:dyDescent="0.25">
      <c r="A52" s="141"/>
      <c r="B52" s="33">
        <v>2</v>
      </c>
      <c r="C52" s="102" t="s">
        <v>163</v>
      </c>
      <c r="D52" s="124">
        <v>0</v>
      </c>
    </row>
    <row r="53" spans="1:4" ht="16" thickBot="1" x14ac:dyDescent="0.25">
      <c r="A53" s="141"/>
      <c r="B53" s="33">
        <v>3</v>
      </c>
      <c r="C53" s="102" t="s">
        <v>164</v>
      </c>
      <c r="D53" s="124">
        <v>0</v>
      </c>
    </row>
    <row r="54" spans="1:4" ht="16" thickBot="1" x14ac:dyDescent="0.25">
      <c r="A54" s="144"/>
      <c r="B54" s="33"/>
      <c r="C54" s="103" t="s">
        <v>159</v>
      </c>
      <c r="D54" s="124">
        <v>0</v>
      </c>
    </row>
    <row r="55" spans="1:4" ht="16" thickBot="1" x14ac:dyDescent="0.25">
      <c r="A55" s="142"/>
      <c r="B55" s="143"/>
      <c r="C55" s="105" t="s">
        <v>141</v>
      </c>
      <c r="D55" s="107">
        <f>AVERAGE(D51:D52:D53)+D54</f>
        <v>0</v>
      </c>
    </row>
    <row r="56" spans="1:4" ht="16" thickBot="1" x14ac:dyDescent="0.25">
      <c r="A56" s="145"/>
      <c r="B56" s="146"/>
      <c r="C56" s="146"/>
      <c r="D56" s="147"/>
    </row>
    <row r="57" spans="1:4" ht="16" thickBot="1" x14ac:dyDescent="0.25">
      <c r="A57" s="148" t="s">
        <v>3</v>
      </c>
      <c r="B57" s="149"/>
      <c r="C57" s="104" t="s">
        <v>165</v>
      </c>
      <c r="D57" s="106"/>
    </row>
    <row r="58" spans="1:4" ht="16" thickBot="1" x14ac:dyDescent="0.25">
      <c r="A58" s="134" t="s">
        <v>124</v>
      </c>
      <c r="B58" s="135"/>
      <c r="C58" s="156" t="s">
        <v>166</v>
      </c>
      <c r="D58" s="157"/>
    </row>
    <row r="59" spans="1:4" ht="15" customHeight="1" thickBot="1" x14ac:dyDescent="0.25">
      <c r="A59" s="158" t="s">
        <v>126</v>
      </c>
      <c r="B59" s="159"/>
      <c r="C59" s="154" t="s">
        <v>167</v>
      </c>
      <c r="D59" s="155"/>
    </row>
    <row r="60" spans="1:4" ht="16" customHeight="1" thickBot="1" x14ac:dyDescent="0.25">
      <c r="A60" s="158" t="s">
        <v>168</v>
      </c>
      <c r="B60" s="159"/>
      <c r="C60" s="170" t="s">
        <v>169</v>
      </c>
      <c r="D60" s="171"/>
    </row>
    <row r="61" spans="1:4" ht="16" customHeight="1" thickBot="1" x14ac:dyDescent="0.25">
      <c r="A61" s="138" t="s">
        <v>170</v>
      </c>
      <c r="B61" s="139"/>
      <c r="C61" s="138" t="s">
        <v>171</v>
      </c>
      <c r="D61" s="139"/>
    </row>
    <row r="62" spans="1:4" ht="16" thickBot="1" x14ac:dyDescent="0.25">
      <c r="A62" s="138" t="s">
        <v>133</v>
      </c>
      <c r="B62" s="139"/>
      <c r="C62" s="66" t="s">
        <v>134</v>
      </c>
      <c r="D62" s="32" t="s">
        <v>135</v>
      </c>
    </row>
    <row r="63" spans="1:4" ht="16" thickBot="1" x14ac:dyDescent="0.25">
      <c r="A63" s="140" t="s">
        <v>136</v>
      </c>
      <c r="B63" s="33">
        <v>1</v>
      </c>
      <c r="C63" s="102" t="s">
        <v>172</v>
      </c>
      <c r="D63" s="124">
        <v>0</v>
      </c>
    </row>
    <row r="64" spans="1:4" ht="16" thickBot="1" x14ac:dyDescent="0.25">
      <c r="A64" s="141"/>
      <c r="B64" s="33">
        <v>2</v>
      </c>
      <c r="C64" s="102" t="s">
        <v>173</v>
      </c>
      <c r="D64" s="124">
        <v>0</v>
      </c>
    </row>
    <row r="65" spans="1:4" ht="16" thickBot="1" x14ac:dyDescent="0.25">
      <c r="A65" s="141"/>
      <c r="B65" s="33">
        <v>3</v>
      </c>
      <c r="C65" s="102" t="s">
        <v>174</v>
      </c>
      <c r="D65" s="124">
        <v>0</v>
      </c>
    </row>
    <row r="66" spans="1:4" ht="16" thickBot="1" x14ac:dyDescent="0.25">
      <c r="A66" s="144"/>
      <c r="B66" s="33"/>
      <c r="C66" s="103" t="s">
        <v>159</v>
      </c>
      <c r="D66" s="124">
        <v>0</v>
      </c>
    </row>
    <row r="67" spans="1:4" ht="16" thickBot="1" x14ac:dyDescent="0.25">
      <c r="A67" s="142"/>
      <c r="B67" s="143"/>
      <c r="C67" s="105" t="s">
        <v>141</v>
      </c>
      <c r="D67" s="107">
        <f>AVERAGE(D63:D64:D65)+D66</f>
        <v>0</v>
      </c>
    </row>
    <row r="68" spans="1:4" ht="16" thickBot="1" x14ac:dyDescent="0.25">
      <c r="A68" s="145"/>
      <c r="B68" s="146"/>
      <c r="C68" s="146"/>
      <c r="D68" s="147"/>
    </row>
    <row r="69" spans="1:4" ht="16" thickBot="1" x14ac:dyDescent="0.25">
      <c r="A69" s="148" t="s">
        <v>3</v>
      </c>
      <c r="B69" s="149"/>
      <c r="C69" s="104" t="s">
        <v>175</v>
      </c>
      <c r="D69" s="106"/>
    </row>
    <row r="70" spans="1:4" ht="16" thickBot="1" x14ac:dyDescent="0.25">
      <c r="A70" s="138" t="s">
        <v>124</v>
      </c>
      <c r="B70" s="139"/>
      <c r="C70" s="150" t="s">
        <v>125</v>
      </c>
      <c r="D70" s="151"/>
    </row>
    <row r="71" spans="1:4" ht="15" customHeight="1" thickBot="1" x14ac:dyDescent="0.25">
      <c r="A71" s="158" t="s">
        <v>126</v>
      </c>
      <c r="B71" s="159"/>
      <c r="C71" s="177" t="s">
        <v>176</v>
      </c>
      <c r="D71" s="178"/>
    </row>
    <row r="72" spans="1:4" ht="16" customHeight="1" thickBot="1" x14ac:dyDescent="0.25">
      <c r="A72" s="138" t="s">
        <v>168</v>
      </c>
      <c r="B72" s="139"/>
      <c r="C72" s="170" t="s">
        <v>154</v>
      </c>
      <c r="D72" s="171"/>
    </row>
    <row r="73" spans="1:4" ht="16" thickBot="1" x14ac:dyDescent="0.25">
      <c r="A73" s="138" t="s">
        <v>170</v>
      </c>
      <c r="B73" s="139"/>
      <c r="C73" s="66" t="s">
        <v>177</v>
      </c>
      <c r="D73" s="108"/>
    </row>
    <row r="74" spans="1:4" ht="16" thickBot="1" x14ac:dyDescent="0.25">
      <c r="A74" s="138" t="s">
        <v>133</v>
      </c>
      <c r="B74" s="139"/>
      <c r="C74" s="66" t="s">
        <v>134</v>
      </c>
      <c r="D74" s="32" t="s">
        <v>135</v>
      </c>
    </row>
    <row r="75" spans="1:4" ht="16" thickBot="1" x14ac:dyDescent="0.25">
      <c r="A75" s="140" t="s">
        <v>136</v>
      </c>
      <c r="B75" s="33">
        <v>1</v>
      </c>
      <c r="C75" s="102" t="s">
        <v>172</v>
      </c>
      <c r="D75" s="124">
        <v>0</v>
      </c>
    </row>
    <row r="76" spans="1:4" ht="16" thickBot="1" x14ac:dyDescent="0.25">
      <c r="A76" s="141"/>
      <c r="B76" s="33">
        <v>2</v>
      </c>
      <c r="C76" s="102" t="s">
        <v>173</v>
      </c>
      <c r="D76" s="124">
        <v>0</v>
      </c>
    </row>
    <row r="77" spans="1:4" ht="16" thickBot="1" x14ac:dyDescent="0.25">
      <c r="A77" s="141"/>
      <c r="B77" s="33">
        <v>3</v>
      </c>
      <c r="C77" s="102" t="s">
        <v>174</v>
      </c>
      <c r="D77" s="124">
        <v>0</v>
      </c>
    </row>
    <row r="78" spans="1:4" ht="16" thickBot="1" x14ac:dyDescent="0.25">
      <c r="A78" s="144"/>
      <c r="B78" s="33"/>
      <c r="C78" s="103" t="s">
        <v>159</v>
      </c>
      <c r="D78" s="124">
        <v>0</v>
      </c>
    </row>
    <row r="79" spans="1:4" ht="16" thickBot="1" x14ac:dyDescent="0.25">
      <c r="A79" s="142"/>
      <c r="B79" s="143"/>
      <c r="C79" s="105" t="s">
        <v>141</v>
      </c>
      <c r="D79" s="107">
        <f>AVERAGE(D75:D76:D77)+D78</f>
        <v>0</v>
      </c>
    </row>
    <row r="80" spans="1:4" ht="16" thickBot="1" x14ac:dyDescent="0.25">
      <c r="A80" s="145"/>
      <c r="B80" s="146"/>
      <c r="C80" s="146"/>
      <c r="D80" s="147"/>
    </row>
    <row r="81" spans="1:4" ht="16" thickBot="1" x14ac:dyDescent="0.25">
      <c r="A81" s="148" t="s">
        <v>3</v>
      </c>
      <c r="B81" s="149"/>
      <c r="C81" s="104" t="s">
        <v>178</v>
      </c>
      <c r="D81" s="106"/>
    </row>
    <row r="82" spans="1:4" ht="16" thickBot="1" x14ac:dyDescent="0.25">
      <c r="A82" s="138" t="s">
        <v>124</v>
      </c>
      <c r="B82" s="139"/>
      <c r="C82" s="150" t="s">
        <v>166</v>
      </c>
      <c r="D82" s="151"/>
    </row>
    <row r="83" spans="1:4" ht="16" customHeight="1" thickBot="1" x14ac:dyDescent="0.25">
      <c r="A83" s="158" t="s">
        <v>126</v>
      </c>
      <c r="B83" s="159"/>
      <c r="C83" s="177" t="s">
        <v>179</v>
      </c>
      <c r="D83" s="178"/>
    </row>
    <row r="84" spans="1:4" ht="16" customHeight="1" thickBot="1" x14ac:dyDescent="0.25">
      <c r="A84" s="138" t="s">
        <v>170</v>
      </c>
      <c r="B84" s="139"/>
      <c r="C84" s="138" t="s">
        <v>180</v>
      </c>
      <c r="D84" s="139"/>
    </row>
    <row r="85" spans="1:4" ht="16" thickBot="1" x14ac:dyDescent="0.25">
      <c r="A85" s="138" t="s">
        <v>133</v>
      </c>
      <c r="B85" s="139"/>
      <c r="C85" s="66" t="s">
        <v>134</v>
      </c>
      <c r="D85" s="32" t="s">
        <v>135</v>
      </c>
    </row>
    <row r="86" spans="1:4" ht="16" thickBot="1" x14ac:dyDescent="0.25">
      <c r="A86" s="140" t="s">
        <v>136</v>
      </c>
      <c r="B86" s="33">
        <v>1</v>
      </c>
      <c r="C86" s="102" t="s">
        <v>172</v>
      </c>
      <c r="D86" s="124">
        <v>0</v>
      </c>
    </row>
    <row r="87" spans="1:4" ht="16" thickBot="1" x14ac:dyDescent="0.25">
      <c r="A87" s="141"/>
      <c r="B87" s="33">
        <v>2</v>
      </c>
      <c r="C87" s="102" t="s">
        <v>181</v>
      </c>
      <c r="D87" s="124">
        <v>0</v>
      </c>
    </row>
    <row r="88" spans="1:4" ht="16" thickBot="1" x14ac:dyDescent="0.25">
      <c r="A88" s="141"/>
      <c r="B88" s="33">
        <v>3</v>
      </c>
      <c r="C88" s="102" t="s">
        <v>173</v>
      </c>
      <c r="D88" s="124">
        <v>0</v>
      </c>
    </row>
    <row r="89" spans="1:4" ht="16" thickBot="1" x14ac:dyDescent="0.25">
      <c r="A89" s="144"/>
      <c r="B89" s="33"/>
      <c r="C89" s="103" t="s">
        <v>159</v>
      </c>
      <c r="D89" s="124">
        <v>0</v>
      </c>
    </row>
    <row r="90" spans="1:4" ht="16" thickBot="1" x14ac:dyDescent="0.25">
      <c r="A90" s="142"/>
      <c r="B90" s="143"/>
      <c r="C90" s="105" t="s">
        <v>141</v>
      </c>
      <c r="D90" s="107">
        <f>AVERAGE(D86:D87:D88)+D89</f>
        <v>0</v>
      </c>
    </row>
    <row r="91" spans="1:4" ht="16" thickBot="1" x14ac:dyDescent="0.25">
      <c r="A91" s="145"/>
      <c r="B91" s="146"/>
      <c r="C91" s="146"/>
      <c r="D91" s="147"/>
    </row>
    <row r="92" spans="1:4" ht="16" thickBot="1" x14ac:dyDescent="0.25">
      <c r="A92" s="174" t="s">
        <v>3</v>
      </c>
      <c r="B92" s="175"/>
      <c r="C92" s="104" t="s">
        <v>182</v>
      </c>
      <c r="D92" s="106"/>
    </row>
    <row r="93" spans="1:4" ht="16" thickBot="1" x14ac:dyDescent="0.25">
      <c r="A93" s="138" t="s">
        <v>124</v>
      </c>
      <c r="B93" s="139"/>
      <c r="C93" s="150" t="s">
        <v>166</v>
      </c>
      <c r="D93" s="176"/>
    </row>
    <row r="94" spans="1:4" ht="15" customHeight="1" thickBot="1" x14ac:dyDescent="0.25">
      <c r="A94" s="158" t="s">
        <v>126</v>
      </c>
      <c r="B94" s="159"/>
      <c r="C94" s="177" t="s">
        <v>183</v>
      </c>
      <c r="D94" s="178"/>
    </row>
    <row r="95" spans="1:4" x14ac:dyDescent="0.2">
      <c r="A95" s="158" t="s">
        <v>144</v>
      </c>
      <c r="B95" s="159"/>
      <c r="C95" s="154" t="s">
        <v>145</v>
      </c>
      <c r="D95" s="155"/>
    </row>
    <row r="96" spans="1:4" ht="16" thickBot="1" x14ac:dyDescent="0.25">
      <c r="A96" s="160" t="s">
        <v>144</v>
      </c>
      <c r="B96" s="161"/>
      <c r="C96" s="165" t="s">
        <v>184</v>
      </c>
      <c r="D96" s="166"/>
    </row>
    <row r="97" spans="1:4" ht="16" customHeight="1" thickBot="1" x14ac:dyDescent="0.25">
      <c r="A97" s="181" t="s">
        <v>128</v>
      </c>
      <c r="B97" s="182"/>
      <c r="C97" s="170" t="s">
        <v>185</v>
      </c>
      <c r="D97" s="171"/>
    </row>
    <row r="98" spans="1:4" ht="16" customHeight="1" thickBot="1" x14ac:dyDescent="0.25">
      <c r="A98" s="183"/>
      <c r="B98" s="184"/>
      <c r="C98" s="98" t="s">
        <v>186</v>
      </c>
      <c r="D98" s="99"/>
    </row>
    <row r="99" spans="1:4" ht="16" customHeight="1" thickBot="1" x14ac:dyDescent="0.25">
      <c r="A99" s="183"/>
      <c r="B99" s="184"/>
      <c r="C99" s="98" t="s">
        <v>187</v>
      </c>
      <c r="D99" s="99"/>
    </row>
    <row r="100" spans="1:4" ht="16" customHeight="1" thickBot="1" x14ac:dyDescent="0.25">
      <c r="A100" s="185"/>
      <c r="B100" s="186"/>
      <c r="C100" s="98" t="s">
        <v>188</v>
      </c>
      <c r="D100" s="99"/>
    </row>
    <row r="101" spans="1:4" ht="16" customHeight="1" thickBot="1" x14ac:dyDescent="0.25">
      <c r="A101" s="31" t="s">
        <v>130</v>
      </c>
      <c r="B101" s="34"/>
      <c r="C101" s="138" t="s">
        <v>189</v>
      </c>
      <c r="D101" s="139"/>
    </row>
    <row r="102" spans="1:4" ht="16" customHeight="1" thickBot="1" x14ac:dyDescent="0.25">
      <c r="A102" s="187" t="s">
        <v>150</v>
      </c>
      <c r="B102" s="188"/>
      <c r="C102" s="138" t="s">
        <v>190</v>
      </c>
      <c r="D102" s="139"/>
    </row>
    <row r="103" spans="1:4" ht="16" customHeight="1" thickBot="1" x14ac:dyDescent="0.25">
      <c r="A103" s="189"/>
      <c r="B103" s="190"/>
      <c r="C103" s="66" t="s">
        <v>191</v>
      </c>
      <c r="D103" s="108"/>
    </row>
    <row r="104" spans="1:4" ht="16" thickBot="1" x14ac:dyDescent="0.25">
      <c r="A104" s="138" t="s">
        <v>133</v>
      </c>
      <c r="B104" s="139"/>
      <c r="C104" s="66" t="s">
        <v>134</v>
      </c>
      <c r="D104" s="32" t="s">
        <v>135</v>
      </c>
    </row>
    <row r="105" spans="1:4" ht="16" thickBot="1" x14ac:dyDescent="0.25">
      <c r="A105" s="140" t="s">
        <v>136</v>
      </c>
      <c r="B105" s="33">
        <v>1</v>
      </c>
      <c r="C105" s="102" t="s">
        <v>192</v>
      </c>
      <c r="D105" s="124">
        <v>0</v>
      </c>
    </row>
    <row r="106" spans="1:4" ht="16" thickBot="1" x14ac:dyDescent="0.25">
      <c r="A106" s="141"/>
      <c r="B106" s="33">
        <v>2</v>
      </c>
      <c r="C106" s="102" t="s">
        <v>193</v>
      </c>
      <c r="D106" s="124">
        <v>0</v>
      </c>
    </row>
    <row r="107" spans="1:4" ht="16" thickBot="1" x14ac:dyDescent="0.25">
      <c r="A107" s="141"/>
      <c r="B107" s="33">
        <v>3</v>
      </c>
      <c r="C107" s="102" t="s">
        <v>194</v>
      </c>
      <c r="D107" s="124">
        <v>0</v>
      </c>
    </row>
    <row r="108" spans="1:4" ht="16" thickBot="1" x14ac:dyDescent="0.25">
      <c r="A108" s="144"/>
      <c r="B108" s="33"/>
      <c r="C108" s="103" t="s">
        <v>140</v>
      </c>
      <c r="D108" s="124">
        <v>0</v>
      </c>
    </row>
    <row r="109" spans="1:4" ht="16" thickBot="1" x14ac:dyDescent="0.25">
      <c r="A109" s="142"/>
      <c r="B109" s="143"/>
      <c r="C109" s="105" t="s">
        <v>141</v>
      </c>
      <c r="D109" s="107">
        <f>AVERAGE(D105:D106:D107)+D108</f>
        <v>0</v>
      </c>
    </row>
    <row r="110" spans="1:4" ht="16" thickBot="1" x14ac:dyDescent="0.25">
      <c r="A110" s="145"/>
      <c r="B110" s="146"/>
      <c r="C110" s="146"/>
      <c r="D110" s="147"/>
    </row>
    <row r="111" spans="1:4" ht="16" thickBot="1" x14ac:dyDescent="0.25">
      <c r="A111" s="174" t="s">
        <v>3</v>
      </c>
      <c r="B111" s="175"/>
      <c r="C111" s="104" t="s">
        <v>195</v>
      </c>
      <c r="D111" s="106"/>
    </row>
    <row r="112" spans="1:4" ht="16" thickBot="1" x14ac:dyDescent="0.25">
      <c r="A112" s="138" t="s">
        <v>124</v>
      </c>
      <c r="B112" s="139"/>
      <c r="C112" s="150" t="s">
        <v>166</v>
      </c>
      <c r="D112" s="176"/>
    </row>
    <row r="113" spans="1:4" ht="15" customHeight="1" x14ac:dyDescent="0.2">
      <c r="A113" s="158" t="s">
        <v>126</v>
      </c>
      <c r="B113" s="159"/>
      <c r="C113" s="177" t="s">
        <v>196</v>
      </c>
      <c r="D113" s="178"/>
    </row>
    <row r="114" spans="1:4" ht="16" customHeight="1" thickBot="1" x14ac:dyDescent="0.25">
      <c r="A114" s="160"/>
      <c r="B114" s="161"/>
      <c r="C114" s="179" t="s">
        <v>197</v>
      </c>
      <c r="D114" s="180"/>
    </row>
    <row r="115" spans="1:4" ht="16" customHeight="1" thickBot="1" x14ac:dyDescent="0.25">
      <c r="A115" s="181" t="s">
        <v>128</v>
      </c>
      <c r="B115" s="182"/>
      <c r="C115" s="192" t="s">
        <v>198</v>
      </c>
      <c r="D115" s="180"/>
    </row>
    <row r="116" spans="1:4" ht="16" customHeight="1" thickBot="1" x14ac:dyDescent="0.25">
      <c r="A116" s="185"/>
      <c r="B116" s="186"/>
      <c r="C116" s="192" t="s">
        <v>199</v>
      </c>
      <c r="D116" s="180"/>
    </row>
    <row r="117" spans="1:4" ht="16" customHeight="1" thickBot="1" x14ac:dyDescent="0.25">
      <c r="A117" s="31" t="s">
        <v>130</v>
      </c>
      <c r="B117" s="34"/>
      <c r="C117" s="138" t="s">
        <v>200</v>
      </c>
      <c r="D117" s="139"/>
    </row>
    <row r="118" spans="1:4" ht="16" customHeight="1" thickBot="1" x14ac:dyDescent="0.25">
      <c r="A118" s="138" t="s">
        <v>150</v>
      </c>
      <c r="B118" s="139"/>
      <c r="C118" s="138" t="s">
        <v>201</v>
      </c>
      <c r="D118" s="139"/>
    </row>
    <row r="119" spans="1:4" ht="16" thickBot="1" x14ac:dyDescent="0.25">
      <c r="A119" s="138" t="s">
        <v>133</v>
      </c>
      <c r="B119" s="139"/>
      <c r="C119" s="66" t="s">
        <v>134</v>
      </c>
      <c r="D119" s="32" t="s">
        <v>135</v>
      </c>
    </row>
    <row r="120" spans="1:4" ht="16" thickBot="1" x14ac:dyDescent="0.25">
      <c r="A120" s="140" t="s">
        <v>136</v>
      </c>
      <c r="B120" s="33">
        <v>1</v>
      </c>
      <c r="C120" s="102" t="s">
        <v>192</v>
      </c>
      <c r="D120" s="124">
        <v>0</v>
      </c>
    </row>
    <row r="121" spans="1:4" ht="16" thickBot="1" x14ac:dyDescent="0.25">
      <c r="A121" s="141"/>
      <c r="B121" s="33">
        <v>2</v>
      </c>
      <c r="C121" s="102" t="s">
        <v>193</v>
      </c>
      <c r="D121" s="124">
        <v>0</v>
      </c>
    </row>
    <row r="122" spans="1:4" ht="16" thickBot="1" x14ac:dyDescent="0.25">
      <c r="A122" s="141"/>
      <c r="B122" s="33">
        <v>3</v>
      </c>
      <c r="C122" s="102" t="s">
        <v>194</v>
      </c>
      <c r="D122" s="124">
        <v>0</v>
      </c>
    </row>
    <row r="123" spans="1:4" ht="16" thickBot="1" x14ac:dyDescent="0.25">
      <c r="A123" s="144"/>
      <c r="B123" s="33"/>
      <c r="C123" s="103" t="s">
        <v>140</v>
      </c>
      <c r="D123" s="124">
        <v>0</v>
      </c>
    </row>
    <row r="124" spans="1:4" ht="16" thickBot="1" x14ac:dyDescent="0.25">
      <c r="A124" s="142"/>
      <c r="B124" s="143"/>
      <c r="C124" s="105" t="s">
        <v>141</v>
      </c>
      <c r="D124" s="107">
        <f>AVERAGE(D120:D121:D122)+D123</f>
        <v>0</v>
      </c>
    </row>
    <row r="125" spans="1:4" ht="16" thickBot="1" x14ac:dyDescent="0.25">
      <c r="A125" s="145"/>
      <c r="B125" s="146"/>
      <c r="C125" s="146"/>
      <c r="D125" s="147"/>
    </row>
    <row r="126" spans="1:4" ht="16" thickBot="1" x14ac:dyDescent="0.25">
      <c r="A126" s="148" t="s">
        <v>3</v>
      </c>
      <c r="B126" s="149"/>
      <c r="C126" s="104" t="s">
        <v>202</v>
      </c>
      <c r="D126" s="106"/>
    </row>
    <row r="127" spans="1:4" ht="16" thickBot="1" x14ac:dyDescent="0.25">
      <c r="A127" s="134" t="s">
        <v>124</v>
      </c>
      <c r="B127" s="135"/>
      <c r="C127" s="156" t="s">
        <v>125</v>
      </c>
      <c r="D127" s="157"/>
    </row>
    <row r="128" spans="1:4" ht="30" customHeight="1" thickBot="1" x14ac:dyDescent="0.25">
      <c r="A128" s="152" t="s">
        <v>126</v>
      </c>
      <c r="B128" s="153"/>
      <c r="C128" s="165" t="s">
        <v>203</v>
      </c>
      <c r="D128" s="166"/>
    </row>
    <row r="129" spans="1:4" x14ac:dyDescent="0.2">
      <c r="A129" s="158" t="s">
        <v>144</v>
      </c>
      <c r="B129" s="159"/>
      <c r="C129" s="152" t="s">
        <v>145</v>
      </c>
      <c r="D129" s="153"/>
    </row>
    <row r="130" spans="1:4" ht="16" thickBot="1" x14ac:dyDescent="0.25">
      <c r="A130" s="160"/>
      <c r="B130" s="161"/>
      <c r="C130" s="195" t="s">
        <v>204</v>
      </c>
      <c r="D130" s="196"/>
    </row>
    <row r="131" spans="1:4" ht="16" thickBot="1" x14ac:dyDescent="0.25">
      <c r="A131" s="160" t="s">
        <v>144</v>
      </c>
      <c r="B131" s="161"/>
      <c r="C131" s="195" t="s">
        <v>205</v>
      </c>
      <c r="D131" s="196"/>
    </row>
    <row r="132" spans="1:4" ht="16" thickBot="1" x14ac:dyDescent="0.25">
      <c r="A132" s="158" t="s">
        <v>128</v>
      </c>
      <c r="B132" s="159"/>
      <c r="C132" s="203" t="s">
        <v>206</v>
      </c>
      <c r="D132" s="204"/>
    </row>
    <row r="133" spans="1:4" ht="16" thickBot="1" x14ac:dyDescent="0.25">
      <c r="A133" s="160"/>
      <c r="B133" s="161"/>
      <c r="C133" s="98" t="s">
        <v>207</v>
      </c>
      <c r="D133" s="99"/>
    </row>
    <row r="134" spans="1:4" ht="16" thickBot="1" x14ac:dyDescent="0.25">
      <c r="A134" s="160"/>
      <c r="B134" s="161"/>
      <c r="C134" s="98" t="s">
        <v>208</v>
      </c>
      <c r="D134" s="99"/>
    </row>
    <row r="135" spans="1:4" ht="16" thickBot="1" x14ac:dyDescent="0.25">
      <c r="A135" s="152" t="s">
        <v>130</v>
      </c>
      <c r="B135" s="153"/>
      <c r="C135" s="201" t="s">
        <v>209</v>
      </c>
      <c r="D135" s="202"/>
    </row>
    <row r="136" spans="1:4" ht="16" thickBot="1" x14ac:dyDescent="0.25">
      <c r="A136" s="172"/>
      <c r="B136" s="173"/>
      <c r="C136" s="205" t="s">
        <v>210</v>
      </c>
      <c r="D136" s="206"/>
    </row>
    <row r="137" spans="1:4" ht="16" thickBot="1" x14ac:dyDescent="0.25">
      <c r="A137" s="172"/>
      <c r="B137" s="173"/>
      <c r="C137" s="100" t="s">
        <v>211</v>
      </c>
      <c r="D137" s="101"/>
    </row>
    <row r="138" spans="1:4" ht="16" thickBot="1" x14ac:dyDescent="0.25">
      <c r="A138" s="134" t="s">
        <v>133</v>
      </c>
      <c r="B138" s="135"/>
      <c r="C138" s="100" t="s">
        <v>134</v>
      </c>
      <c r="D138" s="32" t="s">
        <v>135</v>
      </c>
    </row>
    <row r="139" spans="1:4" ht="16" thickBot="1" x14ac:dyDescent="0.25">
      <c r="A139" s="162" t="s">
        <v>136</v>
      </c>
      <c r="B139" s="30">
        <v>1</v>
      </c>
      <c r="C139" s="102" t="s">
        <v>139</v>
      </c>
      <c r="D139" s="124">
        <v>0</v>
      </c>
    </row>
    <row r="140" spans="1:4" ht="16" thickBot="1" x14ac:dyDescent="0.25">
      <c r="A140" s="163"/>
      <c r="B140" s="30">
        <v>2</v>
      </c>
      <c r="C140" s="102" t="s">
        <v>212</v>
      </c>
      <c r="D140" s="124">
        <v>0</v>
      </c>
    </row>
    <row r="141" spans="1:4" ht="16" thickBot="1" x14ac:dyDescent="0.25">
      <c r="A141" s="163"/>
      <c r="B141" s="30">
        <v>3</v>
      </c>
      <c r="C141" s="102" t="s">
        <v>213</v>
      </c>
      <c r="D141" s="124">
        <v>0</v>
      </c>
    </row>
    <row r="142" spans="1:4" ht="16" thickBot="1" x14ac:dyDescent="0.25">
      <c r="A142" s="164"/>
      <c r="B142" s="30"/>
      <c r="C142" s="103" t="s">
        <v>140</v>
      </c>
      <c r="D142" s="124">
        <v>0</v>
      </c>
    </row>
    <row r="143" spans="1:4" ht="16" thickBot="1" x14ac:dyDescent="0.25">
      <c r="A143" s="142"/>
      <c r="B143" s="143"/>
      <c r="C143" s="105" t="s">
        <v>141</v>
      </c>
      <c r="D143" s="107">
        <f>AVERAGE(D139:D140:D141)+D142</f>
        <v>0</v>
      </c>
    </row>
    <row r="144" spans="1:4" ht="16" thickBot="1" x14ac:dyDescent="0.25">
      <c r="A144" s="145"/>
      <c r="B144" s="146"/>
      <c r="C144" s="146"/>
      <c r="D144" s="147"/>
    </row>
    <row r="145" spans="1:4" ht="16" thickBot="1" x14ac:dyDescent="0.25">
      <c r="A145" s="148" t="s">
        <v>3</v>
      </c>
      <c r="B145" s="149"/>
      <c r="C145" s="104" t="s">
        <v>214</v>
      </c>
      <c r="D145" s="106"/>
    </row>
    <row r="146" spans="1:4" ht="16" thickBot="1" x14ac:dyDescent="0.25">
      <c r="A146" s="138" t="s">
        <v>124</v>
      </c>
      <c r="B146" s="139"/>
      <c r="C146" s="150" t="s">
        <v>125</v>
      </c>
      <c r="D146" s="151"/>
    </row>
    <row r="147" spans="1:4" ht="16" thickBot="1" x14ac:dyDescent="0.25">
      <c r="A147" s="181" t="s">
        <v>126</v>
      </c>
      <c r="B147" s="182"/>
      <c r="C147" s="152" t="s">
        <v>215</v>
      </c>
      <c r="D147" s="153"/>
    </row>
    <row r="148" spans="1:4" ht="16" thickBot="1" x14ac:dyDescent="0.25">
      <c r="A148" s="185"/>
      <c r="B148" s="186"/>
      <c r="C148" s="95" t="s">
        <v>216</v>
      </c>
      <c r="D148" s="96"/>
    </row>
    <row r="149" spans="1:4" ht="16" customHeight="1" thickBot="1" x14ac:dyDescent="0.25">
      <c r="A149" s="158" t="s">
        <v>128</v>
      </c>
      <c r="B149" s="159"/>
      <c r="C149" s="203" t="s">
        <v>217</v>
      </c>
      <c r="D149" s="204"/>
    </row>
    <row r="150" spans="1:4" ht="16" thickBot="1" x14ac:dyDescent="0.25">
      <c r="A150" s="138" t="s">
        <v>130</v>
      </c>
      <c r="B150" s="139"/>
      <c r="C150" s="201" t="s">
        <v>218</v>
      </c>
      <c r="D150" s="202"/>
    </row>
    <row r="151" spans="1:4" ht="16" customHeight="1" thickBot="1" x14ac:dyDescent="0.25">
      <c r="A151" s="138" t="s">
        <v>150</v>
      </c>
      <c r="B151" s="139"/>
      <c r="C151" s="205" t="s">
        <v>219</v>
      </c>
      <c r="D151" s="206"/>
    </row>
    <row r="152" spans="1:4" ht="16" thickBot="1" x14ac:dyDescent="0.25">
      <c r="A152" s="138" t="s">
        <v>133</v>
      </c>
      <c r="B152" s="139"/>
      <c r="C152" s="100" t="s">
        <v>220</v>
      </c>
      <c r="D152" s="32" t="s">
        <v>135</v>
      </c>
    </row>
    <row r="153" spans="1:4" ht="16" thickBot="1" x14ac:dyDescent="0.25">
      <c r="A153" s="140" t="s">
        <v>136</v>
      </c>
      <c r="B153" s="33">
        <v>1</v>
      </c>
      <c r="C153" s="102" t="s">
        <v>221</v>
      </c>
      <c r="D153" s="124">
        <v>0</v>
      </c>
    </row>
    <row r="154" spans="1:4" ht="16" thickBot="1" x14ac:dyDescent="0.25">
      <c r="A154" s="141"/>
      <c r="B154" s="33">
        <v>2</v>
      </c>
      <c r="C154" s="102" t="s">
        <v>157</v>
      </c>
      <c r="D154" s="124">
        <v>0</v>
      </c>
    </row>
    <row r="155" spans="1:4" ht="16" thickBot="1" x14ac:dyDescent="0.25">
      <c r="A155" s="141"/>
      <c r="B155" s="33">
        <v>3</v>
      </c>
      <c r="C155" s="102" t="s">
        <v>222</v>
      </c>
      <c r="D155" s="124">
        <v>0</v>
      </c>
    </row>
    <row r="156" spans="1:4" ht="16" thickBot="1" x14ac:dyDescent="0.25">
      <c r="A156" s="144"/>
      <c r="B156" s="33"/>
      <c r="C156" s="103" t="s">
        <v>140</v>
      </c>
      <c r="D156" s="124">
        <v>0</v>
      </c>
    </row>
    <row r="157" spans="1:4" ht="16" thickBot="1" x14ac:dyDescent="0.25">
      <c r="A157" s="142"/>
      <c r="B157" s="143"/>
      <c r="C157" s="105" t="s">
        <v>141</v>
      </c>
      <c r="D157" s="107">
        <f>AVERAGE(D153:D154:D155)+D156</f>
        <v>0</v>
      </c>
    </row>
    <row r="158" spans="1:4" ht="16" thickBot="1" x14ac:dyDescent="0.25">
      <c r="A158" s="145"/>
      <c r="B158" s="146"/>
      <c r="C158" s="146"/>
      <c r="D158" s="147"/>
    </row>
    <row r="159" spans="1:4" ht="16" thickBot="1" x14ac:dyDescent="0.25">
      <c r="A159" s="148" t="s">
        <v>3</v>
      </c>
      <c r="B159" s="149"/>
      <c r="C159" s="104" t="s">
        <v>223</v>
      </c>
      <c r="D159" s="106"/>
    </row>
    <row r="160" spans="1:4" ht="16" thickBot="1" x14ac:dyDescent="0.25">
      <c r="A160" s="138" t="s">
        <v>124</v>
      </c>
      <c r="B160" s="139"/>
      <c r="C160" s="197" t="s">
        <v>125</v>
      </c>
      <c r="D160" s="198"/>
    </row>
    <row r="161" spans="1:4" ht="16" thickBot="1" x14ac:dyDescent="0.25">
      <c r="A161" s="181" t="s">
        <v>126</v>
      </c>
      <c r="B161" s="182"/>
      <c r="C161" s="152" t="s">
        <v>224</v>
      </c>
      <c r="D161" s="153"/>
    </row>
    <row r="162" spans="1:4" ht="16" thickBot="1" x14ac:dyDescent="0.25">
      <c r="A162" s="185"/>
      <c r="B162" s="186"/>
      <c r="C162" s="95" t="s">
        <v>225</v>
      </c>
      <c r="D162" s="96"/>
    </row>
    <row r="163" spans="1:4" ht="16" thickBot="1" x14ac:dyDescent="0.25">
      <c r="A163" s="138" t="s">
        <v>128</v>
      </c>
      <c r="B163" s="139"/>
      <c r="C163" s="199" t="s">
        <v>226</v>
      </c>
      <c r="D163" s="200"/>
    </row>
    <row r="164" spans="1:4" ht="16" thickBot="1" x14ac:dyDescent="0.25">
      <c r="A164" s="138" t="s">
        <v>130</v>
      </c>
      <c r="B164" s="139"/>
      <c r="C164" s="193" t="s">
        <v>227</v>
      </c>
      <c r="D164" s="194"/>
    </row>
    <row r="165" spans="1:4" ht="16" thickBot="1" x14ac:dyDescent="0.25">
      <c r="A165" s="138" t="s">
        <v>150</v>
      </c>
      <c r="B165" s="139"/>
      <c r="C165" s="203" t="s">
        <v>228</v>
      </c>
      <c r="D165" s="204"/>
    </row>
    <row r="166" spans="1:4" ht="16" thickBot="1" x14ac:dyDescent="0.25">
      <c r="A166" s="138" t="s">
        <v>133</v>
      </c>
      <c r="B166" s="139"/>
      <c r="C166" s="66" t="s">
        <v>229</v>
      </c>
      <c r="D166" s="32" t="s">
        <v>135</v>
      </c>
    </row>
    <row r="167" spans="1:4" ht="16" thickBot="1" x14ac:dyDescent="0.25">
      <c r="A167" s="140" t="s">
        <v>136</v>
      </c>
      <c r="B167" s="33">
        <v>1</v>
      </c>
      <c r="C167" s="102" t="s">
        <v>221</v>
      </c>
      <c r="D167" s="124">
        <v>0</v>
      </c>
    </row>
    <row r="168" spans="1:4" ht="16" thickBot="1" x14ac:dyDescent="0.25">
      <c r="A168" s="141"/>
      <c r="B168" s="33">
        <v>2</v>
      </c>
      <c r="C168" s="102" t="s">
        <v>222</v>
      </c>
      <c r="D168" s="124">
        <v>0</v>
      </c>
    </row>
    <row r="169" spans="1:4" ht="16" thickBot="1" x14ac:dyDescent="0.25">
      <c r="A169" s="141"/>
      <c r="B169" s="33">
        <v>3</v>
      </c>
      <c r="C169" s="102" t="s">
        <v>230</v>
      </c>
      <c r="D169" s="124">
        <v>0</v>
      </c>
    </row>
    <row r="170" spans="1:4" ht="16" thickBot="1" x14ac:dyDescent="0.25">
      <c r="A170" s="144"/>
      <c r="B170" s="33"/>
      <c r="C170" s="103" t="s">
        <v>159</v>
      </c>
      <c r="D170" s="124">
        <v>0</v>
      </c>
    </row>
    <row r="171" spans="1:4" ht="16" thickBot="1" x14ac:dyDescent="0.25">
      <c r="A171" s="142"/>
      <c r="B171" s="143"/>
      <c r="C171" s="105" t="s">
        <v>141</v>
      </c>
      <c r="D171" s="107">
        <f>AVERAGE(D167:D168:D169)+D170</f>
        <v>0</v>
      </c>
    </row>
    <row r="172" spans="1:4" ht="16" thickBot="1" x14ac:dyDescent="0.25">
      <c r="A172" s="145"/>
      <c r="B172" s="146"/>
      <c r="C172" s="146"/>
      <c r="D172" s="147"/>
    </row>
    <row r="173" spans="1:4" ht="16" thickBot="1" x14ac:dyDescent="0.25">
      <c r="A173" s="148" t="s">
        <v>3</v>
      </c>
      <c r="B173" s="149"/>
      <c r="C173" s="104" t="s">
        <v>231</v>
      </c>
      <c r="D173" s="106"/>
    </row>
    <row r="174" spans="1:4" ht="16" thickBot="1" x14ac:dyDescent="0.25">
      <c r="A174" s="138" t="s">
        <v>124</v>
      </c>
      <c r="B174" s="139"/>
      <c r="C174" s="150" t="s">
        <v>125</v>
      </c>
      <c r="D174" s="151"/>
    </row>
    <row r="175" spans="1:4" ht="16" thickBot="1" x14ac:dyDescent="0.25">
      <c r="A175" s="181" t="s">
        <v>126</v>
      </c>
      <c r="B175" s="182"/>
      <c r="C175" s="154" t="s">
        <v>232</v>
      </c>
      <c r="D175" s="155"/>
    </row>
    <row r="176" spans="1:4" ht="16" thickBot="1" x14ac:dyDescent="0.25">
      <c r="A176" s="185"/>
      <c r="B176" s="186"/>
      <c r="C176" s="154" t="s">
        <v>233</v>
      </c>
      <c r="D176" s="155"/>
    </row>
    <row r="177" spans="1:4" ht="16" thickBot="1" x14ac:dyDescent="0.25">
      <c r="A177" s="152" t="s">
        <v>144</v>
      </c>
      <c r="B177" s="153"/>
      <c r="C177" s="154" t="s">
        <v>234</v>
      </c>
      <c r="D177" s="155"/>
    </row>
    <row r="178" spans="1:4" ht="16" thickBot="1" x14ac:dyDescent="0.25">
      <c r="A178" s="138" t="s">
        <v>128</v>
      </c>
      <c r="B178" s="139"/>
      <c r="C178" s="136" t="s">
        <v>235</v>
      </c>
      <c r="D178" s="137"/>
    </row>
    <row r="179" spans="1:4" ht="16" thickBot="1" x14ac:dyDescent="0.25">
      <c r="A179" s="138" t="s">
        <v>130</v>
      </c>
      <c r="B179" s="139"/>
      <c r="C179" s="138" t="s">
        <v>236</v>
      </c>
      <c r="D179" s="139"/>
    </row>
    <row r="180" spans="1:4" ht="16" thickBot="1" x14ac:dyDescent="0.25">
      <c r="A180" s="138" t="s">
        <v>150</v>
      </c>
      <c r="B180" s="139"/>
      <c r="C180" s="170" t="s">
        <v>237</v>
      </c>
      <c r="D180" s="171"/>
    </row>
    <row r="181" spans="1:4" ht="29" thickBot="1" x14ac:dyDescent="0.25">
      <c r="A181" s="138" t="s">
        <v>133</v>
      </c>
      <c r="B181" s="139"/>
      <c r="C181" s="66" t="s">
        <v>238</v>
      </c>
      <c r="D181" s="32" t="s">
        <v>135</v>
      </c>
    </row>
    <row r="182" spans="1:4" ht="16" thickBot="1" x14ac:dyDescent="0.25">
      <c r="A182" s="140" t="s">
        <v>136</v>
      </c>
      <c r="B182" s="33">
        <v>1</v>
      </c>
      <c r="C182" s="102" t="s">
        <v>157</v>
      </c>
      <c r="D182" s="124">
        <v>0</v>
      </c>
    </row>
    <row r="183" spans="1:4" ht="16" thickBot="1" x14ac:dyDescent="0.25">
      <c r="A183" s="141"/>
      <c r="B183" s="33">
        <v>2</v>
      </c>
      <c r="C183" s="102" t="s">
        <v>192</v>
      </c>
      <c r="D183" s="124">
        <v>0</v>
      </c>
    </row>
    <row r="184" spans="1:4" x14ac:dyDescent="0.2">
      <c r="A184" s="141"/>
      <c r="B184" s="33">
        <v>3</v>
      </c>
      <c r="C184" s="102" t="s">
        <v>239</v>
      </c>
      <c r="D184" s="124">
        <v>0</v>
      </c>
    </row>
    <row r="185" spans="1:4" x14ac:dyDescent="0.2">
      <c r="A185" s="144"/>
      <c r="B185" s="33"/>
      <c r="C185" s="103" t="s">
        <v>159</v>
      </c>
      <c r="D185" s="124">
        <v>0</v>
      </c>
    </row>
    <row r="186" spans="1:4" ht="16" thickBot="1" x14ac:dyDescent="0.25">
      <c r="A186" s="142"/>
      <c r="B186" s="143"/>
      <c r="C186" s="105" t="s">
        <v>141</v>
      </c>
      <c r="D186" s="107">
        <f>AVERAGE(D182:D183:D184)+D185</f>
        <v>0</v>
      </c>
    </row>
    <row r="187" spans="1:4" ht="16" thickBot="1" x14ac:dyDescent="0.25">
      <c r="A187" s="145"/>
      <c r="B187" s="146"/>
      <c r="C187" s="146"/>
      <c r="D187" s="147"/>
    </row>
    <row r="188" spans="1:4" ht="16" thickBot="1" x14ac:dyDescent="0.25">
      <c r="A188" s="148" t="s">
        <v>3</v>
      </c>
      <c r="B188" s="149"/>
      <c r="C188" s="104" t="s">
        <v>240</v>
      </c>
      <c r="D188" s="106"/>
    </row>
    <row r="189" spans="1:4" ht="16" thickBot="1" x14ac:dyDescent="0.25">
      <c r="A189" s="138" t="s">
        <v>124</v>
      </c>
      <c r="B189" s="139"/>
      <c r="C189" s="150" t="s">
        <v>125</v>
      </c>
      <c r="D189" s="151"/>
    </row>
    <row r="190" spans="1:4" ht="16" thickBot="1" x14ac:dyDescent="0.25">
      <c r="A190" s="181" t="s">
        <v>126</v>
      </c>
      <c r="B190" s="182"/>
      <c r="C190" s="154" t="s">
        <v>241</v>
      </c>
      <c r="D190" s="155"/>
    </row>
    <row r="191" spans="1:4" ht="16" thickBot="1" x14ac:dyDescent="0.25">
      <c r="A191" s="185"/>
      <c r="B191" s="186"/>
      <c r="C191" s="154" t="s">
        <v>225</v>
      </c>
      <c r="D191" s="155"/>
    </row>
    <row r="192" spans="1:4" ht="16" thickBot="1" x14ac:dyDescent="0.25">
      <c r="A192" s="152" t="s">
        <v>144</v>
      </c>
      <c r="B192" s="153"/>
      <c r="C192" s="154" t="s">
        <v>242</v>
      </c>
      <c r="D192" s="155"/>
    </row>
    <row r="193" spans="1:4" ht="16" thickBot="1" x14ac:dyDescent="0.25">
      <c r="A193" s="138" t="s">
        <v>128</v>
      </c>
      <c r="B193" s="139"/>
      <c r="C193" s="136" t="s">
        <v>243</v>
      </c>
      <c r="D193" s="137"/>
    </row>
    <row r="194" spans="1:4" ht="16" thickBot="1" x14ac:dyDescent="0.25">
      <c r="A194" s="138" t="s">
        <v>130</v>
      </c>
      <c r="B194" s="139"/>
      <c r="C194" s="138" t="s">
        <v>236</v>
      </c>
      <c r="D194" s="139"/>
    </row>
    <row r="195" spans="1:4" ht="16" thickBot="1" x14ac:dyDescent="0.25">
      <c r="A195" s="138" t="s">
        <v>150</v>
      </c>
      <c r="B195" s="139"/>
      <c r="C195" s="170" t="s">
        <v>237</v>
      </c>
      <c r="D195" s="171"/>
    </row>
    <row r="196" spans="1:4" ht="29" thickBot="1" x14ac:dyDescent="0.25">
      <c r="A196" s="138" t="s">
        <v>133</v>
      </c>
      <c r="B196" s="139"/>
      <c r="C196" s="66" t="s">
        <v>244</v>
      </c>
      <c r="D196" s="32" t="s">
        <v>135</v>
      </c>
    </row>
    <row r="197" spans="1:4" ht="16" thickBot="1" x14ac:dyDescent="0.25">
      <c r="A197" s="140" t="s">
        <v>136</v>
      </c>
      <c r="B197" s="33">
        <v>1</v>
      </c>
      <c r="C197" s="102" t="s">
        <v>192</v>
      </c>
      <c r="D197" s="124">
        <v>0</v>
      </c>
    </row>
    <row r="198" spans="1:4" ht="16" thickBot="1" x14ac:dyDescent="0.25">
      <c r="A198" s="141"/>
      <c r="B198" s="33">
        <v>2</v>
      </c>
      <c r="C198" s="102" t="s">
        <v>193</v>
      </c>
      <c r="D198" s="124">
        <v>0</v>
      </c>
    </row>
    <row r="199" spans="1:4" ht="16" thickBot="1" x14ac:dyDescent="0.25">
      <c r="A199" s="141"/>
      <c r="B199" s="33">
        <v>3</v>
      </c>
      <c r="C199" s="102" t="s">
        <v>194</v>
      </c>
      <c r="D199" s="124">
        <v>0</v>
      </c>
    </row>
    <row r="200" spans="1:4" ht="16" thickBot="1" x14ac:dyDescent="0.25">
      <c r="A200" s="144"/>
      <c r="B200" s="33"/>
      <c r="C200" s="103" t="s">
        <v>159</v>
      </c>
      <c r="D200" s="124">
        <v>0</v>
      </c>
    </row>
    <row r="201" spans="1:4" ht="16" thickBot="1" x14ac:dyDescent="0.25">
      <c r="A201" s="142"/>
      <c r="B201" s="143"/>
      <c r="C201" s="105" t="s">
        <v>141</v>
      </c>
      <c r="D201" s="107">
        <f>AVERAGE(D197:D198:D199)+D200</f>
        <v>0</v>
      </c>
    </row>
    <row r="202" spans="1:4" ht="16" thickBot="1" x14ac:dyDescent="0.25">
      <c r="A202" s="145"/>
      <c r="B202" s="146"/>
      <c r="C202" s="146"/>
      <c r="D202" s="147"/>
    </row>
    <row r="203" spans="1:4" ht="16" thickBot="1" x14ac:dyDescent="0.25">
      <c r="A203" s="148" t="s">
        <v>3</v>
      </c>
      <c r="B203" s="149"/>
      <c r="C203" s="104" t="s">
        <v>245</v>
      </c>
      <c r="D203" s="106"/>
    </row>
    <row r="204" spans="1:4" ht="16" thickBot="1" x14ac:dyDescent="0.25">
      <c r="A204" s="138" t="s">
        <v>124</v>
      </c>
      <c r="B204" s="139"/>
      <c r="C204" s="150" t="s">
        <v>125</v>
      </c>
      <c r="D204" s="151"/>
    </row>
    <row r="205" spans="1:4" ht="16" thickBot="1" x14ac:dyDescent="0.25">
      <c r="A205" s="181" t="s">
        <v>126</v>
      </c>
      <c r="B205" s="182"/>
      <c r="C205" s="154" t="s">
        <v>241</v>
      </c>
      <c r="D205" s="155"/>
    </row>
    <row r="206" spans="1:4" ht="16" thickBot="1" x14ac:dyDescent="0.25">
      <c r="A206" s="185"/>
      <c r="B206" s="186"/>
      <c r="C206" s="154" t="s">
        <v>225</v>
      </c>
      <c r="D206" s="155"/>
    </row>
    <row r="207" spans="1:4" ht="16" thickBot="1" x14ac:dyDescent="0.25">
      <c r="A207" s="152" t="s">
        <v>144</v>
      </c>
      <c r="B207" s="153"/>
      <c r="C207" s="154" t="s">
        <v>246</v>
      </c>
      <c r="D207" s="155"/>
    </row>
    <row r="208" spans="1:4" ht="16" thickBot="1" x14ac:dyDescent="0.25">
      <c r="A208" s="138" t="s">
        <v>128</v>
      </c>
      <c r="B208" s="139"/>
      <c r="C208" s="136" t="s">
        <v>243</v>
      </c>
      <c r="D208" s="137"/>
    </row>
    <row r="209" spans="1:4" ht="16" thickBot="1" x14ac:dyDescent="0.25">
      <c r="A209" s="138" t="s">
        <v>130</v>
      </c>
      <c r="B209" s="139"/>
      <c r="C209" s="138" t="s">
        <v>236</v>
      </c>
      <c r="D209" s="139"/>
    </row>
    <row r="210" spans="1:4" ht="16" thickBot="1" x14ac:dyDescent="0.25">
      <c r="A210" s="138" t="s">
        <v>150</v>
      </c>
      <c r="B210" s="139"/>
      <c r="C210" s="170" t="s">
        <v>237</v>
      </c>
      <c r="D210" s="171"/>
    </row>
    <row r="211" spans="1:4" ht="29" thickBot="1" x14ac:dyDescent="0.25">
      <c r="A211" s="138" t="s">
        <v>133</v>
      </c>
      <c r="B211" s="139"/>
      <c r="C211" s="66" t="s">
        <v>247</v>
      </c>
      <c r="D211" s="32" t="s">
        <v>135</v>
      </c>
    </row>
    <row r="212" spans="1:4" ht="16" thickBot="1" x14ac:dyDescent="0.25">
      <c r="A212" s="140" t="s">
        <v>136</v>
      </c>
      <c r="B212" s="33">
        <v>1</v>
      </c>
      <c r="C212" s="102" t="s">
        <v>239</v>
      </c>
      <c r="D212" s="124">
        <v>0</v>
      </c>
    </row>
    <row r="213" spans="1:4" ht="16" thickBot="1" x14ac:dyDescent="0.25">
      <c r="A213" s="141"/>
      <c r="B213" s="33">
        <v>2</v>
      </c>
      <c r="C213" s="102" t="s">
        <v>194</v>
      </c>
      <c r="D213" s="124">
        <v>0</v>
      </c>
    </row>
    <row r="214" spans="1:4" ht="16" thickBot="1" x14ac:dyDescent="0.25">
      <c r="A214" s="141"/>
      <c r="B214" s="33">
        <v>3</v>
      </c>
      <c r="C214" s="102" t="s">
        <v>248</v>
      </c>
      <c r="D214" s="124">
        <v>0</v>
      </c>
    </row>
    <row r="215" spans="1:4" ht="16" thickBot="1" x14ac:dyDescent="0.25">
      <c r="A215" s="144"/>
      <c r="B215" s="33"/>
      <c r="C215" s="103"/>
      <c r="D215" s="124">
        <v>0</v>
      </c>
    </row>
    <row r="216" spans="1:4" ht="16" thickBot="1" x14ac:dyDescent="0.25">
      <c r="A216" s="142"/>
      <c r="B216" s="143"/>
      <c r="C216" s="105" t="s">
        <v>141</v>
      </c>
      <c r="D216" s="107">
        <f>AVERAGE(D212:D213:D214)+D215</f>
        <v>0</v>
      </c>
    </row>
    <row r="217" spans="1:4" ht="16" thickBot="1" x14ac:dyDescent="0.25">
      <c r="A217" s="145"/>
      <c r="B217" s="146"/>
      <c r="C217" s="146"/>
      <c r="D217" s="147"/>
    </row>
    <row r="218" spans="1:4" ht="16" thickBot="1" x14ac:dyDescent="0.25">
      <c r="A218" s="148" t="s">
        <v>3</v>
      </c>
      <c r="B218" s="149"/>
      <c r="C218" s="104" t="s">
        <v>249</v>
      </c>
      <c r="D218" s="106"/>
    </row>
    <row r="219" spans="1:4" ht="16" thickBot="1" x14ac:dyDescent="0.25">
      <c r="A219" s="138" t="s">
        <v>124</v>
      </c>
      <c r="B219" s="139"/>
      <c r="C219" s="150" t="s">
        <v>125</v>
      </c>
      <c r="D219" s="151"/>
    </row>
    <row r="220" spans="1:4" ht="16" thickBot="1" x14ac:dyDescent="0.25">
      <c r="A220" s="181" t="s">
        <v>126</v>
      </c>
      <c r="B220" s="182"/>
      <c r="C220" s="154" t="s">
        <v>241</v>
      </c>
      <c r="D220" s="155"/>
    </row>
    <row r="221" spans="1:4" ht="16" thickBot="1" x14ac:dyDescent="0.25">
      <c r="A221" s="185"/>
      <c r="B221" s="186"/>
      <c r="C221" s="154" t="s">
        <v>233</v>
      </c>
      <c r="D221" s="155"/>
    </row>
    <row r="222" spans="1:4" ht="16" thickBot="1" x14ac:dyDescent="0.25">
      <c r="A222" s="152" t="s">
        <v>144</v>
      </c>
      <c r="B222" s="153"/>
      <c r="C222" s="154" t="s">
        <v>250</v>
      </c>
      <c r="D222" s="155"/>
    </row>
    <row r="223" spans="1:4" ht="16" thickBot="1" x14ac:dyDescent="0.25">
      <c r="A223" s="138" t="s">
        <v>128</v>
      </c>
      <c r="B223" s="139"/>
      <c r="C223" s="136" t="s">
        <v>243</v>
      </c>
      <c r="D223" s="137"/>
    </row>
    <row r="224" spans="1:4" ht="16" thickBot="1" x14ac:dyDescent="0.25">
      <c r="A224" s="138" t="s">
        <v>130</v>
      </c>
      <c r="B224" s="139"/>
      <c r="C224" s="138" t="s">
        <v>236</v>
      </c>
      <c r="D224" s="139"/>
    </row>
    <row r="225" spans="1:4" ht="16" thickBot="1" x14ac:dyDescent="0.25">
      <c r="A225" s="138" t="s">
        <v>150</v>
      </c>
      <c r="B225" s="139"/>
      <c r="C225" s="170" t="s">
        <v>237</v>
      </c>
      <c r="D225" s="171"/>
    </row>
    <row r="226" spans="1:4" ht="29" thickBot="1" x14ac:dyDescent="0.25">
      <c r="A226" s="138" t="s">
        <v>133</v>
      </c>
      <c r="B226" s="139"/>
      <c r="C226" s="66" t="s">
        <v>251</v>
      </c>
      <c r="D226" s="32" t="s">
        <v>135</v>
      </c>
    </row>
    <row r="227" spans="1:4" ht="16" thickBot="1" x14ac:dyDescent="0.25">
      <c r="A227" s="140" t="s">
        <v>136</v>
      </c>
      <c r="B227" s="33">
        <v>1</v>
      </c>
      <c r="C227" s="102" t="s">
        <v>173</v>
      </c>
      <c r="D227" s="124">
        <v>0</v>
      </c>
    </row>
    <row r="228" spans="1:4" ht="16" thickBot="1" x14ac:dyDescent="0.25">
      <c r="A228" s="141"/>
      <c r="B228" s="33">
        <v>2</v>
      </c>
      <c r="C228" s="102" t="s">
        <v>221</v>
      </c>
      <c r="D228" s="124">
        <v>0</v>
      </c>
    </row>
    <row r="229" spans="1:4" ht="16" thickBot="1" x14ac:dyDescent="0.25">
      <c r="A229" s="141"/>
      <c r="B229" s="33">
        <v>3</v>
      </c>
      <c r="C229" s="102" t="s">
        <v>222</v>
      </c>
      <c r="D229" s="124">
        <v>0</v>
      </c>
    </row>
    <row r="230" spans="1:4" ht="16" thickBot="1" x14ac:dyDescent="0.25">
      <c r="A230" s="144"/>
      <c r="B230" s="33"/>
      <c r="C230" s="103" t="s">
        <v>159</v>
      </c>
      <c r="D230" s="124">
        <v>0</v>
      </c>
    </row>
    <row r="231" spans="1:4" ht="16" thickBot="1" x14ac:dyDescent="0.25">
      <c r="A231" s="142"/>
      <c r="B231" s="143"/>
      <c r="C231" s="105" t="s">
        <v>141</v>
      </c>
      <c r="D231" s="107">
        <f>AVERAGE(D227:D228:D229)+D230</f>
        <v>0</v>
      </c>
    </row>
    <row r="232" spans="1:4" ht="16" thickBot="1" x14ac:dyDescent="0.25">
      <c r="A232" s="145"/>
      <c r="B232" s="146"/>
      <c r="C232" s="146"/>
      <c r="D232" s="147"/>
    </row>
    <row r="233" spans="1:4" ht="16" thickBot="1" x14ac:dyDescent="0.25">
      <c r="A233" s="148" t="s">
        <v>3</v>
      </c>
      <c r="B233" s="149"/>
      <c r="C233" s="104" t="s">
        <v>252</v>
      </c>
      <c r="D233" s="106"/>
    </row>
    <row r="234" spans="1:4" ht="16" thickBot="1" x14ac:dyDescent="0.25">
      <c r="A234" s="138" t="s">
        <v>124</v>
      </c>
      <c r="B234" s="139"/>
      <c r="C234" s="150" t="s">
        <v>125</v>
      </c>
      <c r="D234" s="151"/>
    </row>
    <row r="235" spans="1:4" ht="16" thickBot="1" x14ac:dyDescent="0.25">
      <c r="A235" s="181" t="s">
        <v>126</v>
      </c>
      <c r="B235" s="182"/>
      <c r="C235" s="154" t="s">
        <v>241</v>
      </c>
      <c r="D235" s="155"/>
    </row>
    <row r="236" spans="1:4" ht="16" thickBot="1" x14ac:dyDescent="0.25">
      <c r="A236" s="185"/>
      <c r="B236" s="186"/>
      <c r="C236" s="154" t="s">
        <v>233</v>
      </c>
      <c r="D236" s="155"/>
    </row>
    <row r="237" spans="1:4" ht="16" thickBot="1" x14ac:dyDescent="0.25">
      <c r="A237" s="152" t="s">
        <v>144</v>
      </c>
      <c r="B237" s="153"/>
      <c r="C237" s="154" t="s">
        <v>253</v>
      </c>
      <c r="D237" s="155"/>
    </row>
    <row r="238" spans="1:4" ht="16" thickBot="1" x14ac:dyDescent="0.25">
      <c r="A238" s="138" t="s">
        <v>128</v>
      </c>
      <c r="B238" s="139"/>
      <c r="C238" s="136" t="s">
        <v>254</v>
      </c>
      <c r="D238" s="137"/>
    </row>
    <row r="239" spans="1:4" ht="16" thickBot="1" x14ac:dyDescent="0.25">
      <c r="A239" s="138" t="s">
        <v>130</v>
      </c>
      <c r="B239" s="139"/>
      <c r="C239" s="138" t="s">
        <v>236</v>
      </c>
      <c r="D239" s="139"/>
    </row>
    <row r="240" spans="1:4" ht="16" thickBot="1" x14ac:dyDescent="0.25">
      <c r="A240" s="138" t="s">
        <v>150</v>
      </c>
      <c r="B240" s="139"/>
      <c r="C240" s="170" t="s">
        <v>237</v>
      </c>
      <c r="D240" s="171"/>
    </row>
    <row r="241" spans="1:4" ht="29" thickBot="1" x14ac:dyDescent="0.25">
      <c r="A241" s="138" t="s">
        <v>133</v>
      </c>
      <c r="B241" s="139"/>
      <c r="C241" s="66" t="s">
        <v>251</v>
      </c>
      <c r="D241" s="32" t="s">
        <v>135</v>
      </c>
    </row>
    <row r="242" spans="1:4" ht="16" thickBot="1" x14ac:dyDescent="0.25">
      <c r="A242" s="140" t="s">
        <v>136</v>
      </c>
      <c r="B242" s="33">
        <v>1</v>
      </c>
      <c r="C242" s="102" t="s">
        <v>255</v>
      </c>
      <c r="D242" s="124">
        <v>0</v>
      </c>
    </row>
    <row r="243" spans="1:4" ht="16" thickBot="1" x14ac:dyDescent="0.25">
      <c r="A243" s="141"/>
      <c r="B243" s="33">
        <v>2</v>
      </c>
      <c r="C243" s="102" t="s">
        <v>256</v>
      </c>
      <c r="D243" s="124">
        <v>0</v>
      </c>
    </row>
    <row r="244" spans="1:4" ht="16" thickBot="1" x14ac:dyDescent="0.25">
      <c r="A244" s="141"/>
      <c r="B244" s="33">
        <v>3</v>
      </c>
      <c r="C244" s="102" t="s">
        <v>257</v>
      </c>
      <c r="D244" s="124">
        <v>0</v>
      </c>
    </row>
    <row r="245" spans="1:4" ht="16" thickBot="1" x14ac:dyDescent="0.25">
      <c r="A245" s="144"/>
      <c r="B245" s="33"/>
      <c r="C245" s="103" t="s">
        <v>159</v>
      </c>
      <c r="D245" s="124">
        <v>0</v>
      </c>
    </row>
    <row r="246" spans="1:4" ht="16" thickBot="1" x14ac:dyDescent="0.25">
      <c r="A246" s="142"/>
      <c r="B246" s="143"/>
      <c r="C246" s="105" t="s">
        <v>141</v>
      </c>
      <c r="D246" s="107">
        <f>AVERAGE(D242:D243:D244)+D245</f>
        <v>0</v>
      </c>
    </row>
    <row r="247" spans="1:4" ht="16" thickBot="1" x14ac:dyDescent="0.25">
      <c r="A247" s="145"/>
      <c r="B247" s="146"/>
      <c r="C247" s="146"/>
      <c r="D247" s="147"/>
    </row>
    <row r="248" spans="1:4" ht="16" thickBot="1" x14ac:dyDescent="0.25">
      <c r="A248" s="148" t="s">
        <v>3</v>
      </c>
      <c r="B248" s="149"/>
      <c r="C248" s="104" t="s">
        <v>258</v>
      </c>
      <c r="D248" s="106"/>
    </row>
    <row r="249" spans="1:4" ht="16" thickBot="1" x14ac:dyDescent="0.25">
      <c r="A249" s="138" t="s">
        <v>124</v>
      </c>
      <c r="B249" s="139"/>
      <c r="C249" s="150" t="s">
        <v>125</v>
      </c>
      <c r="D249" s="151"/>
    </row>
    <row r="250" spans="1:4" ht="16" thickBot="1" x14ac:dyDescent="0.25">
      <c r="A250" s="152" t="s">
        <v>126</v>
      </c>
      <c r="B250" s="153"/>
      <c r="C250" s="154" t="s">
        <v>259</v>
      </c>
      <c r="D250" s="155"/>
    </row>
    <row r="251" spans="1:4" ht="16" thickBot="1" x14ac:dyDescent="0.25">
      <c r="A251" s="152" t="s">
        <v>144</v>
      </c>
      <c r="B251" s="153"/>
      <c r="C251" s="154" t="s">
        <v>260</v>
      </c>
      <c r="D251" s="155"/>
    </row>
    <row r="252" spans="1:4" ht="16" thickBot="1" x14ac:dyDescent="0.25">
      <c r="A252" s="138" t="s">
        <v>128</v>
      </c>
      <c r="B252" s="139"/>
      <c r="C252" s="136" t="s">
        <v>261</v>
      </c>
      <c r="D252" s="137"/>
    </row>
    <row r="253" spans="1:4" x14ac:dyDescent="0.2">
      <c r="A253" s="138" t="s">
        <v>130</v>
      </c>
      <c r="B253" s="139"/>
      <c r="C253" s="138" t="s">
        <v>262</v>
      </c>
      <c r="D253" s="139"/>
    </row>
    <row r="254" spans="1:4" ht="16" thickBot="1" x14ac:dyDescent="0.25">
      <c r="A254" s="138" t="s">
        <v>133</v>
      </c>
      <c r="B254" s="139"/>
      <c r="C254" s="66" t="s">
        <v>263</v>
      </c>
      <c r="D254" s="32" t="s">
        <v>135</v>
      </c>
    </row>
    <row r="255" spans="1:4" ht="16" thickBot="1" x14ac:dyDescent="0.25">
      <c r="A255" s="140" t="s">
        <v>136</v>
      </c>
      <c r="B255" s="33">
        <v>1</v>
      </c>
      <c r="C255" s="102" t="s">
        <v>264</v>
      </c>
      <c r="D255" s="124">
        <v>0</v>
      </c>
    </row>
    <row r="256" spans="1:4" ht="16" thickBot="1" x14ac:dyDescent="0.25">
      <c r="A256" s="141"/>
      <c r="B256" s="33">
        <v>2</v>
      </c>
      <c r="C256" s="102" t="s">
        <v>265</v>
      </c>
      <c r="D256" s="124">
        <v>0</v>
      </c>
    </row>
    <row r="257" spans="1:4" ht="16" thickBot="1" x14ac:dyDescent="0.25">
      <c r="A257" s="141"/>
      <c r="B257" s="33">
        <v>3</v>
      </c>
      <c r="C257" s="102" t="s">
        <v>266</v>
      </c>
      <c r="D257" s="124">
        <v>0</v>
      </c>
    </row>
    <row r="258" spans="1:4" ht="16" thickBot="1" x14ac:dyDescent="0.25">
      <c r="A258" s="144"/>
      <c r="B258" s="33"/>
      <c r="C258" s="103" t="s">
        <v>159</v>
      </c>
      <c r="D258" s="124">
        <v>0</v>
      </c>
    </row>
    <row r="259" spans="1:4" ht="16" thickBot="1" x14ac:dyDescent="0.25">
      <c r="A259" s="142"/>
      <c r="B259" s="143"/>
      <c r="C259" s="105" t="s">
        <v>141</v>
      </c>
      <c r="D259" s="107">
        <f>AVERAGE(D255:D256:D257)+D258</f>
        <v>0</v>
      </c>
    </row>
    <row r="260" spans="1:4" ht="16" thickBot="1" x14ac:dyDescent="0.25">
      <c r="A260" s="145"/>
      <c r="B260" s="146"/>
      <c r="C260" s="146"/>
      <c r="D260" s="147"/>
    </row>
    <row r="261" spans="1:4" ht="16" thickBot="1" x14ac:dyDescent="0.25">
      <c r="A261" s="148" t="s">
        <v>3</v>
      </c>
      <c r="B261" s="149"/>
      <c r="C261" s="104" t="s">
        <v>267</v>
      </c>
      <c r="D261" s="106"/>
    </row>
    <row r="262" spans="1:4" ht="16" thickBot="1" x14ac:dyDescent="0.25">
      <c r="A262" s="138" t="s">
        <v>124</v>
      </c>
      <c r="B262" s="139"/>
      <c r="C262" s="150" t="s">
        <v>125</v>
      </c>
      <c r="D262" s="151"/>
    </row>
    <row r="263" spans="1:4" ht="29" thickBot="1" x14ac:dyDescent="0.25">
      <c r="A263" s="138" t="s">
        <v>133</v>
      </c>
      <c r="B263" s="139"/>
      <c r="C263" s="66" t="s">
        <v>268</v>
      </c>
      <c r="D263" s="32" t="s">
        <v>135</v>
      </c>
    </row>
    <row r="264" spans="1:4" ht="16" thickBot="1" x14ac:dyDescent="0.25">
      <c r="A264" s="140" t="s">
        <v>136</v>
      </c>
      <c r="B264" s="33">
        <v>1</v>
      </c>
      <c r="C264" s="102" t="s">
        <v>221</v>
      </c>
      <c r="D264" s="124">
        <v>0</v>
      </c>
    </row>
    <row r="265" spans="1:4" ht="16" thickBot="1" x14ac:dyDescent="0.25">
      <c r="A265" s="141"/>
      <c r="B265" s="33">
        <v>2</v>
      </c>
      <c r="C265" s="102" t="s">
        <v>157</v>
      </c>
      <c r="D265" s="124">
        <v>0</v>
      </c>
    </row>
    <row r="266" spans="1:4" ht="16" thickBot="1" x14ac:dyDescent="0.25">
      <c r="A266" s="141"/>
      <c r="B266" s="33">
        <v>3</v>
      </c>
      <c r="C266" s="102" t="s">
        <v>222</v>
      </c>
      <c r="D266" s="124">
        <v>0</v>
      </c>
    </row>
    <row r="267" spans="1:4" ht="16" thickBot="1" x14ac:dyDescent="0.25">
      <c r="A267" s="142"/>
      <c r="B267" s="143"/>
      <c r="C267" s="105" t="s">
        <v>141</v>
      </c>
      <c r="D267" s="107">
        <f>AVERAGE(D264:D265:D266)</f>
        <v>0</v>
      </c>
    </row>
    <row r="268" spans="1:4" ht="16" thickBot="1" x14ac:dyDescent="0.25">
      <c r="A268" s="145"/>
      <c r="B268" s="146"/>
      <c r="C268" s="146"/>
      <c r="D268" s="147"/>
    </row>
    <row r="269" spans="1:4" ht="16" thickBot="1" x14ac:dyDescent="0.25">
      <c r="A269" s="148" t="s">
        <v>3</v>
      </c>
      <c r="B269" s="149"/>
      <c r="C269" s="104" t="s">
        <v>269</v>
      </c>
      <c r="D269" s="106"/>
    </row>
    <row r="270" spans="1:4" ht="16" thickBot="1" x14ac:dyDescent="0.25">
      <c r="A270" s="138" t="s">
        <v>124</v>
      </c>
      <c r="B270" s="139"/>
      <c r="C270" s="150" t="s">
        <v>125</v>
      </c>
      <c r="D270" s="151"/>
    </row>
    <row r="271" spans="1:4" ht="16" thickBot="1" x14ac:dyDescent="0.25">
      <c r="A271" s="152" t="s">
        <v>126</v>
      </c>
      <c r="B271" s="153"/>
      <c r="C271" s="195" t="s">
        <v>270</v>
      </c>
      <c r="D271" s="196"/>
    </row>
    <row r="272" spans="1:4" ht="16" thickBot="1" x14ac:dyDescent="0.25">
      <c r="A272" s="138" t="s">
        <v>128</v>
      </c>
      <c r="B272" s="139"/>
      <c r="C272" s="195" t="s">
        <v>271</v>
      </c>
      <c r="D272" s="196"/>
    </row>
    <row r="273" spans="1:4" ht="16" thickBot="1" x14ac:dyDescent="0.25">
      <c r="A273" s="138" t="s">
        <v>130</v>
      </c>
      <c r="B273" s="139"/>
      <c r="C273" s="138" t="s">
        <v>227</v>
      </c>
      <c r="D273" s="139"/>
    </row>
    <row r="274" spans="1:4" ht="16" thickBot="1" x14ac:dyDescent="0.25">
      <c r="A274" s="193" t="s">
        <v>150</v>
      </c>
      <c r="B274" s="194"/>
      <c r="C274" s="66" t="s">
        <v>272</v>
      </c>
      <c r="D274" s="34"/>
    </row>
    <row r="275" spans="1:4" ht="16" thickBot="1" x14ac:dyDescent="0.25">
      <c r="A275" s="138" t="s">
        <v>133</v>
      </c>
      <c r="B275" s="139"/>
      <c r="C275" s="66" t="s">
        <v>134</v>
      </c>
      <c r="D275" s="32" t="s">
        <v>135</v>
      </c>
    </row>
    <row r="276" spans="1:4" ht="16" thickBot="1" x14ac:dyDescent="0.25">
      <c r="A276" s="140" t="s">
        <v>136</v>
      </c>
      <c r="B276" s="33">
        <v>1</v>
      </c>
      <c r="C276" s="102" t="s">
        <v>273</v>
      </c>
      <c r="D276" s="124">
        <v>0</v>
      </c>
    </row>
    <row r="277" spans="1:4" ht="16" thickBot="1" x14ac:dyDescent="0.25">
      <c r="A277" s="141"/>
      <c r="B277" s="33">
        <v>2</v>
      </c>
      <c r="C277" s="102" t="s">
        <v>274</v>
      </c>
      <c r="D277" s="124">
        <v>0</v>
      </c>
    </row>
    <row r="278" spans="1:4" ht="16" thickBot="1" x14ac:dyDescent="0.25">
      <c r="A278" s="141"/>
      <c r="B278" s="33">
        <v>3</v>
      </c>
      <c r="C278" s="102" t="s">
        <v>248</v>
      </c>
      <c r="D278" s="124">
        <v>0</v>
      </c>
    </row>
    <row r="279" spans="1:4" ht="16" thickBot="1" x14ac:dyDescent="0.25">
      <c r="A279" s="144"/>
      <c r="B279" s="33"/>
      <c r="C279" s="103" t="s">
        <v>159</v>
      </c>
      <c r="D279" s="124">
        <v>0</v>
      </c>
    </row>
    <row r="280" spans="1:4" ht="16" thickBot="1" x14ac:dyDescent="0.25">
      <c r="A280" s="142"/>
      <c r="B280" s="143"/>
      <c r="C280" s="105" t="s">
        <v>141</v>
      </c>
      <c r="D280" s="107">
        <f>AVERAGE(D276:D277:D278)+D279</f>
        <v>0</v>
      </c>
    </row>
    <row r="281" spans="1:4" ht="16" thickBot="1" x14ac:dyDescent="0.25">
      <c r="A281" s="145"/>
      <c r="B281" s="146"/>
      <c r="C281" s="146"/>
      <c r="D281" s="147"/>
    </row>
    <row r="282" spans="1:4" ht="16" thickBot="1" x14ac:dyDescent="0.25">
      <c r="A282" s="148" t="s">
        <v>3</v>
      </c>
      <c r="B282" s="149"/>
      <c r="C282" s="104" t="s">
        <v>275</v>
      </c>
      <c r="D282" s="106"/>
    </row>
    <row r="283" spans="1:4" ht="16" thickBot="1" x14ac:dyDescent="0.25">
      <c r="A283" s="134" t="s">
        <v>124</v>
      </c>
      <c r="B283" s="135"/>
      <c r="C283" s="156" t="s">
        <v>166</v>
      </c>
      <c r="D283" s="157"/>
    </row>
    <row r="284" spans="1:4" ht="16" thickBot="1" x14ac:dyDescent="0.25">
      <c r="A284" s="158" t="s">
        <v>126</v>
      </c>
      <c r="B284" s="159"/>
      <c r="C284" s="152" t="s">
        <v>276</v>
      </c>
      <c r="D284" s="153"/>
    </row>
    <row r="285" spans="1:4" ht="16" customHeight="1" thickBot="1" x14ac:dyDescent="0.25">
      <c r="A285" s="158" t="s">
        <v>168</v>
      </c>
      <c r="B285" s="159"/>
      <c r="C285" s="152" t="s">
        <v>277</v>
      </c>
      <c r="D285" s="153"/>
    </row>
    <row r="286" spans="1:4" x14ac:dyDescent="0.2">
      <c r="A286" s="138" t="s">
        <v>170</v>
      </c>
      <c r="B286" s="139"/>
      <c r="C286" s="193" t="s">
        <v>278</v>
      </c>
      <c r="D286" s="194"/>
    </row>
    <row r="287" spans="1:4" ht="16" thickBot="1" x14ac:dyDescent="0.25">
      <c r="A287" s="138" t="s">
        <v>150</v>
      </c>
      <c r="B287" s="139"/>
      <c r="C287" s="193" t="s">
        <v>279</v>
      </c>
      <c r="D287" s="194"/>
    </row>
    <row r="288" spans="1:4" ht="16" thickBot="1" x14ac:dyDescent="0.25">
      <c r="A288" s="138" t="s">
        <v>133</v>
      </c>
      <c r="B288" s="139"/>
      <c r="C288" s="66" t="s">
        <v>134</v>
      </c>
      <c r="D288" s="32" t="s">
        <v>135</v>
      </c>
    </row>
    <row r="289" spans="1:4" ht="16" thickBot="1" x14ac:dyDescent="0.25">
      <c r="A289" s="140" t="s">
        <v>136</v>
      </c>
      <c r="B289" s="33">
        <v>1</v>
      </c>
      <c r="C289" s="102" t="s">
        <v>158</v>
      </c>
      <c r="D289" s="124">
        <v>0</v>
      </c>
    </row>
    <row r="290" spans="1:4" ht="16" thickBot="1" x14ac:dyDescent="0.25">
      <c r="A290" s="141"/>
      <c r="B290" s="33">
        <v>2</v>
      </c>
      <c r="C290" s="102" t="s">
        <v>239</v>
      </c>
      <c r="D290" s="124">
        <v>0</v>
      </c>
    </row>
    <row r="291" spans="1:4" ht="16" thickBot="1" x14ac:dyDescent="0.25">
      <c r="A291" s="141"/>
      <c r="B291" s="33">
        <v>3</v>
      </c>
      <c r="C291" s="102" t="s">
        <v>280</v>
      </c>
      <c r="D291" s="124">
        <v>0</v>
      </c>
    </row>
    <row r="292" spans="1:4" ht="16" thickBot="1" x14ac:dyDescent="0.25">
      <c r="A292" s="144"/>
      <c r="B292" s="33"/>
      <c r="C292" s="103" t="s">
        <v>159</v>
      </c>
      <c r="D292" s="124">
        <v>0</v>
      </c>
    </row>
    <row r="293" spans="1:4" ht="16" thickBot="1" x14ac:dyDescent="0.25">
      <c r="A293" s="142"/>
      <c r="B293" s="143"/>
      <c r="C293" s="105" t="s">
        <v>141</v>
      </c>
      <c r="D293" s="107">
        <f>AVERAGE(D289:D290:D291)+D292</f>
        <v>0</v>
      </c>
    </row>
    <row r="294" spans="1:4" ht="16" thickBot="1" x14ac:dyDescent="0.25">
      <c r="A294" s="145"/>
      <c r="B294" s="146"/>
      <c r="C294" s="146"/>
      <c r="D294" s="147"/>
    </row>
    <row r="295" spans="1:4" ht="16" thickBot="1" x14ac:dyDescent="0.25">
      <c r="A295" s="148" t="s">
        <v>3</v>
      </c>
      <c r="B295" s="149"/>
      <c r="C295" s="104" t="s">
        <v>281</v>
      </c>
      <c r="D295" s="106"/>
    </row>
    <row r="296" spans="1:4" ht="16" thickBot="1" x14ac:dyDescent="0.25">
      <c r="A296" s="138" t="s">
        <v>124</v>
      </c>
      <c r="B296" s="139"/>
      <c r="C296" s="150" t="s">
        <v>125</v>
      </c>
      <c r="D296" s="151"/>
    </row>
    <row r="297" spans="1:4" ht="16" thickBot="1" x14ac:dyDescent="0.25">
      <c r="A297" s="158" t="s">
        <v>126</v>
      </c>
      <c r="B297" s="159"/>
      <c r="C297" s="177" t="s">
        <v>153</v>
      </c>
      <c r="D297" s="178"/>
    </row>
    <row r="298" spans="1:4" ht="16" thickBot="1" x14ac:dyDescent="0.25">
      <c r="A298" s="138" t="s">
        <v>168</v>
      </c>
      <c r="B298" s="139"/>
      <c r="C298" s="170" t="s">
        <v>282</v>
      </c>
      <c r="D298" s="171"/>
    </row>
    <row r="299" spans="1:4" ht="16" thickBot="1" x14ac:dyDescent="0.25">
      <c r="A299" s="138" t="s">
        <v>170</v>
      </c>
      <c r="B299" s="139"/>
      <c r="C299" s="66" t="s">
        <v>278</v>
      </c>
      <c r="D299" s="108"/>
    </row>
    <row r="300" spans="1:4" ht="16" thickBot="1" x14ac:dyDescent="0.25">
      <c r="A300" s="31" t="s">
        <v>150</v>
      </c>
      <c r="B300" s="34"/>
      <c r="C300" s="66" t="s">
        <v>283</v>
      </c>
      <c r="D300" s="108"/>
    </row>
    <row r="301" spans="1:4" ht="16" thickBot="1" x14ac:dyDescent="0.25">
      <c r="A301" s="138" t="s">
        <v>133</v>
      </c>
      <c r="B301" s="139"/>
      <c r="C301" s="66" t="s">
        <v>284</v>
      </c>
      <c r="D301" s="32" t="s">
        <v>135</v>
      </c>
    </row>
    <row r="302" spans="1:4" ht="16" thickBot="1" x14ac:dyDescent="0.25">
      <c r="A302" s="140" t="s">
        <v>136</v>
      </c>
      <c r="B302" s="33">
        <v>1</v>
      </c>
      <c r="C302" s="102" t="s">
        <v>285</v>
      </c>
      <c r="D302" s="124">
        <v>0</v>
      </c>
    </row>
    <row r="303" spans="1:4" ht="16" thickBot="1" x14ac:dyDescent="0.25">
      <c r="A303" s="141"/>
      <c r="B303" s="33">
        <v>2</v>
      </c>
      <c r="C303" s="102" t="s">
        <v>286</v>
      </c>
      <c r="D303" s="124">
        <v>0</v>
      </c>
    </row>
    <row r="304" spans="1:4" ht="16" thickBot="1" x14ac:dyDescent="0.25">
      <c r="A304" s="141"/>
      <c r="B304" s="33">
        <v>3</v>
      </c>
      <c r="C304" s="102" t="s">
        <v>287</v>
      </c>
      <c r="D304" s="124">
        <v>0</v>
      </c>
    </row>
    <row r="305" spans="1:4" ht="16" thickBot="1" x14ac:dyDescent="0.25">
      <c r="A305" s="144"/>
      <c r="B305" s="33"/>
      <c r="C305" s="103" t="s">
        <v>159</v>
      </c>
      <c r="D305" s="124">
        <v>0</v>
      </c>
    </row>
    <row r="306" spans="1:4" ht="16" thickBot="1" x14ac:dyDescent="0.25">
      <c r="A306" s="142"/>
      <c r="B306" s="143"/>
      <c r="C306" s="105" t="s">
        <v>141</v>
      </c>
      <c r="D306" s="107">
        <f>AVERAGE(D302:D303:D304)+D305</f>
        <v>0</v>
      </c>
    </row>
    <row r="307" spans="1:4" ht="16" thickBot="1" x14ac:dyDescent="0.25">
      <c r="A307" s="145"/>
      <c r="B307" s="146"/>
      <c r="C307" s="146"/>
      <c r="D307" s="147"/>
    </row>
    <row r="308" spans="1:4" ht="16" thickBot="1" x14ac:dyDescent="0.25">
      <c r="A308" s="148" t="s">
        <v>3</v>
      </c>
      <c r="B308" s="149"/>
      <c r="C308" s="104" t="s">
        <v>288</v>
      </c>
      <c r="D308" s="106"/>
    </row>
    <row r="309" spans="1:4" ht="16" thickBot="1" x14ac:dyDescent="0.25">
      <c r="A309" s="138" t="s">
        <v>124</v>
      </c>
      <c r="B309" s="139"/>
      <c r="C309" s="150" t="s">
        <v>125</v>
      </c>
      <c r="D309" s="151"/>
    </row>
    <row r="310" spans="1:4" ht="16" thickBot="1" x14ac:dyDescent="0.25">
      <c r="A310" s="158" t="s">
        <v>126</v>
      </c>
      <c r="B310" s="159"/>
      <c r="C310" s="177" t="s">
        <v>289</v>
      </c>
      <c r="D310" s="178"/>
    </row>
    <row r="311" spans="1:4" ht="16" thickBot="1" x14ac:dyDescent="0.25">
      <c r="A311" s="138" t="s">
        <v>168</v>
      </c>
      <c r="B311" s="139"/>
      <c r="C311" s="170" t="s">
        <v>282</v>
      </c>
      <c r="D311" s="171"/>
    </row>
    <row r="312" spans="1:4" ht="16" thickBot="1" x14ac:dyDescent="0.25">
      <c r="A312" s="138" t="s">
        <v>170</v>
      </c>
      <c r="B312" s="139"/>
      <c r="C312" s="66" t="s">
        <v>278</v>
      </c>
      <c r="D312" s="108"/>
    </row>
    <row r="313" spans="1:4" ht="16" thickBot="1" x14ac:dyDescent="0.25">
      <c r="A313" s="31" t="s">
        <v>150</v>
      </c>
      <c r="B313" s="34"/>
      <c r="C313" s="66" t="s">
        <v>290</v>
      </c>
      <c r="D313" s="108"/>
    </row>
    <row r="314" spans="1:4" ht="16" thickBot="1" x14ac:dyDescent="0.25">
      <c r="A314" s="138" t="s">
        <v>133</v>
      </c>
      <c r="B314" s="139"/>
      <c r="C314" s="66" t="s">
        <v>134</v>
      </c>
      <c r="D314" s="32" t="s">
        <v>135</v>
      </c>
    </row>
    <row r="315" spans="1:4" ht="16" thickBot="1" x14ac:dyDescent="0.25">
      <c r="A315" s="140" t="s">
        <v>136</v>
      </c>
      <c r="B315" s="33">
        <v>1</v>
      </c>
      <c r="C315" s="102" t="s">
        <v>194</v>
      </c>
      <c r="D315" s="124">
        <v>0</v>
      </c>
    </row>
    <row r="316" spans="1:4" ht="16" thickBot="1" x14ac:dyDescent="0.25">
      <c r="A316" s="141"/>
      <c r="B316" s="33">
        <v>2</v>
      </c>
      <c r="C316" s="102" t="s">
        <v>291</v>
      </c>
      <c r="D316" s="124">
        <v>0</v>
      </c>
    </row>
    <row r="317" spans="1:4" ht="16" thickBot="1" x14ac:dyDescent="0.25">
      <c r="A317" s="141"/>
      <c r="B317" s="33">
        <v>3</v>
      </c>
      <c r="C317" s="102" t="s">
        <v>292</v>
      </c>
      <c r="D317" s="124">
        <v>0</v>
      </c>
    </row>
    <row r="318" spans="1:4" ht="16" thickBot="1" x14ac:dyDescent="0.25">
      <c r="A318" s="144"/>
      <c r="B318" s="33"/>
      <c r="C318" s="103" t="s">
        <v>159</v>
      </c>
      <c r="D318" s="124">
        <v>0</v>
      </c>
    </row>
    <row r="319" spans="1:4" ht="16" thickBot="1" x14ac:dyDescent="0.25">
      <c r="A319" s="142"/>
      <c r="B319" s="143"/>
      <c r="C319" s="105" t="s">
        <v>141</v>
      </c>
      <c r="D319" s="107">
        <f>AVERAGE(D315:D316:D317)+D318</f>
        <v>0</v>
      </c>
    </row>
    <row r="320" spans="1:4" ht="16" thickBot="1" x14ac:dyDescent="0.25">
      <c r="A320" s="145"/>
      <c r="B320" s="146"/>
      <c r="C320" s="146"/>
      <c r="D320" s="147"/>
    </row>
    <row r="321" spans="1:4" ht="16" thickBot="1" x14ac:dyDescent="0.25">
      <c r="A321" s="148" t="s">
        <v>3</v>
      </c>
      <c r="B321" s="149"/>
      <c r="C321" s="104" t="s">
        <v>293</v>
      </c>
      <c r="D321" s="106"/>
    </row>
    <row r="322" spans="1:4" ht="16" thickBot="1" x14ac:dyDescent="0.25">
      <c r="A322" s="138" t="s">
        <v>124</v>
      </c>
      <c r="B322" s="139"/>
      <c r="C322" s="150" t="s">
        <v>125</v>
      </c>
      <c r="D322" s="151"/>
    </row>
    <row r="323" spans="1:4" ht="16" thickBot="1" x14ac:dyDescent="0.25">
      <c r="A323" s="158" t="s">
        <v>126</v>
      </c>
      <c r="B323" s="159"/>
      <c r="C323" s="158" t="s">
        <v>153</v>
      </c>
      <c r="D323" s="159"/>
    </row>
    <row r="324" spans="1:4" ht="16" thickBot="1" x14ac:dyDescent="0.25">
      <c r="A324" s="138" t="s">
        <v>168</v>
      </c>
      <c r="B324" s="139"/>
      <c r="C324" s="158" t="s">
        <v>294</v>
      </c>
      <c r="D324" s="159"/>
    </row>
    <row r="325" spans="1:4" ht="16" thickBot="1" x14ac:dyDescent="0.25">
      <c r="A325" s="138" t="s">
        <v>170</v>
      </c>
      <c r="B325" s="139"/>
      <c r="C325" s="66" t="s">
        <v>278</v>
      </c>
      <c r="D325" s="108"/>
    </row>
    <row r="326" spans="1:4" ht="16" thickBot="1" x14ac:dyDescent="0.25">
      <c r="A326" s="31" t="s">
        <v>150</v>
      </c>
      <c r="B326" s="34"/>
      <c r="C326" s="66" t="s">
        <v>295</v>
      </c>
      <c r="D326" s="108"/>
    </row>
    <row r="327" spans="1:4" ht="16" thickBot="1" x14ac:dyDescent="0.25">
      <c r="A327" s="138" t="s">
        <v>133</v>
      </c>
      <c r="B327" s="139"/>
      <c r="C327" s="66" t="s">
        <v>134</v>
      </c>
      <c r="D327" s="32" t="s">
        <v>135</v>
      </c>
    </row>
    <row r="328" spans="1:4" ht="16" thickBot="1" x14ac:dyDescent="0.25">
      <c r="A328" s="140" t="s">
        <v>136</v>
      </c>
      <c r="B328" s="33">
        <v>1</v>
      </c>
      <c r="C328" s="102" t="s">
        <v>172</v>
      </c>
      <c r="D328" s="124">
        <v>0</v>
      </c>
    </row>
    <row r="329" spans="1:4" ht="16" thickBot="1" x14ac:dyDescent="0.25">
      <c r="A329" s="141"/>
      <c r="B329" s="33">
        <v>2</v>
      </c>
      <c r="C329" s="102" t="s">
        <v>181</v>
      </c>
      <c r="D329" s="124">
        <v>0</v>
      </c>
    </row>
    <row r="330" spans="1:4" ht="16" thickBot="1" x14ac:dyDescent="0.25">
      <c r="A330" s="141"/>
      <c r="B330" s="33">
        <v>3</v>
      </c>
      <c r="C330" s="102" t="s">
        <v>173</v>
      </c>
      <c r="D330" s="124">
        <v>0</v>
      </c>
    </row>
    <row r="331" spans="1:4" ht="16" thickBot="1" x14ac:dyDescent="0.25">
      <c r="A331" s="144"/>
      <c r="B331" s="33"/>
      <c r="C331" s="103" t="s">
        <v>159</v>
      </c>
      <c r="D331" s="124">
        <v>0</v>
      </c>
    </row>
    <row r="332" spans="1:4" ht="16" thickBot="1" x14ac:dyDescent="0.25">
      <c r="A332" s="142"/>
      <c r="B332" s="143"/>
      <c r="C332" s="105" t="s">
        <v>141</v>
      </c>
      <c r="D332" s="107">
        <f>AVERAGE(D328:D329:D330)+D331</f>
        <v>0</v>
      </c>
    </row>
    <row r="333" spans="1:4" ht="16" thickBot="1" x14ac:dyDescent="0.25">
      <c r="A333" s="145"/>
      <c r="B333" s="146"/>
      <c r="C333" s="146"/>
      <c r="D333" s="147"/>
    </row>
    <row r="334" spans="1:4" ht="16" thickBot="1" x14ac:dyDescent="0.25">
      <c r="A334" s="148" t="s">
        <v>3</v>
      </c>
      <c r="B334" s="149"/>
      <c r="C334" s="104" t="s">
        <v>296</v>
      </c>
      <c r="D334" s="106"/>
    </row>
    <row r="335" spans="1:4" ht="16" thickBot="1" x14ac:dyDescent="0.25">
      <c r="A335" s="138" t="s">
        <v>124</v>
      </c>
      <c r="B335" s="139"/>
      <c r="C335" s="150" t="s">
        <v>125</v>
      </c>
      <c r="D335" s="151"/>
    </row>
    <row r="336" spans="1:4" ht="16" thickBot="1" x14ac:dyDescent="0.25">
      <c r="A336" s="158" t="s">
        <v>126</v>
      </c>
      <c r="B336" s="159"/>
      <c r="C336" s="158" t="s">
        <v>297</v>
      </c>
      <c r="D336" s="159"/>
    </row>
    <row r="337" spans="1:4" ht="16" thickBot="1" x14ac:dyDescent="0.25">
      <c r="A337" s="138" t="s">
        <v>168</v>
      </c>
      <c r="B337" s="139"/>
      <c r="C337" s="158" t="s">
        <v>298</v>
      </c>
      <c r="D337" s="159"/>
    </row>
    <row r="338" spans="1:4" ht="16" thickBot="1" x14ac:dyDescent="0.25">
      <c r="A338" s="138" t="s">
        <v>170</v>
      </c>
      <c r="B338" s="139"/>
      <c r="C338" s="66" t="s">
        <v>278</v>
      </c>
      <c r="D338" s="108"/>
    </row>
    <row r="339" spans="1:4" ht="16" thickBot="1" x14ac:dyDescent="0.25">
      <c r="A339" s="31" t="s">
        <v>150</v>
      </c>
      <c r="B339" s="34"/>
      <c r="C339" s="66" t="s">
        <v>299</v>
      </c>
      <c r="D339" s="108"/>
    </row>
    <row r="340" spans="1:4" ht="16" thickBot="1" x14ac:dyDescent="0.25">
      <c r="A340" s="138" t="s">
        <v>133</v>
      </c>
      <c r="B340" s="139"/>
      <c r="C340" s="66" t="s">
        <v>300</v>
      </c>
      <c r="D340" s="32" t="s">
        <v>135</v>
      </c>
    </row>
    <row r="341" spans="1:4" ht="16" thickBot="1" x14ac:dyDescent="0.25">
      <c r="A341" s="140" t="s">
        <v>136</v>
      </c>
      <c r="B341" s="33">
        <v>1</v>
      </c>
      <c r="C341" s="102" t="s">
        <v>173</v>
      </c>
      <c r="D341" s="124">
        <v>0</v>
      </c>
    </row>
    <row r="342" spans="1:4" ht="16" thickBot="1" x14ac:dyDescent="0.25">
      <c r="A342" s="141"/>
      <c r="B342" s="33">
        <v>2</v>
      </c>
      <c r="C342" s="102" t="s">
        <v>156</v>
      </c>
      <c r="D342" s="124">
        <v>0</v>
      </c>
    </row>
    <row r="343" spans="1:4" ht="16" thickBot="1" x14ac:dyDescent="0.25">
      <c r="A343" s="141"/>
      <c r="B343" s="33">
        <v>3</v>
      </c>
      <c r="C343" s="102" t="s">
        <v>174</v>
      </c>
      <c r="D343" s="124">
        <v>0</v>
      </c>
    </row>
    <row r="344" spans="1:4" ht="16" thickBot="1" x14ac:dyDescent="0.25">
      <c r="A344" s="144"/>
      <c r="B344" s="33"/>
      <c r="C344" s="103" t="s">
        <v>159</v>
      </c>
      <c r="D344" s="124">
        <v>0</v>
      </c>
    </row>
    <row r="345" spans="1:4" ht="16" thickBot="1" x14ac:dyDescent="0.25">
      <c r="A345" s="142"/>
      <c r="B345" s="143"/>
      <c r="C345" s="105" t="s">
        <v>141</v>
      </c>
      <c r="D345" s="107">
        <f>AVERAGE(D341:D342:D343)+D344</f>
        <v>0</v>
      </c>
    </row>
    <row r="346" spans="1:4" ht="16" thickBot="1" x14ac:dyDescent="0.25">
      <c r="A346" s="145"/>
      <c r="B346" s="146"/>
      <c r="C346" s="146"/>
      <c r="D346" s="147"/>
    </row>
    <row r="347" spans="1:4" ht="16" thickBot="1" x14ac:dyDescent="0.25">
      <c r="A347" s="174" t="s">
        <v>3</v>
      </c>
      <c r="B347" s="175"/>
      <c r="C347" s="104" t="s">
        <v>301</v>
      </c>
      <c r="D347" s="106"/>
    </row>
    <row r="348" spans="1:4" ht="16" thickBot="1" x14ac:dyDescent="0.25">
      <c r="A348" s="138" t="s">
        <v>124</v>
      </c>
      <c r="B348" s="139"/>
      <c r="C348" s="150" t="s">
        <v>166</v>
      </c>
      <c r="D348" s="176"/>
    </row>
    <row r="349" spans="1:4" x14ac:dyDescent="0.2">
      <c r="A349" s="158" t="s">
        <v>126</v>
      </c>
      <c r="B349" s="159"/>
      <c r="C349" s="154" t="s">
        <v>302</v>
      </c>
      <c r="D349" s="155"/>
    </row>
    <row r="350" spans="1:4" ht="16" thickBot="1" x14ac:dyDescent="0.25">
      <c r="A350" s="160"/>
      <c r="B350" s="161"/>
      <c r="C350" s="165" t="s">
        <v>303</v>
      </c>
      <c r="D350" s="166"/>
    </row>
    <row r="351" spans="1:4" ht="16" thickBot="1" x14ac:dyDescent="0.25">
      <c r="A351" s="158" t="s">
        <v>144</v>
      </c>
      <c r="B351" s="159"/>
      <c r="C351" s="154" t="s">
        <v>145</v>
      </c>
      <c r="D351" s="155"/>
    </row>
    <row r="352" spans="1:4" ht="16" thickBot="1" x14ac:dyDescent="0.25">
      <c r="A352" s="181" t="s">
        <v>128</v>
      </c>
      <c r="B352" s="182"/>
      <c r="C352" s="170" t="s">
        <v>304</v>
      </c>
      <c r="D352" s="171"/>
    </row>
    <row r="353" spans="1:4" ht="16" thickBot="1" x14ac:dyDescent="0.25">
      <c r="A353" s="31" t="s">
        <v>130</v>
      </c>
      <c r="B353" s="34"/>
      <c r="C353" s="138" t="s">
        <v>305</v>
      </c>
      <c r="D353" s="139"/>
    </row>
    <row r="354" spans="1:4" ht="16" thickBot="1" x14ac:dyDescent="0.25">
      <c r="A354" s="187" t="s">
        <v>150</v>
      </c>
      <c r="B354" s="188"/>
      <c r="C354" s="138" t="s">
        <v>306</v>
      </c>
      <c r="D354" s="139"/>
    </row>
    <row r="355" spans="1:4" ht="16" thickBot="1" x14ac:dyDescent="0.25">
      <c r="A355" s="138" t="s">
        <v>133</v>
      </c>
      <c r="B355" s="139"/>
      <c r="C355" s="66" t="s">
        <v>134</v>
      </c>
      <c r="D355" s="32" t="s">
        <v>135</v>
      </c>
    </row>
    <row r="356" spans="1:4" ht="16" thickBot="1" x14ac:dyDescent="0.25">
      <c r="A356" s="140" t="s">
        <v>136</v>
      </c>
      <c r="B356" s="33">
        <v>1</v>
      </c>
      <c r="C356" s="102" t="s">
        <v>157</v>
      </c>
      <c r="D356" s="124">
        <v>0</v>
      </c>
    </row>
    <row r="357" spans="1:4" ht="16" thickBot="1" x14ac:dyDescent="0.25">
      <c r="A357" s="141"/>
      <c r="B357" s="33">
        <v>2</v>
      </c>
      <c r="C357" s="102" t="s">
        <v>192</v>
      </c>
      <c r="D357" s="124">
        <v>0</v>
      </c>
    </row>
    <row r="358" spans="1:4" ht="16" thickBot="1" x14ac:dyDescent="0.25">
      <c r="A358" s="141"/>
      <c r="B358" s="33">
        <v>3</v>
      </c>
      <c r="C358" s="102" t="s">
        <v>239</v>
      </c>
      <c r="D358" s="124">
        <v>0</v>
      </c>
    </row>
    <row r="359" spans="1:4" ht="16" thickBot="1" x14ac:dyDescent="0.25">
      <c r="A359" s="144"/>
      <c r="B359" s="33"/>
      <c r="C359" s="103" t="s">
        <v>140</v>
      </c>
      <c r="D359" s="124">
        <v>0</v>
      </c>
    </row>
    <row r="360" spans="1:4" ht="16" thickBot="1" x14ac:dyDescent="0.25">
      <c r="A360" s="142"/>
      <c r="B360" s="143"/>
      <c r="C360" s="105" t="s">
        <v>141</v>
      </c>
      <c r="D360" s="107">
        <f>AVERAGE(D356:D357:D358)+D359</f>
        <v>0</v>
      </c>
    </row>
    <row r="361" spans="1:4" ht="16" thickBot="1" x14ac:dyDescent="0.25">
      <c r="A361" s="145"/>
      <c r="B361" s="146"/>
      <c r="C361" s="146"/>
      <c r="D361" s="147"/>
    </row>
    <row r="362" spans="1:4" ht="16" thickBot="1" x14ac:dyDescent="0.25">
      <c r="A362" s="174" t="s">
        <v>3</v>
      </c>
      <c r="B362" s="175"/>
      <c r="C362" s="104" t="s">
        <v>307</v>
      </c>
      <c r="D362" s="106"/>
    </row>
    <row r="363" spans="1:4" ht="16" thickBot="1" x14ac:dyDescent="0.25">
      <c r="A363" s="138" t="s">
        <v>124</v>
      </c>
      <c r="B363" s="139"/>
      <c r="C363" s="150" t="s">
        <v>166</v>
      </c>
      <c r="D363" s="176"/>
    </row>
    <row r="364" spans="1:4" x14ac:dyDescent="0.2">
      <c r="A364" s="158" t="s">
        <v>126</v>
      </c>
      <c r="B364" s="159"/>
      <c r="C364" s="177" t="s">
        <v>308</v>
      </c>
      <c r="D364" s="178"/>
    </row>
    <row r="365" spans="1:4" ht="16" thickBot="1" x14ac:dyDescent="0.25">
      <c r="A365" s="160"/>
      <c r="B365" s="161"/>
      <c r="C365" s="165" t="s">
        <v>303</v>
      </c>
      <c r="D365" s="166"/>
    </row>
    <row r="366" spans="1:4" ht="16" thickBot="1" x14ac:dyDescent="0.25">
      <c r="A366" s="181" t="s">
        <v>128</v>
      </c>
      <c r="B366" s="182"/>
      <c r="C366" s="170" t="s">
        <v>309</v>
      </c>
      <c r="D366" s="171"/>
    </row>
    <row r="367" spans="1:4" ht="16" thickBot="1" x14ac:dyDescent="0.25">
      <c r="A367" s="31" t="s">
        <v>130</v>
      </c>
      <c r="B367" s="34"/>
      <c r="C367" s="138" t="s">
        <v>305</v>
      </c>
      <c r="D367" s="139"/>
    </row>
    <row r="368" spans="1:4" ht="16" thickBot="1" x14ac:dyDescent="0.25">
      <c r="A368" s="138" t="s">
        <v>150</v>
      </c>
      <c r="B368" s="139"/>
      <c r="C368" s="138" t="s">
        <v>310</v>
      </c>
      <c r="D368" s="139"/>
    </row>
    <row r="369" spans="1:4" ht="16" thickBot="1" x14ac:dyDescent="0.25">
      <c r="A369" s="138" t="s">
        <v>133</v>
      </c>
      <c r="B369" s="139"/>
      <c r="C369" s="66" t="s">
        <v>134</v>
      </c>
      <c r="D369" s="32" t="s">
        <v>135</v>
      </c>
    </row>
    <row r="370" spans="1:4" ht="16" thickBot="1" x14ac:dyDescent="0.25">
      <c r="A370" s="140" t="s">
        <v>136</v>
      </c>
      <c r="B370" s="33">
        <v>1</v>
      </c>
      <c r="C370" s="102" t="s">
        <v>311</v>
      </c>
      <c r="D370" s="124">
        <v>0</v>
      </c>
    </row>
    <row r="371" spans="1:4" ht="16" thickBot="1" x14ac:dyDescent="0.25">
      <c r="A371" s="141"/>
      <c r="B371" s="33">
        <v>2</v>
      </c>
      <c r="C371" s="102" t="s">
        <v>158</v>
      </c>
      <c r="D371" s="124">
        <v>0</v>
      </c>
    </row>
    <row r="372" spans="1:4" ht="16" thickBot="1" x14ac:dyDescent="0.25">
      <c r="A372" s="141"/>
      <c r="B372" s="33">
        <v>3</v>
      </c>
      <c r="C372" s="102" t="s">
        <v>192</v>
      </c>
      <c r="D372" s="124">
        <v>0</v>
      </c>
    </row>
    <row r="373" spans="1:4" ht="16" thickBot="1" x14ac:dyDescent="0.25">
      <c r="A373" s="144"/>
      <c r="B373" s="33"/>
      <c r="C373" s="103" t="s">
        <v>140</v>
      </c>
      <c r="D373" s="124">
        <v>0</v>
      </c>
    </row>
    <row r="374" spans="1:4" ht="16" thickBot="1" x14ac:dyDescent="0.25">
      <c r="A374" s="142"/>
      <c r="B374" s="143"/>
      <c r="C374" s="105" t="s">
        <v>141</v>
      </c>
      <c r="D374" s="107">
        <f>AVERAGE(D370:D371:D372)+D373</f>
        <v>0</v>
      </c>
    </row>
    <row r="375" spans="1:4" ht="16" thickBot="1" x14ac:dyDescent="0.25">
      <c r="A375" s="145"/>
      <c r="B375" s="146"/>
      <c r="C375" s="146"/>
      <c r="D375" s="147"/>
    </row>
    <row r="376" spans="1:4" ht="16" thickBot="1" x14ac:dyDescent="0.25">
      <c r="A376" s="174" t="s">
        <v>3</v>
      </c>
      <c r="B376" s="175"/>
      <c r="C376" s="104" t="s">
        <v>312</v>
      </c>
      <c r="D376" s="106"/>
    </row>
    <row r="377" spans="1:4" ht="16" thickBot="1" x14ac:dyDescent="0.25">
      <c r="A377" s="138" t="s">
        <v>124</v>
      </c>
      <c r="B377" s="139"/>
      <c r="C377" s="150" t="s">
        <v>166</v>
      </c>
      <c r="D377" s="176"/>
    </row>
    <row r="378" spans="1:4" ht="16" thickBot="1" x14ac:dyDescent="0.25">
      <c r="A378" s="158" t="s">
        <v>126</v>
      </c>
      <c r="B378" s="159"/>
      <c r="C378" s="165" t="s">
        <v>308</v>
      </c>
      <c r="D378" s="166"/>
    </row>
    <row r="379" spans="1:4" ht="16" thickBot="1" x14ac:dyDescent="0.25">
      <c r="A379" s="160"/>
      <c r="B379" s="161"/>
      <c r="C379" s="165" t="s">
        <v>313</v>
      </c>
      <c r="D379" s="166"/>
    </row>
    <row r="380" spans="1:4" ht="16" thickBot="1" x14ac:dyDescent="0.25">
      <c r="A380" s="138" t="s">
        <v>144</v>
      </c>
      <c r="B380" s="139"/>
      <c r="C380" s="138" t="s">
        <v>314</v>
      </c>
      <c r="D380" s="139"/>
    </row>
    <row r="381" spans="1:4" ht="16" thickBot="1" x14ac:dyDescent="0.25">
      <c r="A381" s="181" t="s">
        <v>128</v>
      </c>
      <c r="B381" s="182"/>
      <c r="C381" s="170" t="s">
        <v>315</v>
      </c>
      <c r="D381" s="171"/>
    </row>
    <row r="382" spans="1:4" x14ac:dyDescent="0.2">
      <c r="A382" s="31" t="s">
        <v>130</v>
      </c>
      <c r="B382" s="34"/>
      <c r="C382" s="138" t="s">
        <v>316</v>
      </c>
      <c r="D382" s="139"/>
    </row>
    <row r="383" spans="1:4" ht="16" thickBot="1" x14ac:dyDescent="0.25">
      <c r="A383" s="138" t="s">
        <v>150</v>
      </c>
      <c r="B383" s="139"/>
      <c r="C383" s="138" t="s">
        <v>317</v>
      </c>
      <c r="D383" s="139"/>
    </row>
    <row r="384" spans="1:4" ht="16" thickBot="1" x14ac:dyDescent="0.25">
      <c r="A384" s="138" t="s">
        <v>133</v>
      </c>
      <c r="B384" s="139"/>
      <c r="C384" s="66" t="s">
        <v>134</v>
      </c>
      <c r="D384" s="32" t="s">
        <v>135</v>
      </c>
    </row>
    <row r="385" spans="1:4" ht="16" thickBot="1" x14ac:dyDescent="0.25">
      <c r="A385" s="140" t="s">
        <v>136</v>
      </c>
      <c r="B385" s="33">
        <v>1</v>
      </c>
      <c r="C385" s="102" t="s">
        <v>156</v>
      </c>
      <c r="D385" s="124">
        <v>0</v>
      </c>
    </row>
    <row r="386" spans="1:4" ht="16" thickBot="1" x14ac:dyDescent="0.25">
      <c r="A386" s="141"/>
      <c r="B386" s="33">
        <v>2</v>
      </c>
      <c r="C386" s="102" t="s">
        <v>157</v>
      </c>
      <c r="D386" s="124">
        <v>0</v>
      </c>
    </row>
    <row r="387" spans="1:4" ht="16" thickBot="1" x14ac:dyDescent="0.25">
      <c r="A387" s="141"/>
      <c r="B387" s="33">
        <v>3</v>
      </c>
      <c r="C387" s="102" t="s">
        <v>158</v>
      </c>
      <c r="D387" s="124">
        <v>0</v>
      </c>
    </row>
    <row r="388" spans="1:4" ht="16" thickBot="1" x14ac:dyDescent="0.25">
      <c r="A388" s="144"/>
      <c r="B388" s="33"/>
      <c r="C388" s="103" t="s">
        <v>140</v>
      </c>
      <c r="D388" s="124">
        <v>0</v>
      </c>
    </row>
    <row r="389" spans="1:4" ht="16" thickBot="1" x14ac:dyDescent="0.25">
      <c r="A389" s="142"/>
      <c r="B389" s="143"/>
      <c r="C389" s="105" t="s">
        <v>141</v>
      </c>
      <c r="D389" s="107">
        <f>AVERAGE(D385:D386:D387)+D388</f>
        <v>0</v>
      </c>
    </row>
    <row r="390" spans="1:4" ht="16" thickBot="1" x14ac:dyDescent="0.25">
      <c r="A390" s="145"/>
      <c r="B390" s="146"/>
      <c r="C390" s="146"/>
      <c r="D390" s="147"/>
    </row>
    <row r="391" spans="1:4" ht="16" thickBot="1" x14ac:dyDescent="0.25">
      <c r="A391" s="174" t="s">
        <v>3</v>
      </c>
      <c r="B391" s="175"/>
      <c r="C391" s="104" t="s">
        <v>318</v>
      </c>
      <c r="D391" s="106"/>
    </row>
    <row r="392" spans="1:4" ht="16" thickBot="1" x14ac:dyDescent="0.25">
      <c r="A392" s="138" t="s">
        <v>124</v>
      </c>
      <c r="B392" s="139"/>
      <c r="C392" s="150" t="s">
        <v>166</v>
      </c>
      <c r="D392" s="176"/>
    </row>
    <row r="393" spans="1:4" ht="16" thickBot="1" x14ac:dyDescent="0.25">
      <c r="A393" s="158" t="s">
        <v>126</v>
      </c>
      <c r="B393" s="159"/>
      <c r="C393" s="165" t="s">
        <v>319</v>
      </c>
      <c r="D393" s="166"/>
    </row>
    <row r="394" spans="1:4" ht="16" thickBot="1" x14ac:dyDescent="0.25">
      <c r="A394" s="160"/>
      <c r="B394" s="161"/>
      <c r="C394" s="165" t="s">
        <v>320</v>
      </c>
      <c r="D394" s="166"/>
    </row>
    <row r="395" spans="1:4" ht="16" thickBot="1" x14ac:dyDescent="0.25">
      <c r="A395" s="181" t="s">
        <v>128</v>
      </c>
      <c r="B395" s="182"/>
      <c r="C395" s="170" t="s">
        <v>321</v>
      </c>
      <c r="D395" s="171"/>
    </row>
    <row r="396" spans="1:4" x14ac:dyDescent="0.2">
      <c r="A396" s="31" t="s">
        <v>130</v>
      </c>
      <c r="B396" s="34"/>
      <c r="C396" s="138" t="s">
        <v>322</v>
      </c>
      <c r="D396" s="139"/>
    </row>
    <row r="397" spans="1:4" ht="16" thickBot="1" x14ac:dyDescent="0.25">
      <c r="A397" s="138" t="s">
        <v>150</v>
      </c>
      <c r="B397" s="139"/>
      <c r="C397" s="138" t="s">
        <v>323</v>
      </c>
      <c r="D397" s="139"/>
    </row>
    <row r="398" spans="1:4" ht="16" thickBot="1" x14ac:dyDescent="0.25">
      <c r="A398" s="138" t="s">
        <v>133</v>
      </c>
      <c r="B398" s="139"/>
      <c r="C398" s="66" t="s">
        <v>324</v>
      </c>
      <c r="D398" s="32" t="s">
        <v>135</v>
      </c>
    </row>
    <row r="399" spans="1:4" ht="16" thickBot="1" x14ac:dyDescent="0.25">
      <c r="A399" s="140" t="s">
        <v>136</v>
      </c>
      <c r="B399" s="33">
        <v>1</v>
      </c>
      <c r="C399" s="102" t="s">
        <v>291</v>
      </c>
      <c r="D399" s="124">
        <v>0</v>
      </c>
    </row>
    <row r="400" spans="1:4" ht="16" thickBot="1" x14ac:dyDescent="0.25">
      <c r="A400" s="141"/>
      <c r="B400" s="33">
        <v>2</v>
      </c>
      <c r="C400" s="102" t="s">
        <v>292</v>
      </c>
      <c r="D400" s="124">
        <v>0</v>
      </c>
    </row>
    <row r="401" spans="1:4" ht="16" thickBot="1" x14ac:dyDescent="0.25">
      <c r="A401" s="141"/>
      <c r="B401" s="33">
        <v>3</v>
      </c>
      <c r="C401" s="102" t="s">
        <v>325</v>
      </c>
      <c r="D401" s="124">
        <v>0</v>
      </c>
    </row>
    <row r="402" spans="1:4" ht="16" thickBot="1" x14ac:dyDescent="0.25">
      <c r="A402" s="144"/>
      <c r="B402" s="33"/>
      <c r="C402" s="103" t="s">
        <v>140</v>
      </c>
      <c r="D402" s="124">
        <v>0</v>
      </c>
    </row>
    <row r="403" spans="1:4" ht="16" thickBot="1" x14ac:dyDescent="0.25">
      <c r="A403" s="142"/>
      <c r="B403" s="143"/>
      <c r="C403" s="105" t="s">
        <v>141</v>
      </c>
      <c r="D403" s="107">
        <f>AVERAGE(D399:D400:D401)+D402</f>
        <v>0</v>
      </c>
    </row>
    <row r="404" spans="1:4" ht="16" thickBot="1" x14ac:dyDescent="0.25">
      <c r="A404" s="145"/>
      <c r="B404" s="146"/>
      <c r="C404" s="146"/>
      <c r="D404" s="147"/>
    </row>
    <row r="405" spans="1:4" ht="16" thickBot="1" x14ac:dyDescent="0.25">
      <c r="A405" s="174" t="s">
        <v>3</v>
      </c>
      <c r="B405" s="175"/>
      <c r="C405" s="104" t="s">
        <v>326</v>
      </c>
      <c r="D405" s="106"/>
    </row>
    <row r="406" spans="1:4" ht="16" thickBot="1" x14ac:dyDescent="0.25">
      <c r="A406" s="138" t="s">
        <v>124</v>
      </c>
      <c r="B406" s="139"/>
      <c r="C406" s="150" t="s">
        <v>166</v>
      </c>
      <c r="D406" s="176"/>
    </row>
    <row r="407" spans="1:4" ht="16" thickBot="1" x14ac:dyDescent="0.25">
      <c r="A407" s="158" t="s">
        <v>126</v>
      </c>
      <c r="B407" s="159"/>
      <c r="C407" s="165" t="s">
        <v>327</v>
      </c>
      <c r="D407" s="166"/>
    </row>
    <row r="408" spans="1:4" ht="16" thickBot="1" x14ac:dyDescent="0.25">
      <c r="A408" s="160"/>
      <c r="B408" s="161"/>
      <c r="C408" s="165" t="s">
        <v>328</v>
      </c>
      <c r="D408" s="166"/>
    </row>
    <row r="409" spans="1:4" ht="16" thickBot="1" x14ac:dyDescent="0.25">
      <c r="A409" s="158" t="s">
        <v>144</v>
      </c>
      <c r="B409" s="159"/>
      <c r="C409" s="165" t="s">
        <v>329</v>
      </c>
      <c r="D409" s="166"/>
    </row>
    <row r="410" spans="1:4" ht="16" thickBot="1" x14ac:dyDescent="0.25">
      <c r="A410" s="158" t="s">
        <v>128</v>
      </c>
      <c r="B410" s="159"/>
      <c r="C410" s="165" t="s">
        <v>330</v>
      </c>
      <c r="D410" s="166"/>
    </row>
    <row r="411" spans="1:4" ht="16" thickBot="1" x14ac:dyDescent="0.25">
      <c r="A411" s="160"/>
      <c r="B411" s="161"/>
      <c r="C411" s="165" t="s">
        <v>331</v>
      </c>
      <c r="D411" s="166"/>
    </row>
    <row r="412" spans="1:4" x14ac:dyDescent="0.2">
      <c r="A412" s="31" t="s">
        <v>130</v>
      </c>
      <c r="B412" s="34"/>
      <c r="C412" s="138" t="s">
        <v>332</v>
      </c>
      <c r="D412" s="139"/>
    </row>
    <row r="413" spans="1:4" ht="32" customHeight="1" thickBot="1" x14ac:dyDescent="0.25">
      <c r="A413" s="138" t="s">
        <v>150</v>
      </c>
      <c r="B413" s="139"/>
      <c r="C413" s="138" t="s">
        <v>333</v>
      </c>
      <c r="D413" s="139"/>
    </row>
    <row r="414" spans="1:4" ht="16" thickBot="1" x14ac:dyDescent="0.25">
      <c r="A414" s="138" t="s">
        <v>133</v>
      </c>
      <c r="B414" s="139"/>
      <c r="C414" s="66" t="s">
        <v>334</v>
      </c>
      <c r="D414" s="32" t="s">
        <v>135</v>
      </c>
    </row>
    <row r="415" spans="1:4" ht="16" thickBot="1" x14ac:dyDescent="0.25">
      <c r="A415" s="140" t="s">
        <v>136</v>
      </c>
      <c r="B415" s="33">
        <v>1</v>
      </c>
      <c r="C415" s="102" t="s">
        <v>162</v>
      </c>
      <c r="D415" s="124">
        <v>0</v>
      </c>
    </row>
    <row r="416" spans="1:4" ht="16" thickBot="1" x14ac:dyDescent="0.25">
      <c r="A416" s="141"/>
      <c r="B416" s="33">
        <v>2</v>
      </c>
      <c r="C416" s="102" t="s">
        <v>164</v>
      </c>
      <c r="D416" s="124">
        <v>0</v>
      </c>
    </row>
    <row r="417" spans="1:4" ht="16" thickBot="1" x14ac:dyDescent="0.25">
      <c r="A417" s="141"/>
      <c r="B417" s="33">
        <v>3</v>
      </c>
      <c r="C417" s="102" t="s">
        <v>335</v>
      </c>
      <c r="D417" s="124">
        <v>0</v>
      </c>
    </row>
    <row r="418" spans="1:4" ht="16" thickBot="1" x14ac:dyDescent="0.25">
      <c r="A418" s="144"/>
      <c r="B418" s="33"/>
      <c r="C418" s="103" t="s">
        <v>140</v>
      </c>
      <c r="D418" s="124">
        <v>0</v>
      </c>
    </row>
    <row r="419" spans="1:4" ht="16" thickBot="1" x14ac:dyDescent="0.25">
      <c r="A419" s="142"/>
      <c r="B419" s="143"/>
      <c r="C419" s="105" t="s">
        <v>141</v>
      </c>
      <c r="D419" s="107">
        <f>AVERAGE(D415:D416:D417)+D418</f>
        <v>0</v>
      </c>
    </row>
    <row r="420" spans="1:4" ht="16" thickBot="1" x14ac:dyDescent="0.25">
      <c r="A420" s="145"/>
      <c r="B420" s="146"/>
      <c r="C420" s="146"/>
      <c r="D420" s="147"/>
    </row>
    <row r="421" spans="1:4" ht="16" thickBot="1" x14ac:dyDescent="0.25">
      <c r="A421" s="174" t="s">
        <v>3</v>
      </c>
      <c r="B421" s="175"/>
      <c r="C421" s="104" t="s">
        <v>336</v>
      </c>
      <c r="D421" s="106"/>
    </row>
    <row r="422" spans="1:4" ht="30" customHeight="1" thickBot="1" x14ac:dyDescent="0.25">
      <c r="A422" s="138" t="s">
        <v>124</v>
      </c>
      <c r="B422" s="139"/>
      <c r="C422" s="150" t="s">
        <v>337</v>
      </c>
      <c r="D422" s="176"/>
    </row>
    <row r="423" spans="1:4" ht="16" thickBot="1" x14ac:dyDescent="0.25">
      <c r="A423" s="158" t="s">
        <v>126</v>
      </c>
      <c r="B423" s="159"/>
      <c r="C423" s="165" t="s">
        <v>338</v>
      </c>
      <c r="D423" s="166"/>
    </row>
    <row r="424" spans="1:4" ht="16" thickBot="1" x14ac:dyDescent="0.25">
      <c r="A424" s="158" t="s">
        <v>128</v>
      </c>
      <c r="B424" s="159"/>
      <c r="C424" s="165" t="s">
        <v>339</v>
      </c>
      <c r="D424" s="166"/>
    </row>
    <row r="425" spans="1:4" x14ac:dyDescent="0.2">
      <c r="A425" s="31" t="s">
        <v>130</v>
      </c>
      <c r="B425" s="34"/>
      <c r="C425" s="138" t="s">
        <v>340</v>
      </c>
      <c r="D425" s="139"/>
    </row>
    <row r="426" spans="1:4" ht="16" customHeight="1" thickBot="1" x14ac:dyDescent="0.25">
      <c r="A426" s="138" t="s">
        <v>150</v>
      </c>
      <c r="B426" s="139"/>
      <c r="C426" s="138" t="s">
        <v>295</v>
      </c>
      <c r="D426" s="139"/>
    </row>
    <row r="427" spans="1:4" ht="16" thickBot="1" x14ac:dyDescent="0.25">
      <c r="A427" s="138" t="s">
        <v>133</v>
      </c>
      <c r="B427" s="139"/>
      <c r="C427" s="66" t="s">
        <v>341</v>
      </c>
      <c r="D427" s="32" t="s">
        <v>135</v>
      </c>
    </row>
    <row r="428" spans="1:4" ht="16" thickBot="1" x14ac:dyDescent="0.25">
      <c r="A428" s="140" t="s">
        <v>136</v>
      </c>
      <c r="B428" s="33">
        <v>1</v>
      </c>
      <c r="C428" s="102" t="s">
        <v>342</v>
      </c>
      <c r="D428" s="124">
        <v>0</v>
      </c>
    </row>
    <row r="429" spans="1:4" ht="16" thickBot="1" x14ac:dyDescent="0.25">
      <c r="A429" s="141"/>
      <c r="B429" s="33">
        <v>2</v>
      </c>
      <c r="C429" s="102" t="s">
        <v>162</v>
      </c>
      <c r="D429" s="124">
        <v>0</v>
      </c>
    </row>
    <row r="430" spans="1:4" ht="16" thickBot="1" x14ac:dyDescent="0.25">
      <c r="A430" s="141"/>
      <c r="B430" s="33">
        <v>3</v>
      </c>
      <c r="C430" s="102" t="s">
        <v>163</v>
      </c>
      <c r="D430" s="124">
        <v>0</v>
      </c>
    </row>
    <row r="431" spans="1:4" ht="16" thickBot="1" x14ac:dyDescent="0.25">
      <c r="A431" s="144"/>
      <c r="B431" s="33"/>
      <c r="C431" s="103" t="s">
        <v>140</v>
      </c>
      <c r="D431" s="124">
        <v>0</v>
      </c>
    </row>
    <row r="432" spans="1:4" ht="16" thickBot="1" x14ac:dyDescent="0.25">
      <c r="A432" s="142"/>
      <c r="B432" s="143"/>
      <c r="C432" s="105" t="s">
        <v>141</v>
      </c>
      <c r="D432" s="107">
        <f>AVERAGE(D428:D429:D430)+D431</f>
        <v>0</v>
      </c>
    </row>
    <row r="433" spans="1:4" ht="16" thickBot="1" x14ac:dyDescent="0.25">
      <c r="A433" s="145"/>
      <c r="B433" s="146"/>
      <c r="C433" s="146"/>
      <c r="D433" s="147"/>
    </row>
    <row r="434" spans="1:4" ht="16" thickBot="1" x14ac:dyDescent="0.25">
      <c r="A434" s="174" t="s">
        <v>3</v>
      </c>
      <c r="B434" s="175"/>
      <c r="C434" s="104" t="s">
        <v>500</v>
      </c>
      <c r="D434" s="106"/>
    </row>
    <row r="435" spans="1:4" ht="16" customHeight="1" thickBot="1" x14ac:dyDescent="0.25">
      <c r="A435" s="138" t="s">
        <v>124</v>
      </c>
      <c r="B435" s="139"/>
      <c r="C435" s="150" t="s">
        <v>125</v>
      </c>
      <c r="D435" s="176"/>
    </row>
    <row r="436" spans="1:4" ht="30" customHeight="1" thickBot="1" x14ac:dyDescent="0.25">
      <c r="A436" s="158" t="s">
        <v>126</v>
      </c>
      <c r="B436" s="159"/>
      <c r="C436" s="165" t="s">
        <v>501</v>
      </c>
      <c r="D436" s="166"/>
    </row>
    <row r="437" spans="1:4" ht="16" thickBot="1" x14ac:dyDescent="0.25">
      <c r="A437" s="158" t="s">
        <v>128</v>
      </c>
      <c r="B437" s="159"/>
      <c r="C437" s="165" t="s">
        <v>502</v>
      </c>
      <c r="D437" s="166"/>
    </row>
    <row r="438" spans="1:4" ht="16" thickBot="1" x14ac:dyDescent="0.25">
      <c r="A438" s="111" t="s">
        <v>130</v>
      </c>
      <c r="B438" s="112"/>
      <c r="C438" s="138" t="s">
        <v>503</v>
      </c>
      <c r="D438" s="139"/>
    </row>
    <row r="439" spans="1:4" ht="16" customHeight="1" thickBot="1" x14ac:dyDescent="0.25">
      <c r="A439" s="138" t="s">
        <v>150</v>
      </c>
      <c r="B439" s="139"/>
      <c r="C439" s="138" t="s">
        <v>504</v>
      </c>
      <c r="D439" s="139"/>
    </row>
    <row r="440" spans="1:4" ht="16" thickBot="1" x14ac:dyDescent="0.25">
      <c r="A440" s="138" t="s">
        <v>133</v>
      </c>
      <c r="B440" s="139"/>
      <c r="C440" s="113" t="s">
        <v>134</v>
      </c>
      <c r="D440" s="32" t="s">
        <v>135</v>
      </c>
    </row>
    <row r="441" spans="1:4" ht="16" thickBot="1" x14ac:dyDescent="0.25">
      <c r="A441" s="140" t="s">
        <v>136</v>
      </c>
      <c r="B441" s="33">
        <v>1</v>
      </c>
      <c r="C441" s="102" t="s">
        <v>137</v>
      </c>
      <c r="D441" s="124">
        <v>0</v>
      </c>
    </row>
    <row r="442" spans="1:4" ht="16" thickBot="1" x14ac:dyDescent="0.25">
      <c r="A442" s="141"/>
      <c r="B442" s="33">
        <v>2</v>
      </c>
      <c r="C442" s="102" t="s">
        <v>192</v>
      </c>
      <c r="D442" s="124">
        <v>0</v>
      </c>
    </row>
    <row r="443" spans="1:4" ht="16" thickBot="1" x14ac:dyDescent="0.25">
      <c r="A443" s="141"/>
      <c r="B443" s="33">
        <v>3</v>
      </c>
      <c r="C443" s="102" t="s">
        <v>239</v>
      </c>
      <c r="D443" s="124">
        <v>0</v>
      </c>
    </row>
    <row r="444" spans="1:4" ht="16" thickBot="1" x14ac:dyDescent="0.25">
      <c r="A444" s="144"/>
      <c r="B444" s="33"/>
      <c r="C444" s="103" t="s">
        <v>140</v>
      </c>
      <c r="D444" s="124">
        <v>0</v>
      </c>
    </row>
    <row r="445" spans="1:4" ht="16" thickBot="1" x14ac:dyDescent="0.25">
      <c r="A445" s="142"/>
      <c r="B445" s="143"/>
      <c r="C445" s="105" t="s">
        <v>141</v>
      </c>
      <c r="D445" s="107">
        <f>AVERAGE(D441:D442:D443)+D444</f>
        <v>0</v>
      </c>
    </row>
    <row r="446" spans="1:4" ht="16" thickBot="1" x14ac:dyDescent="0.25">
      <c r="A446" s="145"/>
      <c r="B446" s="146"/>
      <c r="C446" s="146"/>
      <c r="D446" s="147"/>
    </row>
    <row r="447" spans="1:4" ht="16" thickBot="1" x14ac:dyDescent="0.25">
      <c r="A447" s="174" t="s">
        <v>3</v>
      </c>
      <c r="B447" s="175"/>
      <c r="C447" s="104" t="s">
        <v>505</v>
      </c>
      <c r="D447" s="106"/>
    </row>
    <row r="448" spans="1:4" ht="16" customHeight="1" thickBot="1" x14ac:dyDescent="0.25">
      <c r="A448" s="138" t="s">
        <v>124</v>
      </c>
      <c r="B448" s="139"/>
      <c r="C448" s="150" t="s">
        <v>125</v>
      </c>
      <c r="D448" s="176"/>
    </row>
    <row r="449" spans="1:4" ht="16" customHeight="1" thickBot="1" x14ac:dyDescent="0.25">
      <c r="A449" s="158" t="s">
        <v>126</v>
      </c>
      <c r="B449" s="159"/>
      <c r="C449" s="165" t="s">
        <v>506</v>
      </c>
      <c r="D449" s="166"/>
    </row>
    <row r="450" spans="1:4" ht="16" thickBot="1" x14ac:dyDescent="0.25">
      <c r="A450" s="158" t="s">
        <v>128</v>
      </c>
      <c r="B450" s="159"/>
      <c r="C450" s="165" t="s">
        <v>502</v>
      </c>
      <c r="D450" s="166"/>
    </row>
    <row r="451" spans="1:4" ht="16" thickBot="1" x14ac:dyDescent="0.25">
      <c r="A451" s="111" t="s">
        <v>130</v>
      </c>
      <c r="B451" s="112"/>
      <c r="C451" s="138" t="s">
        <v>503</v>
      </c>
      <c r="D451" s="139"/>
    </row>
    <row r="452" spans="1:4" ht="16" thickBot="1" x14ac:dyDescent="0.25">
      <c r="A452" s="138" t="s">
        <v>133</v>
      </c>
      <c r="B452" s="139"/>
      <c r="C452" s="113" t="s">
        <v>134</v>
      </c>
      <c r="D452" s="32" t="s">
        <v>135</v>
      </c>
    </row>
    <row r="453" spans="1:4" ht="16" thickBot="1" x14ac:dyDescent="0.25">
      <c r="A453" s="140" t="s">
        <v>136</v>
      </c>
      <c r="B453" s="33">
        <v>1</v>
      </c>
      <c r="C453" s="102" t="s">
        <v>507</v>
      </c>
      <c r="D453" s="124">
        <v>0</v>
      </c>
    </row>
    <row r="454" spans="1:4" ht="16" thickBot="1" x14ac:dyDescent="0.25">
      <c r="A454" s="141"/>
      <c r="B454" s="33">
        <v>2</v>
      </c>
      <c r="C454" s="102" t="s">
        <v>173</v>
      </c>
      <c r="D454" s="124">
        <v>0</v>
      </c>
    </row>
    <row r="455" spans="1:4" ht="16" thickBot="1" x14ac:dyDescent="0.25">
      <c r="A455" s="141"/>
      <c r="B455" s="33">
        <v>3</v>
      </c>
      <c r="C455" s="102" t="s">
        <v>174</v>
      </c>
      <c r="D455" s="124">
        <v>0</v>
      </c>
    </row>
    <row r="456" spans="1:4" ht="16" thickBot="1" x14ac:dyDescent="0.25">
      <c r="A456" s="144"/>
      <c r="B456" s="33"/>
      <c r="C456" s="103" t="s">
        <v>140</v>
      </c>
      <c r="D456" s="124">
        <v>0</v>
      </c>
    </row>
    <row r="457" spans="1:4" ht="16" thickBot="1" x14ac:dyDescent="0.25">
      <c r="A457" s="142"/>
      <c r="B457" s="143"/>
      <c r="C457" s="105" t="s">
        <v>141</v>
      </c>
      <c r="D457" s="107">
        <f>AVERAGE(D453:D454:D455)+D456</f>
        <v>0</v>
      </c>
    </row>
    <row r="458" spans="1:4" ht="16" thickBot="1" x14ac:dyDescent="0.25">
      <c r="A458" s="145"/>
      <c r="B458" s="146"/>
      <c r="C458" s="146"/>
      <c r="D458" s="147"/>
    </row>
    <row r="459" spans="1:4" ht="16" thickBot="1" x14ac:dyDescent="0.25">
      <c r="A459" s="174" t="s">
        <v>3</v>
      </c>
      <c r="B459" s="175"/>
      <c r="C459" s="104" t="s">
        <v>508</v>
      </c>
      <c r="D459" s="106"/>
    </row>
    <row r="460" spans="1:4" ht="16" customHeight="1" thickBot="1" x14ac:dyDescent="0.25">
      <c r="A460" s="138" t="s">
        <v>124</v>
      </c>
      <c r="B460" s="139"/>
      <c r="C460" s="150" t="s">
        <v>125</v>
      </c>
      <c r="D460" s="176"/>
    </row>
    <row r="461" spans="1:4" ht="16" customHeight="1" thickBot="1" x14ac:dyDescent="0.25">
      <c r="A461" s="158" t="s">
        <v>126</v>
      </c>
      <c r="B461" s="159"/>
      <c r="C461" s="165" t="s">
        <v>506</v>
      </c>
      <c r="D461" s="166"/>
    </row>
    <row r="462" spans="1:4" ht="16" thickBot="1" x14ac:dyDescent="0.25">
      <c r="A462" s="158" t="s">
        <v>128</v>
      </c>
      <c r="B462" s="159"/>
      <c r="C462" s="165" t="s">
        <v>509</v>
      </c>
      <c r="D462" s="166"/>
    </row>
    <row r="463" spans="1:4" ht="16" thickBot="1" x14ac:dyDescent="0.25">
      <c r="A463" s="111" t="s">
        <v>130</v>
      </c>
      <c r="B463" s="112"/>
      <c r="C463" s="138" t="s">
        <v>503</v>
      </c>
      <c r="D463" s="139"/>
    </row>
    <row r="464" spans="1:4" ht="16" thickBot="1" x14ac:dyDescent="0.25">
      <c r="A464" s="138" t="s">
        <v>133</v>
      </c>
      <c r="B464" s="139"/>
      <c r="C464" s="113" t="s">
        <v>134</v>
      </c>
      <c r="D464" s="32" t="s">
        <v>135</v>
      </c>
    </row>
    <row r="465" spans="1:4" ht="16" thickBot="1" x14ac:dyDescent="0.25">
      <c r="A465" s="140" t="s">
        <v>136</v>
      </c>
      <c r="B465" s="33">
        <v>1</v>
      </c>
      <c r="C465" s="102" t="s">
        <v>507</v>
      </c>
      <c r="D465" s="124">
        <v>0</v>
      </c>
    </row>
    <row r="466" spans="1:4" ht="16" thickBot="1" x14ac:dyDescent="0.25">
      <c r="A466" s="141"/>
      <c r="B466" s="33">
        <v>2</v>
      </c>
      <c r="C466" s="102" t="s">
        <v>156</v>
      </c>
      <c r="D466" s="124">
        <v>0</v>
      </c>
    </row>
    <row r="467" spans="1:4" ht="16" thickBot="1" x14ac:dyDescent="0.25">
      <c r="A467" s="141"/>
      <c r="B467" s="33">
        <v>3</v>
      </c>
      <c r="C467" s="102" t="s">
        <v>157</v>
      </c>
      <c r="D467" s="124">
        <v>0</v>
      </c>
    </row>
    <row r="468" spans="1:4" ht="16" thickBot="1" x14ac:dyDescent="0.25">
      <c r="A468" s="144"/>
      <c r="B468" s="33"/>
      <c r="C468" s="103" t="s">
        <v>140</v>
      </c>
      <c r="D468" s="124">
        <v>0</v>
      </c>
    </row>
    <row r="469" spans="1:4" ht="16" thickBot="1" x14ac:dyDescent="0.25">
      <c r="A469" s="142"/>
      <c r="B469" s="143"/>
      <c r="C469" s="105" t="s">
        <v>141</v>
      </c>
      <c r="D469" s="107">
        <f>AVERAGE(D465:D466:D467)+D468</f>
        <v>0</v>
      </c>
    </row>
    <row r="470" spans="1:4" ht="16" thickBot="1" x14ac:dyDescent="0.25">
      <c r="A470" s="145"/>
      <c r="B470" s="146"/>
      <c r="C470" s="146"/>
      <c r="D470" s="147"/>
    </row>
    <row r="471" spans="1:4" ht="16" thickBot="1" x14ac:dyDescent="0.25">
      <c r="A471" s="174" t="s">
        <v>3</v>
      </c>
      <c r="B471" s="175"/>
      <c r="C471" s="104" t="s">
        <v>510</v>
      </c>
      <c r="D471" s="106"/>
    </row>
    <row r="472" spans="1:4" ht="16" customHeight="1" thickBot="1" x14ac:dyDescent="0.25">
      <c r="A472" s="138" t="s">
        <v>124</v>
      </c>
      <c r="B472" s="139"/>
      <c r="C472" s="150" t="s">
        <v>125</v>
      </c>
      <c r="D472" s="176"/>
    </row>
    <row r="473" spans="1:4" ht="16" customHeight="1" thickBot="1" x14ac:dyDescent="0.25">
      <c r="A473" s="158" t="s">
        <v>126</v>
      </c>
      <c r="B473" s="159"/>
      <c r="C473" s="165" t="s">
        <v>548</v>
      </c>
      <c r="D473" s="166"/>
    </row>
    <row r="474" spans="1:4" ht="16" thickBot="1" x14ac:dyDescent="0.25">
      <c r="A474" s="158" t="s">
        <v>128</v>
      </c>
      <c r="B474" s="159"/>
      <c r="C474" s="165" t="s">
        <v>511</v>
      </c>
      <c r="D474" s="166"/>
    </row>
    <row r="475" spans="1:4" ht="16" thickBot="1" x14ac:dyDescent="0.25">
      <c r="A475" s="111" t="s">
        <v>130</v>
      </c>
      <c r="B475" s="112"/>
      <c r="C475" s="138" t="s">
        <v>512</v>
      </c>
      <c r="D475" s="139"/>
    </row>
    <row r="476" spans="1:4" ht="16" thickBot="1" x14ac:dyDescent="0.25">
      <c r="A476" s="138" t="s">
        <v>133</v>
      </c>
      <c r="B476" s="139"/>
      <c r="C476" s="113" t="s">
        <v>134</v>
      </c>
      <c r="D476" s="32" t="s">
        <v>135</v>
      </c>
    </row>
    <row r="477" spans="1:4" ht="16" thickBot="1" x14ac:dyDescent="0.25">
      <c r="A477" s="140" t="s">
        <v>136</v>
      </c>
      <c r="B477" s="33">
        <v>1</v>
      </c>
      <c r="C477" s="102" t="s">
        <v>513</v>
      </c>
      <c r="D477" s="124">
        <v>0</v>
      </c>
    </row>
    <row r="478" spans="1:4" ht="16" thickBot="1" x14ac:dyDescent="0.25">
      <c r="A478" s="141"/>
      <c r="B478" s="33">
        <v>2</v>
      </c>
      <c r="C478" s="102" t="s">
        <v>342</v>
      </c>
      <c r="D478" s="124">
        <v>0</v>
      </c>
    </row>
    <row r="479" spans="1:4" ht="16" thickBot="1" x14ac:dyDescent="0.25">
      <c r="A479" s="141"/>
      <c r="B479" s="33">
        <v>3</v>
      </c>
      <c r="C479" s="102" t="s">
        <v>162</v>
      </c>
      <c r="D479" s="124">
        <v>0</v>
      </c>
    </row>
    <row r="480" spans="1:4" ht="16" thickBot="1" x14ac:dyDescent="0.25">
      <c r="A480" s="144"/>
      <c r="B480" s="33"/>
      <c r="C480" s="103" t="s">
        <v>140</v>
      </c>
      <c r="D480" s="124">
        <v>0</v>
      </c>
    </row>
    <row r="481" spans="1:4" ht="16" thickBot="1" x14ac:dyDescent="0.25">
      <c r="A481" s="142"/>
      <c r="B481" s="143"/>
      <c r="C481" s="105" t="s">
        <v>141</v>
      </c>
      <c r="D481" s="107">
        <f>AVERAGE(D477:D478:D479)+D480</f>
        <v>0</v>
      </c>
    </row>
    <row r="482" spans="1:4" ht="16" thickBot="1" x14ac:dyDescent="0.25">
      <c r="A482" s="145"/>
      <c r="B482" s="146"/>
      <c r="C482" s="146"/>
      <c r="D482" s="147"/>
    </row>
    <row r="483" spans="1:4" ht="16" thickBot="1" x14ac:dyDescent="0.25">
      <c r="A483" s="174" t="s">
        <v>3</v>
      </c>
      <c r="B483" s="175"/>
      <c r="C483" s="104" t="s">
        <v>514</v>
      </c>
      <c r="D483" s="106"/>
    </row>
    <row r="484" spans="1:4" ht="16" customHeight="1" thickBot="1" x14ac:dyDescent="0.25">
      <c r="A484" s="138" t="s">
        <v>124</v>
      </c>
      <c r="B484" s="139"/>
      <c r="C484" s="150" t="s">
        <v>125</v>
      </c>
      <c r="D484" s="176"/>
    </row>
    <row r="485" spans="1:4" ht="16" customHeight="1" thickBot="1" x14ac:dyDescent="0.25">
      <c r="A485" s="158" t="s">
        <v>126</v>
      </c>
      <c r="B485" s="159"/>
      <c r="C485" s="165" t="s">
        <v>549</v>
      </c>
      <c r="D485" s="166"/>
    </row>
    <row r="486" spans="1:4" ht="16" thickBot="1" x14ac:dyDescent="0.25">
      <c r="A486" s="158" t="s">
        <v>128</v>
      </c>
      <c r="B486" s="159"/>
      <c r="C486" s="165" t="s">
        <v>511</v>
      </c>
      <c r="D486" s="166"/>
    </row>
    <row r="487" spans="1:4" ht="16" thickBot="1" x14ac:dyDescent="0.25">
      <c r="A487" s="111" t="s">
        <v>130</v>
      </c>
      <c r="B487" s="112"/>
      <c r="C487" s="138" t="s">
        <v>512</v>
      </c>
      <c r="D487" s="139"/>
    </row>
    <row r="488" spans="1:4" ht="16" thickBot="1" x14ac:dyDescent="0.25">
      <c r="A488" s="138" t="s">
        <v>133</v>
      </c>
      <c r="B488" s="139"/>
      <c r="C488" s="113" t="s">
        <v>134</v>
      </c>
      <c r="D488" s="32" t="s">
        <v>135</v>
      </c>
    </row>
    <row r="489" spans="1:4" ht="16" thickBot="1" x14ac:dyDescent="0.25">
      <c r="A489" s="140" t="s">
        <v>136</v>
      </c>
      <c r="B489" s="33">
        <v>1</v>
      </c>
      <c r="C489" s="102" t="s">
        <v>513</v>
      </c>
      <c r="D489" s="124">
        <v>0</v>
      </c>
    </row>
    <row r="490" spans="1:4" ht="16" thickBot="1" x14ac:dyDescent="0.25">
      <c r="A490" s="141"/>
      <c r="B490" s="33">
        <v>2</v>
      </c>
      <c r="C490" s="102" t="s">
        <v>342</v>
      </c>
      <c r="D490" s="124">
        <v>0</v>
      </c>
    </row>
    <row r="491" spans="1:4" ht="16" thickBot="1" x14ac:dyDescent="0.25">
      <c r="A491" s="141"/>
      <c r="B491" s="33">
        <v>3</v>
      </c>
      <c r="C491" s="102" t="s">
        <v>162</v>
      </c>
      <c r="D491" s="124">
        <v>0</v>
      </c>
    </row>
    <row r="492" spans="1:4" ht="16" thickBot="1" x14ac:dyDescent="0.25">
      <c r="A492" s="144"/>
      <c r="B492" s="33"/>
      <c r="C492" s="103" t="s">
        <v>140</v>
      </c>
      <c r="D492" s="124">
        <v>0</v>
      </c>
    </row>
    <row r="493" spans="1:4" ht="16" thickBot="1" x14ac:dyDescent="0.25">
      <c r="A493" s="142"/>
      <c r="B493" s="143"/>
      <c r="C493" s="105" t="s">
        <v>141</v>
      </c>
      <c r="D493" s="107">
        <f>AVERAGE(D489:D490:D491)+D492</f>
        <v>0</v>
      </c>
    </row>
    <row r="494" spans="1:4" ht="16" thickBot="1" x14ac:dyDescent="0.25">
      <c r="A494" s="145"/>
      <c r="B494" s="146"/>
      <c r="C494" s="146"/>
      <c r="D494" s="147"/>
    </row>
    <row r="495" spans="1:4" ht="20.25" customHeight="1" thickBot="1" x14ac:dyDescent="0.25"/>
    <row r="496" spans="1:4" s="4" customFormat="1" ht="20.25" customHeight="1" thickBot="1" x14ac:dyDescent="0.25">
      <c r="A496" s="191" t="s">
        <v>343</v>
      </c>
      <c r="B496" s="191"/>
      <c r="C496" s="191"/>
      <c r="D496" s="35">
        <f>D15+D31+D55+D67+D79+D90+D109+D124+D43+D143+D157+D171+D186+D201+D216+D231+D259+D280+D293+D306+D319+D332+D360+D374+D389+D403+D419+D432+D267+D246+D345+D445+D457+D469+D481+D493</f>
        <v>0</v>
      </c>
    </row>
  </sheetData>
  <sheetProtection algorithmName="SHA-512" hashValue="emUlaOTCQ6Ukttjq5//EVP9+zubdbbhfCLBj1bXasBMZeBq3DvBq6U3fJiJKnwCCQLTVaQDfoR1YEzF5NUCOvw==" saltValue="O4bGPYsxWA0IZJQHTCU0zg==" spinCount="100000" sheet="1" objects="1" scenarios="1"/>
  <mergeCells count="524">
    <mergeCell ref="A486:B486"/>
    <mergeCell ref="C486:D486"/>
    <mergeCell ref="C487:D487"/>
    <mergeCell ref="A488:B488"/>
    <mergeCell ref="A489:A492"/>
    <mergeCell ref="A493:B493"/>
    <mergeCell ref="A494:D494"/>
    <mergeCell ref="C475:D475"/>
    <mergeCell ref="A476:B476"/>
    <mergeCell ref="A477:A480"/>
    <mergeCell ref="A481:B481"/>
    <mergeCell ref="A482:D482"/>
    <mergeCell ref="A483:B483"/>
    <mergeCell ref="A484:B484"/>
    <mergeCell ref="C484:D484"/>
    <mergeCell ref="A485:B485"/>
    <mergeCell ref="C485:D485"/>
    <mergeCell ref="A465:A468"/>
    <mergeCell ref="A469:B469"/>
    <mergeCell ref="A470:D470"/>
    <mergeCell ref="A471:B471"/>
    <mergeCell ref="A472:B472"/>
    <mergeCell ref="C472:D472"/>
    <mergeCell ref="A473:B473"/>
    <mergeCell ref="C473:D473"/>
    <mergeCell ref="A474:B474"/>
    <mergeCell ref="C474:D474"/>
    <mergeCell ref="A459:B459"/>
    <mergeCell ref="A460:B460"/>
    <mergeCell ref="C460:D460"/>
    <mergeCell ref="A461:B461"/>
    <mergeCell ref="C461:D461"/>
    <mergeCell ref="A462:B462"/>
    <mergeCell ref="C462:D462"/>
    <mergeCell ref="C463:D463"/>
    <mergeCell ref="A464:B464"/>
    <mergeCell ref="A450:B450"/>
    <mergeCell ref="C450:D450"/>
    <mergeCell ref="C451:D451"/>
    <mergeCell ref="A452:B452"/>
    <mergeCell ref="A453:A456"/>
    <mergeCell ref="A457:B457"/>
    <mergeCell ref="A458:D458"/>
    <mergeCell ref="A440:B440"/>
    <mergeCell ref="A441:A444"/>
    <mergeCell ref="A445:B445"/>
    <mergeCell ref="A446:D446"/>
    <mergeCell ref="A447:B447"/>
    <mergeCell ref="A448:B448"/>
    <mergeCell ref="C448:D448"/>
    <mergeCell ref="A449:B449"/>
    <mergeCell ref="C449:D449"/>
    <mergeCell ref="A434:B434"/>
    <mergeCell ref="A435:B435"/>
    <mergeCell ref="C435:D435"/>
    <mergeCell ref="A436:B436"/>
    <mergeCell ref="C436:D436"/>
    <mergeCell ref="A437:B437"/>
    <mergeCell ref="C437:D437"/>
    <mergeCell ref="C438:D438"/>
    <mergeCell ref="A439:B439"/>
    <mergeCell ref="C439:D439"/>
    <mergeCell ref="A340:B340"/>
    <mergeCell ref="A341:A344"/>
    <mergeCell ref="A345:B345"/>
    <mergeCell ref="A346:D346"/>
    <mergeCell ref="A333:D333"/>
    <mergeCell ref="A334:B334"/>
    <mergeCell ref="A335:B335"/>
    <mergeCell ref="C335:D335"/>
    <mergeCell ref="C336:D336"/>
    <mergeCell ref="A324:B324"/>
    <mergeCell ref="C324:D324"/>
    <mergeCell ref="A325:B325"/>
    <mergeCell ref="A327:B327"/>
    <mergeCell ref="A328:A331"/>
    <mergeCell ref="A332:B332"/>
    <mergeCell ref="A338:B338"/>
    <mergeCell ref="A336:B336"/>
    <mergeCell ref="A337:B337"/>
    <mergeCell ref="C337:D337"/>
    <mergeCell ref="A126:B126"/>
    <mergeCell ref="A127:B127"/>
    <mergeCell ref="C127:D127"/>
    <mergeCell ref="A138:B138"/>
    <mergeCell ref="A139:A142"/>
    <mergeCell ref="A143:B143"/>
    <mergeCell ref="A307:D307"/>
    <mergeCell ref="A308:B308"/>
    <mergeCell ref="A309:B309"/>
    <mergeCell ref="C309:D309"/>
    <mergeCell ref="A144:D144"/>
    <mergeCell ref="A145:B145"/>
    <mergeCell ref="A146:B146"/>
    <mergeCell ref="C146:D146"/>
    <mergeCell ref="A128:B128"/>
    <mergeCell ref="C128:D128"/>
    <mergeCell ref="C132:D132"/>
    <mergeCell ref="A135:B137"/>
    <mergeCell ref="C135:D135"/>
    <mergeCell ref="A132:B134"/>
    <mergeCell ref="C136:D136"/>
    <mergeCell ref="A129:B131"/>
    <mergeCell ref="C129:D129"/>
    <mergeCell ref="C131:D131"/>
    <mergeCell ref="A161:B162"/>
    <mergeCell ref="A187:D187"/>
    <mergeCell ref="A188:B188"/>
    <mergeCell ref="C130:D130"/>
    <mergeCell ref="A150:B150"/>
    <mergeCell ref="C150:D150"/>
    <mergeCell ref="A151:B151"/>
    <mergeCell ref="A152:B152"/>
    <mergeCell ref="A153:A156"/>
    <mergeCell ref="A157:B157"/>
    <mergeCell ref="C147:D147"/>
    <mergeCell ref="A149:B149"/>
    <mergeCell ref="C149:D149"/>
    <mergeCell ref="A147:B148"/>
    <mergeCell ref="C151:D151"/>
    <mergeCell ref="A165:B165"/>
    <mergeCell ref="C165:D165"/>
    <mergeCell ref="A172:D172"/>
    <mergeCell ref="A173:B173"/>
    <mergeCell ref="A174:B174"/>
    <mergeCell ref="C174:D174"/>
    <mergeCell ref="C175:D175"/>
    <mergeCell ref="A178:B178"/>
    <mergeCell ref="C178:D178"/>
    <mergeCell ref="A272:B272"/>
    <mergeCell ref="C272:D272"/>
    <mergeCell ref="A273:B273"/>
    <mergeCell ref="C273:D273"/>
    <mergeCell ref="A275:B275"/>
    <mergeCell ref="A276:A279"/>
    <mergeCell ref="A274:B274"/>
    <mergeCell ref="A158:D158"/>
    <mergeCell ref="A269:B269"/>
    <mergeCell ref="A270:B270"/>
    <mergeCell ref="C270:D270"/>
    <mergeCell ref="A271:B271"/>
    <mergeCell ref="C271:D271"/>
    <mergeCell ref="A159:B159"/>
    <mergeCell ref="A160:B160"/>
    <mergeCell ref="C160:D160"/>
    <mergeCell ref="C161:D161"/>
    <mergeCell ref="A163:B163"/>
    <mergeCell ref="C163:D163"/>
    <mergeCell ref="A164:B164"/>
    <mergeCell ref="C164:D164"/>
    <mergeCell ref="A166:B166"/>
    <mergeCell ref="A167:A170"/>
    <mergeCell ref="A171:B171"/>
    <mergeCell ref="A280:B280"/>
    <mergeCell ref="A281:D281"/>
    <mergeCell ref="A282:B282"/>
    <mergeCell ref="A283:B283"/>
    <mergeCell ref="C283:D283"/>
    <mergeCell ref="A284:B284"/>
    <mergeCell ref="C284:D284"/>
    <mergeCell ref="A287:B287"/>
    <mergeCell ref="C287:D287"/>
    <mergeCell ref="C296:D296"/>
    <mergeCell ref="A297:B297"/>
    <mergeCell ref="C297:D297"/>
    <mergeCell ref="C310:D310"/>
    <mergeCell ref="A311:B311"/>
    <mergeCell ref="C311:D311"/>
    <mergeCell ref="A312:B312"/>
    <mergeCell ref="A314:B314"/>
    <mergeCell ref="A315:A318"/>
    <mergeCell ref="A385:A388"/>
    <mergeCell ref="A389:B389"/>
    <mergeCell ref="A347:B347"/>
    <mergeCell ref="A348:B348"/>
    <mergeCell ref="C348:D348"/>
    <mergeCell ref="C349:D349"/>
    <mergeCell ref="A351:B351"/>
    <mergeCell ref="C351:D351"/>
    <mergeCell ref="A352:B352"/>
    <mergeCell ref="C352:D352"/>
    <mergeCell ref="A349:B350"/>
    <mergeCell ref="C350:D350"/>
    <mergeCell ref="A380:B380"/>
    <mergeCell ref="C380:D380"/>
    <mergeCell ref="C353:D353"/>
    <mergeCell ref="A354:B354"/>
    <mergeCell ref="C354:D354"/>
    <mergeCell ref="A355:B355"/>
    <mergeCell ref="A378:B379"/>
    <mergeCell ref="C378:D378"/>
    <mergeCell ref="C379:D379"/>
    <mergeCell ref="A381:B381"/>
    <mergeCell ref="C381:D381"/>
    <mergeCell ref="C382:D382"/>
    <mergeCell ref="C219:D219"/>
    <mergeCell ref="C220:D220"/>
    <mergeCell ref="A383:B383"/>
    <mergeCell ref="C383:D383"/>
    <mergeCell ref="A384:B384"/>
    <mergeCell ref="A375:D375"/>
    <mergeCell ref="C367:D367"/>
    <mergeCell ref="A368:B368"/>
    <mergeCell ref="C368:D368"/>
    <mergeCell ref="A369:B369"/>
    <mergeCell ref="A370:A373"/>
    <mergeCell ref="A374:B374"/>
    <mergeCell ref="A376:B376"/>
    <mergeCell ref="A377:B377"/>
    <mergeCell ref="C377:D377"/>
    <mergeCell ref="A319:B319"/>
    <mergeCell ref="A320:D320"/>
    <mergeCell ref="A321:B321"/>
    <mergeCell ref="A285:B285"/>
    <mergeCell ref="C285:D285"/>
    <mergeCell ref="A286:B286"/>
    <mergeCell ref="C286:D286"/>
    <mergeCell ref="A288:B288"/>
    <mergeCell ref="A289:A292"/>
    <mergeCell ref="A203:B203"/>
    <mergeCell ref="A195:B195"/>
    <mergeCell ref="C195:D195"/>
    <mergeCell ref="A189:B189"/>
    <mergeCell ref="C189:D189"/>
    <mergeCell ref="C190:D190"/>
    <mergeCell ref="A177:B177"/>
    <mergeCell ref="C177:D177"/>
    <mergeCell ref="A223:B223"/>
    <mergeCell ref="C223:D223"/>
    <mergeCell ref="C221:D221"/>
    <mergeCell ref="A222:B222"/>
    <mergeCell ref="C222:D222"/>
    <mergeCell ref="A204:B204"/>
    <mergeCell ref="C204:D204"/>
    <mergeCell ref="C205:D205"/>
    <mergeCell ref="A208:B208"/>
    <mergeCell ref="C208:D208"/>
    <mergeCell ref="A209:B209"/>
    <mergeCell ref="C209:D209"/>
    <mergeCell ref="A211:B211"/>
    <mergeCell ref="A205:B206"/>
    <mergeCell ref="C206:D206"/>
    <mergeCell ref="A207:B207"/>
    <mergeCell ref="A175:B176"/>
    <mergeCell ref="C176:D176"/>
    <mergeCell ref="A180:B180"/>
    <mergeCell ref="C180:D180"/>
    <mergeCell ref="A190:B191"/>
    <mergeCell ref="C191:D191"/>
    <mergeCell ref="A192:B192"/>
    <mergeCell ref="C192:D192"/>
    <mergeCell ref="A181:B181"/>
    <mergeCell ref="A182:A185"/>
    <mergeCell ref="A186:B186"/>
    <mergeCell ref="A179:B179"/>
    <mergeCell ref="C179:D179"/>
    <mergeCell ref="A366:B366"/>
    <mergeCell ref="C366:D366"/>
    <mergeCell ref="A356:A359"/>
    <mergeCell ref="A360:B360"/>
    <mergeCell ref="A361:D361"/>
    <mergeCell ref="A362:B362"/>
    <mergeCell ref="A363:B363"/>
    <mergeCell ref="A224:B224"/>
    <mergeCell ref="C224:D224"/>
    <mergeCell ref="A226:B226"/>
    <mergeCell ref="A227:A230"/>
    <mergeCell ref="A231:B231"/>
    <mergeCell ref="A268:D268"/>
    <mergeCell ref="A247:D247"/>
    <mergeCell ref="A248:B248"/>
    <mergeCell ref="A249:B249"/>
    <mergeCell ref="A322:B322"/>
    <mergeCell ref="C322:D322"/>
    <mergeCell ref="A323:B323"/>
    <mergeCell ref="C323:D323"/>
    <mergeCell ref="A293:B293"/>
    <mergeCell ref="A294:D294"/>
    <mergeCell ref="A295:B295"/>
    <mergeCell ref="A296:B296"/>
    <mergeCell ref="A225:B225"/>
    <mergeCell ref="C225:D225"/>
    <mergeCell ref="A251:B251"/>
    <mergeCell ref="C251:D251"/>
    <mergeCell ref="C239:D239"/>
    <mergeCell ref="A240:B240"/>
    <mergeCell ref="C240:D240"/>
    <mergeCell ref="A193:B193"/>
    <mergeCell ref="C193:D193"/>
    <mergeCell ref="A194:B194"/>
    <mergeCell ref="C194:D194"/>
    <mergeCell ref="A196:B196"/>
    <mergeCell ref="A197:A200"/>
    <mergeCell ref="A201:B201"/>
    <mergeCell ref="A202:D202"/>
    <mergeCell ref="C207:D207"/>
    <mergeCell ref="A210:B210"/>
    <mergeCell ref="C210:D210"/>
    <mergeCell ref="A220:B221"/>
    <mergeCell ref="A212:A215"/>
    <mergeCell ref="A216:B216"/>
    <mergeCell ref="A217:D217"/>
    <mergeCell ref="A218:B218"/>
    <mergeCell ref="A219:B219"/>
    <mergeCell ref="A364:B365"/>
    <mergeCell ref="C364:D364"/>
    <mergeCell ref="C365:D365"/>
    <mergeCell ref="A255:A258"/>
    <mergeCell ref="A232:D232"/>
    <mergeCell ref="A233:B233"/>
    <mergeCell ref="A234:B234"/>
    <mergeCell ref="C234:D234"/>
    <mergeCell ref="A235:B236"/>
    <mergeCell ref="C235:D235"/>
    <mergeCell ref="C363:D363"/>
    <mergeCell ref="A298:B298"/>
    <mergeCell ref="C298:D298"/>
    <mergeCell ref="A299:B299"/>
    <mergeCell ref="A301:B301"/>
    <mergeCell ref="A302:A305"/>
    <mergeCell ref="A306:B306"/>
    <mergeCell ref="A310:B310"/>
    <mergeCell ref="C236:D236"/>
    <mergeCell ref="A237:B237"/>
    <mergeCell ref="C237:D237"/>
    <mergeCell ref="A238:B238"/>
    <mergeCell ref="C238:D238"/>
    <mergeCell ref="A239:B239"/>
    <mergeCell ref="A395:B395"/>
    <mergeCell ref="C395:D395"/>
    <mergeCell ref="C396:D396"/>
    <mergeCell ref="A397:B397"/>
    <mergeCell ref="C397:D397"/>
    <mergeCell ref="A398:B398"/>
    <mergeCell ref="A399:A402"/>
    <mergeCell ref="A403:B403"/>
    <mergeCell ref="A390:D390"/>
    <mergeCell ref="A391:B391"/>
    <mergeCell ref="A392:B392"/>
    <mergeCell ref="C392:D392"/>
    <mergeCell ref="A393:B394"/>
    <mergeCell ref="C393:D393"/>
    <mergeCell ref="C394:D394"/>
    <mergeCell ref="A404:D404"/>
    <mergeCell ref="A405:B405"/>
    <mergeCell ref="A406:B406"/>
    <mergeCell ref="C406:D406"/>
    <mergeCell ref="A407:B408"/>
    <mergeCell ref="C407:D407"/>
    <mergeCell ref="C408:D408"/>
    <mergeCell ref="C410:D410"/>
    <mergeCell ref="A409:B409"/>
    <mergeCell ref="C409:D409"/>
    <mergeCell ref="A422:B422"/>
    <mergeCell ref="C422:D422"/>
    <mergeCell ref="C412:D412"/>
    <mergeCell ref="A413:B413"/>
    <mergeCell ref="C413:D413"/>
    <mergeCell ref="A414:B414"/>
    <mergeCell ref="A415:A418"/>
    <mergeCell ref="A419:B419"/>
    <mergeCell ref="A410:B411"/>
    <mergeCell ref="C411:D411"/>
    <mergeCell ref="A496:C496"/>
    <mergeCell ref="C115:D115"/>
    <mergeCell ref="C117:D117"/>
    <mergeCell ref="A118:B118"/>
    <mergeCell ref="C118:D118"/>
    <mergeCell ref="A119:B119"/>
    <mergeCell ref="A120:A123"/>
    <mergeCell ref="A124:B124"/>
    <mergeCell ref="A125:D125"/>
    <mergeCell ref="A115:B116"/>
    <mergeCell ref="C116:D116"/>
    <mergeCell ref="A432:B432"/>
    <mergeCell ref="A433:D433"/>
    <mergeCell ref="A423:B423"/>
    <mergeCell ref="C423:D423"/>
    <mergeCell ref="A424:B424"/>
    <mergeCell ref="C424:D424"/>
    <mergeCell ref="C425:D425"/>
    <mergeCell ref="A426:B426"/>
    <mergeCell ref="C426:D426"/>
    <mergeCell ref="A427:B427"/>
    <mergeCell ref="A428:A431"/>
    <mergeCell ref="A420:D420"/>
    <mergeCell ref="A421:B421"/>
    <mergeCell ref="A111:B111"/>
    <mergeCell ref="A112:B112"/>
    <mergeCell ref="C112:D112"/>
    <mergeCell ref="A113:B114"/>
    <mergeCell ref="C113:D113"/>
    <mergeCell ref="C114:D114"/>
    <mergeCell ref="A74:B74"/>
    <mergeCell ref="A75:A78"/>
    <mergeCell ref="A79:B79"/>
    <mergeCell ref="A81:B81"/>
    <mergeCell ref="A82:B82"/>
    <mergeCell ref="C82:D82"/>
    <mergeCell ref="A83:B83"/>
    <mergeCell ref="A91:D91"/>
    <mergeCell ref="A109:B109"/>
    <mergeCell ref="A110:D110"/>
    <mergeCell ref="A84:B84"/>
    <mergeCell ref="C84:D84"/>
    <mergeCell ref="C96:D96"/>
    <mergeCell ref="A95:B96"/>
    <mergeCell ref="A97:B100"/>
    <mergeCell ref="A102:B103"/>
    <mergeCell ref="A85:B85"/>
    <mergeCell ref="A86:A89"/>
    <mergeCell ref="A90:B90"/>
    <mergeCell ref="C83:D83"/>
    <mergeCell ref="A69:B69"/>
    <mergeCell ref="A70:B70"/>
    <mergeCell ref="C70:D70"/>
    <mergeCell ref="A72:B72"/>
    <mergeCell ref="C72:D72"/>
    <mergeCell ref="A73:B73"/>
    <mergeCell ref="A80:D80"/>
    <mergeCell ref="A71:B71"/>
    <mergeCell ref="C71:D71"/>
    <mergeCell ref="C102:D102"/>
    <mergeCell ref="A104:B104"/>
    <mergeCell ref="A105:A108"/>
    <mergeCell ref="C95:D95"/>
    <mergeCell ref="C97:D97"/>
    <mergeCell ref="C101:D101"/>
    <mergeCell ref="A92:B92"/>
    <mergeCell ref="A93:B93"/>
    <mergeCell ref="C93:D93"/>
    <mergeCell ref="A94:B94"/>
    <mergeCell ref="C94:D94"/>
    <mergeCell ref="A56:D56"/>
    <mergeCell ref="A45:B45"/>
    <mergeCell ref="A46:B46"/>
    <mergeCell ref="C46:D46"/>
    <mergeCell ref="C47:D47"/>
    <mergeCell ref="A62:B62"/>
    <mergeCell ref="A63:A66"/>
    <mergeCell ref="A67:B67"/>
    <mergeCell ref="A68:D68"/>
    <mergeCell ref="C60:D60"/>
    <mergeCell ref="A61:B61"/>
    <mergeCell ref="C61:D61"/>
    <mergeCell ref="A60:B60"/>
    <mergeCell ref="A51:A54"/>
    <mergeCell ref="A55:B55"/>
    <mergeCell ref="A57:B57"/>
    <mergeCell ref="A58:B58"/>
    <mergeCell ref="C58:D58"/>
    <mergeCell ref="A59:B59"/>
    <mergeCell ref="C59:D59"/>
    <mergeCell ref="A31:B31"/>
    <mergeCell ref="A48:B48"/>
    <mergeCell ref="C48:D48"/>
    <mergeCell ref="A49:B49"/>
    <mergeCell ref="C49:D49"/>
    <mergeCell ref="A50:B50"/>
    <mergeCell ref="A24:B24"/>
    <mergeCell ref="C24:D24"/>
    <mergeCell ref="A26:B26"/>
    <mergeCell ref="A44:D44"/>
    <mergeCell ref="A47:B47"/>
    <mergeCell ref="A25:B25"/>
    <mergeCell ref="A32:D32"/>
    <mergeCell ref="A33:B33"/>
    <mergeCell ref="A34:B34"/>
    <mergeCell ref="C34:D34"/>
    <mergeCell ref="A35:B35"/>
    <mergeCell ref="C35:D35"/>
    <mergeCell ref="A36:B36"/>
    <mergeCell ref="C36:D36"/>
    <mergeCell ref="A37:B37"/>
    <mergeCell ref="A38:B38"/>
    <mergeCell ref="A43:B43"/>
    <mergeCell ref="A1:D1"/>
    <mergeCell ref="A2:D2"/>
    <mergeCell ref="A4:B4"/>
    <mergeCell ref="A5:B5"/>
    <mergeCell ref="C5:D5"/>
    <mergeCell ref="A6:B6"/>
    <mergeCell ref="C8:D8"/>
    <mergeCell ref="A22:B23"/>
    <mergeCell ref="A11:A14"/>
    <mergeCell ref="A15:B15"/>
    <mergeCell ref="A17:B17"/>
    <mergeCell ref="A18:B18"/>
    <mergeCell ref="C18:D18"/>
    <mergeCell ref="C19:D19"/>
    <mergeCell ref="A19:B19"/>
    <mergeCell ref="A20:B21"/>
    <mergeCell ref="C20:D20"/>
    <mergeCell ref="C21:D21"/>
    <mergeCell ref="A3:D3"/>
    <mergeCell ref="A10:B10"/>
    <mergeCell ref="C22:D22"/>
    <mergeCell ref="A16:D16"/>
    <mergeCell ref="A8:B9"/>
    <mergeCell ref="C6:D6"/>
    <mergeCell ref="A7:B7"/>
    <mergeCell ref="C7:D7"/>
    <mergeCell ref="A263:B263"/>
    <mergeCell ref="A264:A266"/>
    <mergeCell ref="A267:B267"/>
    <mergeCell ref="A241:B241"/>
    <mergeCell ref="A242:A245"/>
    <mergeCell ref="A246:B246"/>
    <mergeCell ref="A260:D260"/>
    <mergeCell ref="A261:B261"/>
    <mergeCell ref="A262:B262"/>
    <mergeCell ref="C262:D262"/>
    <mergeCell ref="A259:B259"/>
    <mergeCell ref="C249:D249"/>
    <mergeCell ref="A250:B250"/>
    <mergeCell ref="C250:D250"/>
    <mergeCell ref="A252:B252"/>
    <mergeCell ref="C252:D252"/>
    <mergeCell ref="A253:B253"/>
    <mergeCell ref="C253:D253"/>
    <mergeCell ref="A254:B254"/>
    <mergeCell ref="C37:D37"/>
    <mergeCell ref="A39:A42"/>
    <mergeCell ref="A27:A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I278"/>
  <sheetViews>
    <sheetView showGridLines="0" tabSelected="1" topLeftCell="A230" zoomScale="130" zoomScaleNormal="130" workbookViewId="0">
      <selection activeCell="H231" sqref="H231"/>
    </sheetView>
  </sheetViews>
  <sheetFormatPr baseColWidth="10" defaultColWidth="11.5" defaultRowHeight="15" x14ac:dyDescent="0.2"/>
  <cols>
    <col min="1" max="1" width="58.6640625" bestFit="1" customWidth="1"/>
    <col min="2" max="2" width="47.1640625" bestFit="1" customWidth="1"/>
    <col min="3" max="3" width="42.83203125" customWidth="1"/>
    <col min="4" max="4" width="13.83203125" customWidth="1"/>
    <col min="5" max="5" width="20.83203125" customWidth="1"/>
    <col min="6" max="6" width="15.83203125" customWidth="1"/>
    <col min="7" max="8" width="20.83203125" customWidth="1"/>
    <col min="11" max="11" width="11.5" customWidth="1"/>
  </cols>
  <sheetData>
    <row r="1" spans="1:9" ht="40" customHeight="1" thickBot="1" x14ac:dyDescent="0.25">
      <c r="A1" s="231" t="s">
        <v>0</v>
      </c>
      <c r="B1" s="232"/>
      <c r="C1" s="232"/>
      <c r="D1" s="233"/>
      <c r="E1" s="234" t="s">
        <v>550</v>
      </c>
      <c r="F1" s="235"/>
      <c r="G1" s="235"/>
      <c r="H1" s="235"/>
    </row>
    <row r="2" spans="1:9" ht="23.25" customHeight="1" thickBot="1" x14ac:dyDescent="0.25">
      <c r="A2" s="128" t="s">
        <v>344</v>
      </c>
      <c r="B2" s="129"/>
      <c r="C2" s="129"/>
      <c r="D2" s="130"/>
      <c r="E2" s="97"/>
      <c r="F2" s="97"/>
      <c r="G2" s="97"/>
      <c r="H2" s="97"/>
    </row>
    <row r="3" spans="1:9" ht="16" thickBot="1" x14ac:dyDescent="0.25">
      <c r="A3" s="218" t="s">
        <v>122</v>
      </c>
      <c r="B3" s="219"/>
      <c r="C3" s="219"/>
      <c r="D3" s="219"/>
      <c r="E3" s="219"/>
      <c r="F3" s="219"/>
      <c r="G3" s="219"/>
      <c r="H3" s="220"/>
    </row>
    <row r="4" spans="1:9" s="19" customFormat="1" ht="31.5" customHeight="1" x14ac:dyDescent="0.15">
      <c r="A4" s="14" t="s">
        <v>345</v>
      </c>
      <c r="B4" s="15" t="s">
        <v>346</v>
      </c>
      <c r="C4" s="15" t="s">
        <v>347</v>
      </c>
      <c r="D4" s="15" t="s">
        <v>348</v>
      </c>
      <c r="E4" s="16" t="s">
        <v>349</v>
      </c>
      <c r="F4" s="17"/>
      <c r="G4" s="16" t="s">
        <v>349</v>
      </c>
      <c r="H4" s="18" t="s">
        <v>350</v>
      </c>
      <c r="I4" s="70"/>
    </row>
    <row r="5" spans="1:9" s="19" customFormat="1" ht="13" x14ac:dyDescent="0.15">
      <c r="A5" s="36" t="s">
        <v>351</v>
      </c>
      <c r="B5" s="61"/>
      <c r="C5" s="61"/>
      <c r="D5" s="71"/>
      <c r="E5" s="72"/>
      <c r="F5" s="73"/>
      <c r="G5" s="72"/>
      <c r="H5" s="72"/>
      <c r="I5" s="70"/>
    </row>
    <row r="6" spans="1:9" s="19" customFormat="1" ht="13" x14ac:dyDescent="0.15">
      <c r="A6" s="59" t="s">
        <v>352</v>
      </c>
      <c r="B6" s="60"/>
      <c r="C6" s="60"/>
      <c r="D6" s="74"/>
      <c r="E6" s="72"/>
      <c r="F6" s="73"/>
      <c r="G6" s="72"/>
      <c r="H6" s="72"/>
      <c r="I6" s="70"/>
    </row>
    <row r="7" spans="1:9" s="19" customFormat="1" ht="28" x14ac:dyDescent="0.15">
      <c r="A7" s="120" t="s">
        <v>354</v>
      </c>
      <c r="B7" s="61" t="s">
        <v>355</v>
      </c>
      <c r="C7" s="63" t="s">
        <v>515</v>
      </c>
      <c r="D7" s="71">
        <v>500</v>
      </c>
      <c r="E7" s="117">
        <v>0</v>
      </c>
      <c r="F7" s="73" t="s">
        <v>357</v>
      </c>
      <c r="G7" s="76">
        <v>0</v>
      </c>
      <c r="H7" s="76">
        <v>0</v>
      </c>
      <c r="I7" s="70"/>
    </row>
    <row r="8" spans="1:9" s="19" customFormat="1" ht="28" x14ac:dyDescent="0.15">
      <c r="A8" s="120" t="s">
        <v>516</v>
      </c>
      <c r="B8" s="61" t="s">
        <v>517</v>
      </c>
      <c r="C8" s="63" t="s">
        <v>518</v>
      </c>
      <c r="D8" s="71">
        <v>500</v>
      </c>
      <c r="E8" s="76">
        <v>0</v>
      </c>
      <c r="F8" s="73" t="s">
        <v>357</v>
      </c>
      <c r="G8" s="115">
        <v>0</v>
      </c>
      <c r="H8" s="116">
        <v>0</v>
      </c>
      <c r="I8" s="70"/>
    </row>
    <row r="9" spans="1:9" s="19" customFormat="1" ht="15" customHeight="1" x14ac:dyDescent="0.15">
      <c r="A9" s="21" t="s">
        <v>358</v>
      </c>
      <c r="B9" s="22"/>
      <c r="C9" s="22"/>
      <c r="D9" s="22"/>
      <c r="E9" s="22"/>
      <c r="F9" s="23" t="s">
        <v>359</v>
      </c>
      <c r="G9" s="91">
        <v>30</v>
      </c>
      <c r="H9" s="20">
        <f>(E7+E8+H7+H8)+(29*(G7+G8))</f>
        <v>0</v>
      </c>
      <c r="I9" s="70"/>
    </row>
    <row r="10" spans="1:9" x14ac:dyDescent="0.2">
      <c r="A10" s="207"/>
      <c r="B10" s="207"/>
      <c r="C10" s="207"/>
      <c r="D10" s="207"/>
      <c r="E10" s="207"/>
      <c r="F10" s="207"/>
      <c r="G10" s="207"/>
      <c r="H10" s="207"/>
    </row>
    <row r="11" spans="1:9" s="19" customFormat="1" ht="31.5" customHeight="1" x14ac:dyDescent="0.15">
      <c r="A11" s="14" t="s">
        <v>345</v>
      </c>
      <c r="B11" s="15" t="s">
        <v>346</v>
      </c>
      <c r="C11" s="15" t="s">
        <v>347</v>
      </c>
      <c r="D11" s="15" t="s">
        <v>348</v>
      </c>
      <c r="E11" s="16" t="s">
        <v>349</v>
      </c>
      <c r="F11" s="17"/>
      <c r="G11" s="16" t="s">
        <v>349</v>
      </c>
      <c r="H11" s="18" t="s">
        <v>350</v>
      </c>
      <c r="I11" s="70"/>
    </row>
    <row r="12" spans="1:9" s="19" customFormat="1" ht="13" x14ac:dyDescent="0.15">
      <c r="A12" s="36" t="s">
        <v>360</v>
      </c>
      <c r="B12" s="61"/>
      <c r="C12" s="61"/>
      <c r="D12" s="71"/>
      <c r="E12" s="72"/>
      <c r="F12" s="73"/>
      <c r="G12" s="72"/>
      <c r="H12" s="72"/>
      <c r="I12" s="70" t="s">
        <v>361</v>
      </c>
    </row>
    <row r="13" spans="1:9" s="19" customFormat="1" ht="13" x14ac:dyDescent="0.15">
      <c r="A13" s="62" t="s">
        <v>362</v>
      </c>
      <c r="B13" s="61"/>
      <c r="C13" s="61"/>
      <c r="D13" s="71"/>
      <c r="E13" s="72"/>
      <c r="F13" s="73"/>
      <c r="G13" s="72"/>
      <c r="H13" s="72"/>
      <c r="I13" s="70" t="s">
        <v>361</v>
      </c>
    </row>
    <row r="14" spans="1:9" s="19" customFormat="1" ht="28" x14ac:dyDescent="0.15">
      <c r="A14" s="119" t="s">
        <v>354</v>
      </c>
      <c r="B14" s="60" t="s">
        <v>355</v>
      </c>
      <c r="C14" s="114" t="s">
        <v>515</v>
      </c>
      <c r="D14" s="74">
        <v>500</v>
      </c>
      <c r="E14" s="75">
        <v>0</v>
      </c>
      <c r="F14" s="118" t="s">
        <v>357</v>
      </c>
      <c r="G14" s="75">
        <v>0</v>
      </c>
      <c r="H14" s="75">
        <v>0</v>
      </c>
      <c r="I14" s="70"/>
    </row>
    <row r="15" spans="1:9" s="19" customFormat="1" ht="28" x14ac:dyDescent="0.15">
      <c r="A15" s="119" t="s">
        <v>366</v>
      </c>
      <c r="B15" s="61" t="s">
        <v>517</v>
      </c>
      <c r="C15" s="63" t="s">
        <v>518</v>
      </c>
      <c r="D15" s="74">
        <v>500</v>
      </c>
      <c r="E15" s="75">
        <v>0</v>
      </c>
      <c r="F15" s="118" t="s">
        <v>357</v>
      </c>
      <c r="G15" s="75">
        <v>0</v>
      </c>
      <c r="H15" s="75">
        <v>0</v>
      </c>
      <c r="I15" s="70"/>
    </row>
    <row r="16" spans="1:9" s="19" customFormat="1" ht="15" customHeight="1" x14ac:dyDescent="0.15">
      <c r="A16" s="21" t="s">
        <v>358</v>
      </c>
      <c r="B16" s="22"/>
      <c r="C16" s="22"/>
      <c r="D16" s="22"/>
      <c r="E16" s="22"/>
      <c r="F16" s="23" t="s">
        <v>359</v>
      </c>
      <c r="G16" s="91">
        <v>60</v>
      </c>
      <c r="H16" s="20">
        <f>(E15+E14+H14+H15)+(59*(G14+G15))</f>
        <v>0</v>
      </c>
      <c r="I16" s="70"/>
    </row>
    <row r="17" spans="1:9" x14ac:dyDescent="0.2">
      <c r="A17" s="207"/>
      <c r="B17" s="207"/>
      <c r="C17" s="207"/>
      <c r="D17" s="207"/>
      <c r="E17" s="207"/>
      <c r="F17" s="207"/>
      <c r="G17" s="207"/>
      <c r="H17" s="207"/>
    </row>
    <row r="18" spans="1:9" s="19" customFormat="1" ht="31.5" customHeight="1" x14ac:dyDescent="0.15">
      <c r="A18" s="14" t="s">
        <v>345</v>
      </c>
      <c r="B18" s="15" t="s">
        <v>346</v>
      </c>
      <c r="C18" s="15" t="s">
        <v>347</v>
      </c>
      <c r="D18" s="15" t="s">
        <v>348</v>
      </c>
      <c r="E18" s="16" t="s">
        <v>349</v>
      </c>
      <c r="F18" s="17"/>
      <c r="G18" s="16" t="s">
        <v>349</v>
      </c>
      <c r="H18" s="18" t="s">
        <v>350</v>
      </c>
      <c r="I18" s="70"/>
    </row>
    <row r="19" spans="1:9" s="19" customFormat="1" ht="13" x14ac:dyDescent="0.15">
      <c r="A19" s="36" t="s">
        <v>363</v>
      </c>
      <c r="B19" s="61"/>
      <c r="C19" s="61"/>
      <c r="D19" s="71"/>
      <c r="E19" s="72"/>
      <c r="F19" s="73"/>
      <c r="G19" s="72"/>
      <c r="H19" s="72"/>
      <c r="I19" s="70" t="s">
        <v>361</v>
      </c>
    </row>
    <row r="20" spans="1:9" s="19" customFormat="1" ht="13" x14ac:dyDescent="0.15">
      <c r="A20" s="59" t="s">
        <v>352</v>
      </c>
      <c r="B20" s="61"/>
      <c r="C20" s="61" t="s">
        <v>353</v>
      </c>
      <c r="D20" s="71"/>
      <c r="E20" s="72"/>
      <c r="F20" s="73"/>
      <c r="G20" s="72"/>
      <c r="H20" s="72"/>
      <c r="I20" s="70" t="s">
        <v>361</v>
      </c>
    </row>
    <row r="21" spans="1:9" s="19" customFormat="1" ht="13" x14ac:dyDescent="0.15">
      <c r="A21" s="59" t="s">
        <v>354</v>
      </c>
      <c r="B21" s="61" t="s">
        <v>355</v>
      </c>
      <c r="C21" s="60" t="s">
        <v>356</v>
      </c>
      <c r="D21" s="71">
        <v>500</v>
      </c>
      <c r="E21" s="76">
        <v>0</v>
      </c>
      <c r="F21" s="73" t="s">
        <v>357</v>
      </c>
      <c r="G21" s="76">
        <v>0</v>
      </c>
      <c r="H21" s="76">
        <v>0</v>
      </c>
      <c r="I21" s="70"/>
    </row>
    <row r="22" spans="1:9" s="19" customFormat="1" ht="15" customHeight="1" x14ac:dyDescent="0.15">
      <c r="A22" s="21" t="s">
        <v>358</v>
      </c>
      <c r="B22" s="22"/>
      <c r="C22" s="22"/>
      <c r="D22" s="22"/>
      <c r="E22" s="22"/>
      <c r="F22" s="23" t="s">
        <v>359</v>
      </c>
      <c r="G22" s="91">
        <v>3</v>
      </c>
      <c r="H22" s="20">
        <f>(E21+H21)+(2*G21)</f>
        <v>0</v>
      </c>
      <c r="I22" s="70"/>
    </row>
    <row r="23" spans="1:9" x14ac:dyDescent="0.2">
      <c r="A23" s="207"/>
      <c r="B23" s="207"/>
      <c r="C23" s="207"/>
      <c r="D23" s="207"/>
      <c r="E23" s="207"/>
      <c r="F23" s="207"/>
      <c r="G23" s="207"/>
      <c r="H23" s="207"/>
    </row>
    <row r="24" spans="1:9" s="19" customFormat="1" ht="31.5" customHeight="1" x14ac:dyDescent="0.15">
      <c r="A24" s="14" t="s">
        <v>345</v>
      </c>
      <c r="B24" s="15" t="s">
        <v>346</v>
      </c>
      <c r="C24" s="15" t="s">
        <v>347</v>
      </c>
      <c r="D24" s="15" t="s">
        <v>348</v>
      </c>
      <c r="E24" s="16" t="s">
        <v>349</v>
      </c>
      <c r="F24" s="17"/>
      <c r="G24" s="16" t="s">
        <v>349</v>
      </c>
      <c r="H24" s="18" t="s">
        <v>350</v>
      </c>
      <c r="I24" s="70"/>
    </row>
    <row r="25" spans="1:9" s="19" customFormat="1" ht="13" x14ac:dyDescent="0.15">
      <c r="A25" s="36" t="s">
        <v>364</v>
      </c>
      <c r="B25" s="61"/>
      <c r="C25" s="61"/>
      <c r="D25" s="71"/>
      <c r="E25" s="72"/>
      <c r="F25" s="73"/>
      <c r="G25" s="72"/>
      <c r="H25" s="72"/>
      <c r="I25" s="70" t="s">
        <v>361</v>
      </c>
    </row>
    <row r="26" spans="1:9" s="19" customFormat="1" ht="13" x14ac:dyDescent="0.15">
      <c r="A26" s="62" t="s">
        <v>365</v>
      </c>
      <c r="B26" s="61"/>
      <c r="C26" s="61" t="s">
        <v>353</v>
      </c>
      <c r="D26" s="71"/>
      <c r="E26" s="72"/>
      <c r="F26" s="73"/>
      <c r="G26" s="72"/>
      <c r="H26" s="72"/>
      <c r="I26" s="70" t="s">
        <v>361</v>
      </c>
    </row>
    <row r="27" spans="1:9" s="19" customFormat="1" ht="13" x14ac:dyDescent="0.15">
      <c r="A27" s="62" t="s">
        <v>366</v>
      </c>
      <c r="B27" s="61" t="s">
        <v>355</v>
      </c>
      <c r="C27" s="60" t="s">
        <v>356</v>
      </c>
      <c r="D27" s="71">
        <v>500</v>
      </c>
      <c r="E27" s="76">
        <v>0</v>
      </c>
      <c r="F27" s="73" t="s">
        <v>357</v>
      </c>
      <c r="G27" s="76">
        <v>0</v>
      </c>
      <c r="H27" s="76">
        <v>0</v>
      </c>
      <c r="I27" s="70"/>
    </row>
    <row r="28" spans="1:9" s="19" customFormat="1" ht="15" customHeight="1" x14ac:dyDescent="0.15">
      <c r="A28" s="21" t="s">
        <v>358</v>
      </c>
      <c r="B28" s="22"/>
      <c r="C28" s="22"/>
      <c r="D28" s="22"/>
      <c r="E28" s="22"/>
      <c r="F28" s="23" t="s">
        <v>359</v>
      </c>
      <c r="G28" s="91">
        <v>1</v>
      </c>
      <c r="H28" s="20">
        <f>(E27+G27+H27)*G28</f>
        <v>0</v>
      </c>
      <c r="I28" s="70"/>
    </row>
    <row r="29" spans="1:9" x14ac:dyDescent="0.2">
      <c r="A29" s="207"/>
      <c r="B29" s="207"/>
      <c r="C29" s="207"/>
      <c r="D29" s="207"/>
      <c r="E29" s="207"/>
      <c r="F29" s="207"/>
      <c r="G29" s="207"/>
      <c r="H29" s="207"/>
    </row>
    <row r="30" spans="1:9" s="19" customFormat="1" ht="31.5" customHeight="1" x14ac:dyDescent="0.15">
      <c r="A30" s="14" t="s">
        <v>345</v>
      </c>
      <c r="B30" s="15" t="s">
        <v>346</v>
      </c>
      <c r="C30" s="15" t="s">
        <v>347</v>
      </c>
      <c r="D30" s="15" t="s">
        <v>348</v>
      </c>
      <c r="E30" s="16" t="s">
        <v>349</v>
      </c>
      <c r="F30" s="17"/>
      <c r="G30" s="16" t="s">
        <v>349</v>
      </c>
      <c r="H30" s="18" t="s">
        <v>350</v>
      </c>
      <c r="I30" s="70"/>
    </row>
    <row r="31" spans="1:9" s="19" customFormat="1" ht="13" x14ac:dyDescent="0.15">
      <c r="A31" s="36" t="s">
        <v>367</v>
      </c>
      <c r="B31" s="61"/>
      <c r="C31" s="61"/>
      <c r="D31" s="71"/>
      <c r="E31" s="72"/>
      <c r="F31" s="73"/>
      <c r="G31" s="72"/>
      <c r="H31" s="72"/>
      <c r="I31" s="70" t="s">
        <v>361</v>
      </c>
    </row>
    <row r="32" spans="1:9" s="19" customFormat="1" ht="13" x14ac:dyDescent="0.15">
      <c r="A32" s="62" t="s">
        <v>368</v>
      </c>
      <c r="B32" s="61"/>
      <c r="C32" s="61" t="s">
        <v>353</v>
      </c>
      <c r="D32" s="71"/>
      <c r="E32" s="72"/>
      <c r="F32" s="73"/>
      <c r="G32" s="72"/>
      <c r="H32" s="72"/>
      <c r="I32" s="70" t="s">
        <v>361</v>
      </c>
    </row>
    <row r="33" spans="1:9" s="19" customFormat="1" ht="13" x14ac:dyDescent="0.15">
      <c r="A33" s="62" t="s">
        <v>366</v>
      </c>
      <c r="B33" s="61" t="s">
        <v>355</v>
      </c>
      <c r="C33" s="60" t="s">
        <v>356</v>
      </c>
      <c r="D33" s="71">
        <v>500</v>
      </c>
      <c r="E33" s="76">
        <v>0</v>
      </c>
      <c r="F33" s="73" t="s">
        <v>357</v>
      </c>
      <c r="G33" s="76">
        <v>0</v>
      </c>
      <c r="H33" s="76">
        <v>0</v>
      </c>
      <c r="I33" s="70"/>
    </row>
    <row r="34" spans="1:9" s="19" customFormat="1" ht="15" customHeight="1" x14ac:dyDescent="0.15">
      <c r="A34" s="21" t="s">
        <v>358</v>
      </c>
      <c r="B34" s="22"/>
      <c r="C34" s="22"/>
      <c r="D34" s="22"/>
      <c r="E34" s="22"/>
      <c r="F34" s="23" t="s">
        <v>359</v>
      </c>
      <c r="G34" s="91">
        <v>1</v>
      </c>
      <c r="H34" s="20">
        <f>(E33+G33+H33)*G34</f>
        <v>0</v>
      </c>
      <c r="I34" s="70"/>
    </row>
    <row r="35" spans="1:9" x14ac:dyDescent="0.2">
      <c r="A35" s="207"/>
      <c r="B35" s="207"/>
      <c r="C35" s="207"/>
      <c r="D35" s="207"/>
      <c r="E35" s="207"/>
      <c r="F35" s="207"/>
      <c r="G35" s="207"/>
      <c r="H35" s="207"/>
    </row>
    <row r="36" spans="1:9" s="19" customFormat="1" ht="31.5" customHeight="1" x14ac:dyDescent="0.15">
      <c r="A36" s="14" t="s">
        <v>345</v>
      </c>
      <c r="B36" s="15" t="s">
        <v>346</v>
      </c>
      <c r="C36" s="15" t="s">
        <v>347</v>
      </c>
      <c r="D36" s="15" t="s">
        <v>348</v>
      </c>
      <c r="E36" s="16" t="s">
        <v>349</v>
      </c>
      <c r="F36" s="17"/>
      <c r="G36" s="16" t="s">
        <v>349</v>
      </c>
      <c r="H36" s="18" t="s">
        <v>350</v>
      </c>
      <c r="I36" s="70"/>
    </row>
    <row r="37" spans="1:9" s="19" customFormat="1" ht="13" x14ac:dyDescent="0.15">
      <c r="A37" s="36" t="s">
        <v>369</v>
      </c>
      <c r="B37" s="61"/>
      <c r="C37" s="61"/>
      <c r="D37" s="71"/>
      <c r="E37" s="72"/>
      <c r="F37" s="73"/>
      <c r="G37" s="72"/>
      <c r="H37" s="72"/>
      <c r="I37" s="70"/>
    </row>
    <row r="38" spans="1:9" s="19" customFormat="1" ht="13" x14ac:dyDescent="0.15">
      <c r="A38" s="59" t="s">
        <v>370</v>
      </c>
      <c r="B38" s="61"/>
      <c r="C38" s="61"/>
      <c r="D38" s="71"/>
      <c r="E38" s="72"/>
      <c r="F38" s="73"/>
      <c r="G38" s="72"/>
      <c r="H38" s="72"/>
      <c r="I38" s="70"/>
    </row>
    <row r="39" spans="1:9" s="19" customFormat="1" ht="28" x14ac:dyDescent="0.15">
      <c r="A39" s="61" t="s">
        <v>371</v>
      </c>
      <c r="B39" s="60" t="s">
        <v>372</v>
      </c>
      <c r="C39" s="114" t="s">
        <v>515</v>
      </c>
      <c r="D39" s="74">
        <v>500</v>
      </c>
      <c r="E39" s="75">
        <v>0</v>
      </c>
      <c r="F39" s="118" t="s">
        <v>357</v>
      </c>
      <c r="G39" s="75">
        <v>0</v>
      </c>
      <c r="H39" s="75">
        <v>0</v>
      </c>
      <c r="I39" s="70"/>
    </row>
    <row r="40" spans="1:9" s="19" customFormat="1" ht="28" x14ac:dyDescent="0.15">
      <c r="A40" s="61" t="s">
        <v>519</v>
      </c>
      <c r="B40" s="61" t="s">
        <v>520</v>
      </c>
      <c r="C40" s="63" t="s">
        <v>518</v>
      </c>
      <c r="D40" s="74">
        <v>500</v>
      </c>
      <c r="E40" s="75">
        <v>0</v>
      </c>
      <c r="F40" s="118" t="s">
        <v>357</v>
      </c>
      <c r="G40" s="75">
        <v>0</v>
      </c>
      <c r="H40" s="75">
        <v>0</v>
      </c>
      <c r="I40" s="70"/>
    </row>
    <row r="41" spans="1:9" s="19" customFormat="1" ht="15" customHeight="1" x14ac:dyDescent="0.15">
      <c r="A41" s="21" t="s">
        <v>358</v>
      </c>
      <c r="B41" s="22"/>
      <c r="C41" s="22"/>
      <c r="D41" s="22"/>
      <c r="E41" s="22"/>
      <c r="F41" s="23" t="s">
        <v>359</v>
      </c>
      <c r="G41" s="91">
        <v>20</v>
      </c>
      <c r="H41" s="236">
        <f>(E39+E40+H39+H40)+(19*(G39+G40))</f>
        <v>0</v>
      </c>
      <c r="I41" s="70"/>
    </row>
    <row r="42" spans="1:9" x14ac:dyDescent="0.2">
      <c r="A42" s="207"/>
      <c r="B42" s="207"/>
      <c r="C42" s="207"/>
      <c r="D42" s="207"/>
      <c r="E42" s="207"/>
      <c r="F42" s="207"/>
      <c r="G42" s="207"/>
      <c r="H42" s="207"/>
    </row>
    <row r="43" spans="1:9" s="19" customFormat="1" ht="31.5" customHeight="1" x14ac:dyDescent="0.15">
      <c r="A43" s="14" t="s">
        <v>345</v>
      </c>
      <c r="B43" s="15" t="s">
        <v>346</v>
      </c>
      <c r="C43" s="15" t="s">
        <v>347</v>
      </c>
      <c r="D43" s="15" t="s">
        <v>348</v>
      </c>
      <c r="E43" s="16" t="s">
        <v>349</v>
      </c>
      <c r="F43" s="17"/>
      <c r="G43" s="16" t="s">
        <v>349</v>
      </c>
      <c r="H43" s="18" t="s">
        <v>350</v>
      </c>
      <c r="I43" s="70"/>
    </row>
    <row r="44" spans="1:9" s="19" customFormat="1" ht="13" x14ac:dyDescent="0.15">
      <c r="A44" s="36" t="s">
        <v>373</v>
      </c>
      <c r="B44" s="61"/>
      <c r="C44" s="61"/>
      <c r="D44" s="71"/>
      <c r="E44" s="72"/>
      <c r="F44" s="73"/>
      <c r="G44" s="72"/>
      <c r="H44" s="72"/>
      <c r="I44" s="70"/>
    </row>
    <row r="45" spans="1:9" s="19" customFormat="1" ht="13" x14ac:dyDescent="0.15">
      <c r="A45" s="59" t="s">
        <v>374</v>
      </c>
      <c r="B45" s="61"/>
      <c r="C45" s="61"/>
      <c r="D45" s="71"/>
      <c r="E45" s="72"/>
      <c r="F45" s="73"/>
      <c r="G45" s="72"/>
      <c r="H45" s="72"/>
      <c r="I45" s="70"/>
    </row>
    <row r="46" spans="1:9" s="19" customFormat="1" ht="28" x14ac:dyDescent="0.15">
      <c r="A46" s="61" t="s">
        <v>371</v>
      </c>
      <c r="B46" s="60" t="s">
        <v>372</v>
      </c>
      <c r="C46" s="114" t="s">
        <v>515</v>
      </c>
      <c r="D46" s="74">
        <v>500</v>
      </c>
      <c r="E46" s="75">
        <v>0</v>
      </c>
      <c r="F46" s="118" t="s">
        <v>357</v>
      </c>
      <c r="G46" s="75">
        <v>0</v>
      </c>
      <c r="H46" s="75">
        <v>0</v>
      </c>
      <c r="I46" s="70"/>
    </row>
    <row r="47" spans="1:9" s="19" customFormat="1" ht="28" x14ac:dyDescent="0.15">
      <c r="A47" s="61" t="s">
        <v>519</v>
      </c>
      <c r="B47" s="61" t="s">
        <v>520</v>
      </c>
      <c r="C47" s="63" t="s">
        <v>518</v>
      </c>
      <c r="D47" s="74">
        <v>500</v>
      </c>
      <c r="E47" s="75">
        <v>0</v>
      </c>
      <c r="F47" s="118" t="s">
        <v>357</v>
      </c>
      <c r="G47" s="75">
        <v>0</v>
      </c>
      <c r="H47" s="75">
        <v>0</v>
      </c>
      <c r="I47" s="70"/>
    </row>
    <row r="48" spans="1:9" s="19" customFormat="1" ht="15" customHeight="1" x14ac:dyDescent="0.15">
      <c r="A48" s="21" t="s">
        <v>358</v>
      </c>
      <c r="B48" s="22"/>
      <c r="C48" s="22"/>
      <c r="D48" s="22"/>
      <c r="E48" s="22"/>
      <c r="F48" s="23" t="s">
        <v>359</v>
      </c>
      <c r="G48" s="91">
        <v>15</v>
      </c>
      <c r="H48" s="236">
        <f>(E46+E47+H46+H47)+(14*(G46+G47))</f>
        <v>0</v>
      </c>
      <c r="I48" s="70"/>
    </row>
    <row r="49" spans="1:9" x14ac:dyDescent="0.2">
      <c r="A49" s="207"/>
      <c r="B49" s="207"/>
      <c r="C49" s="207"/>
      <c r="D49" s="207"/>
      <c r="E49" s="207"/>
      <c r="F49" s="207"/>
      <c r="G49" s="207"/>
      <c r="H49" s="207"/>
    </row>
    <row r="50" spans="1:9" s="19" customFormat="1" ht="31.5" customHeight="1" x14ac:dyDescent="0.15">
      <c r="A50" s="14" t="s">
        <v>345</v>
      </c>
      <c r="B50" s="15" t="s">
        <v>346</v>
      </c>
      <c r="C50" s="15" t="s">
        <v>347</v>
      </c>
      <c r="D50" s="15" t="s">
        <v>348</v>
      </c>
      <c r="E50" s="16" t="s">
        <v>349</v>
      </c>
      <c r="F50" s="17"/>
      <c r="G50" s="16" t="s">
        <v>349</v>
      </c>
      <c r="H50" s="18" t="s">
        <v>350</v>
      </c>
      <c r="I50" s="70"/>
    </row>
    <row r="51" spans="1:9" s="19" customFormat="1" ht="13" x14ac:dyDescent="0.15">
      <c r="A51" s="36" t="s">
        <v>375</v>
      </c>
      <c r="B51" s="61"/>
      <c r="C51" s="61"/>
      <c r="D51" s="71"/>
      <c r="E51" s="72"/>
      <c r="F51" s="73"/>
      <c r="G51" s="72"/>
      <c r="H51" s="72"/>
      <c r="I51" s="70"/>
    </row>
    <row r="52" spans="1:9" s="19" customFormat="1" ht="28" x14ac:dyDescent="0.15">
      <c r="A52" s="208" t="s">
        <v>376</v>
      </c>
      <c r="B52" s="208" t="s">
        <v>377</v>
      </c>
      <c r="C52" s="63" t="s">
        <v>521</v>
      </c>
      <c r="D52" s="71">
        <v>1000</v>
      </c>
      <c r="E52" s="76">
        <v>0</v>
      </c>
      <c r="F52" s="73" t="s">
        <v>378</v>
      </c>
      <c r="G52" s="76">
        <v>0</v>
      </c>
      <c r="H52" s="76">
        <v>0</v>
      </c>
      <c r="I52" s="70"/>
    </row>
    <row r="53" spans="1:9" s="19" customFormat="1" ht="28" x14ac:dyDescent="0.15">
      <c r="A53" s="209"/>
      <c r="B53" s="209"/>
      <c r="C53" s="63" t="s">
        <v>518</v>
      </c>
      <c r="D53" s="71">
        <v>1000</v>
      </c>
      <c r="E53" s="76">
        <v>0</v>
      </c>
      <c r="F53" s="73" t="s">
        <v>378</v>
      </c>
      <c r="G53" s="76">
        <v>0</v>
      </c>
      <c r="H53" s="76">
        <v>0</v>
      </c>
      <c r="I53" s="70"/>
    </row>
    <row r="54" spans="1:9" s="19" customFormat="1" ht="15" customHeight="1" x14ac:dyDescent="0.15">
      <c r="A54" s="21" t="s">
        <v>358</v>
      </c>
      <c r="B54" s="22"/>
      <c r="C54" s="22"/>
      <c r="D54" s="22"/>
      <c r="E54" s="22"/>
      <c r="F54" s="23" t="s">
        <v>359</v>
      </c>
      <c r="G54" s="91">
        <v>100</v>
      </c>
      <c r="H54" s="20">
        <f>(E52+E53+H52+H53)+(99*(G52+G53))</f>
        <v>0</v>
      </c>
      <c r="I54" s="70"/>
    </row>
    <row r="55" spans="1:9" x14ac:dyDescent="0.2">
      <c r="A55" s="207"/>
      <c r="B55" s="207"/>
      <c r="C55" s="207"/>
      <c r="D55" s="207"/>
      <c r="E55" s="207"/>
      <c r="F55" s="207"/>
      <c r="G55" s="207"/>
      <c r="H55" s="207"/>
    </row>
    <row r="56" spans="1:9" s="19" customFormat="1" ht="31.5" customHeight="1" x14ac:dyDescent="0.15">
      <c r="A56" s="14" t="s">
        <v>345</v>
      </c>
      <c r="B56" s="15" t="s">
        <v>346</v>
      </c>
      <c r="C56" s="15" t="s">
        <v>347</v>
      </c>
      <c r="D56" s="15" t="s">
        <v>348</v>
      </c>
      <c r="E56" s="16" t="s">
        <v>349</v>
      </c>
      <c r="F56" s="17"/>
      <c r="G56" s="16" t="s">
        <v>349</v>
      </c>
      <c r="H56" s="18" t="s">
        <v>350</v>
      </c>
      <c r="I56" s="70"/>
    </row>
    <row r="57" spans="1:9" s="19" customFormat="1" ht="13" x14ac:dyDescent="0.15">
      <c r="A57" s="36" t="s">
        <v>522</v>
      </c>
      <c r="B57" s="61"/>
      <c r="C57" s="61"/>
      <c r="D57" s="71"/>
      <c r="E57" s="72"/>
      <c r="F57" s="73"/>
      <c r="G57" s="72"/>
      <c r="H57" s="72"/>
      <c r="I57" s="70"/>
    </row>
    <row r="58" spans="1:9" s="19" customFormat="1" ht="28" x14ac:dyDescent="0.15">
      <c r="A58" s="59" t="s">
        <v>379</v>
      </c>
      <c r="B58" s="61" t="s">
        <v>381</v>
      </c>
      <c r="C58" s="63" t="s">
        <v>525</v>
      </c>
      <c r="D58" s="71" t="s">
        <v>382</v>
      </c>
      <c r="E58" s="76">
        <v>0</v>
      </c>
      <c r="F58" s="77" t="s">
        <v>383</v>
      </c>
      <c r="G58" s="76">
        <v>0</v>
      </c>
      <c r="H58" s="76">
        <v>0</v>
      </c>
      <c r="I58" s="70"/>
    </row>
    <row r="59" spans="1:9" s="19" customFormat="1" ht="14" x14ac:dyDescent="0.15">
      <c r="A59" s="59" t="s">
        <v>523</v>
      </c>
      <c r="B59" s="61" t="s">
        <v>524</v>
      </c>
      <c r="C59" s="63" t="s">
        <v>526</v>
      </c>
      <c r="D59" s="71" t="s">
        <v>382</v>
      </c>
      <c r="E59" s="76">
        <v>0</v>
      </c>
      <c r="F59" s="77" t="s">
        <v>383</v>
      </c>
      <c r="G59" s="76">
        <v>0</v>
      </c>
      <c r="H59" s="76">
        <v>0</v>
      </c>
      <c r="I59" s="70"/>
    </row>
    <row r="60" spans="1:9" s="19" customFormat="1" ht="15" customHeight="1" x14ac:dyDescent="0.15">
      <c r="A60" s="21" t="s">
        <v>358</v>
      </c>
      <c r="B60" s="22"/>
      <c r="C60" s="22"/>
      <c r="D60" s="22"/>
      <c r="E60" s="22"/>
      <c r="F60" s="23" t="s">
        <v>359</v>
      </c>
      <c r="G60" s="91">
        <v>85</v>
      </c>
      <c r="H60" s="20">
        <f>(E58+E59+H58+H59)+(84*(G58+G59))</f>
        <v>0</v>
      </c>
      <c r="I60" s="70"/>
    </row>
    <row r="61" spans="1:9" x14ac:dyDescent="0.2">
      <c r="A61" s="207"/>
      <c r="B61" s="207"/>
      <c r="C61" s="207"/>
      <c r="D61" s="207"/>
      <c r="E61" s="207"/>
      <c r="F61" s="207"/>
      <c r="G61" s="207"/>
      <c r="H61" s="207"/>
    </row>
    <row r="62" spans="1:9" s="19" customFormat="1" ht="31.5" customHeight="1" x14ac:dyDescent="0.15">
      <c r="A62" s="14" t="s">
        <v>345</v>
      </c>
      <c r="B62" s="15" t="s">
        <v>346</v>
      </c>
      <c r="C62" s="15" t="s">
        <v>347</v>
      </c>
      <c r="D62" s="15" t="s">
        <v>348</v>
      </c>
      <c r="E62" s="16" t="s">
        <v>349</v>
      </c>
      <c r="F62" s="17"/>
      <c r="G62" s="16" t="s">
        <v>349</v>
      </c>
      <c r="H62" s="18" t="s">
        <v>350</v>
      </c>
      <c r="I62" s="70"/>
    </row>
    <row r="63" spans="1:9" s="19" customFormat="1" ht="13" x14ac:dyDescent="0.15">
      <c r="A63" s="36" t="s">
        <v>384</v>
      </c>
      <c r="B63" s="61"/>
      <c r="C63" s="61" t="s">
        <v>380</v>
      </c>
      <c r="D63" s="71"/>
      <c r="E63" s="72"/>
      <c r="F63" s="73"/>
      <c r="G63" s="72"/>
      <c r="H63" s="72"/>
      <c r="I63" s="70"/>
    </row>
    <row r="64" spans="1:9" s="19" customFormat="1" ht="13" customHeight="1" x14ac:dyDescent="0.15">
      <c r="A64" s="59" t="s">
        <v>385</v>
      </c>
      <c r="B64" s="61" t="s">
        <v>386</v>
      </c>
      <c r="C64" s="63" t="s">
        <v>387</v>
      </c>
      <c r="D64" s="71">
        <v>500</v>
      </c>
      <c r="E64" s="76">
        <v>0</v>
      </c>
      <c r="F64" s="73" t="s">
        <v>357</v>
      </c>
      <c r="G64" s="76">
        <v>0</v>
      </c>
      <c r="H64" s="76">
        <v>0</v>
      </c>
      <c r="I64" s="70"/>
    </row>
    <row r="65" spans="1:9" s="19" customFormat="1" ht="15" customHeight="1" x14ac:dyDescent="0.15">
      <c r="A65" s="21" t="s">
        <v>358</v>
      </c>
      <c r="B65" s="22"/>
      <c r="C65" s="22"/>
      <c r="D65" s="22"/>
      <c r="E65" s="22"/>
      <c r="F65" s="23" t="s">
        <v>359</v>
      </c>
      <c r="G65" s="91">
        <v>1</v>
      </c>
      <c r="H65" s="20">
        <f>(E64+G64+H64)*G65</f>
        <v>0</v>
      </c>
      <c r="I65" s="70"/>
    </row>
    <row r="66" spans="1:9" x14ac:dyDescent="0.2">
      <c r="A66" s="207"/>
      <c r="B66" s="207"/>
      <c r="C66" s="207"/>
      <c r="D66" s="207"/>
      <c r="E66" s="207"/>
      <c r="F66" s="207"/>
      <c r="G66" s="207"/>
      <c r="H66" s="207"/>
    </row>
    <row r="67" spans="1:9" ht="28" x14ac:dyDescent="0.2">
      <c r="A67" s="14" t="s">
        <v>345</v>
      </c>
      <c r="B67" s="15" t="s">
        <v>346</v>
      </c>
      <c r="C67" s="15" t="s">
        <v>347</v>
      </c>
      <c r="D67" s="15" t="s">
        <v>348</v>
      </c>
      <c r="E67" s="16" t="s">
        <v>349</v>
      </c>
      <c r="F67" s="17"/>
      <c r="G67" s="16" t="s">
        <v>349</v>
      </c>
      <c r="H67" s="18" t="s">
        <v>350</v>
      </c>
    </row>
    <row r="68" spans="1:9" ht="28" x14ac:dyDescent="0.2">
      <c r="A68" s="109" t="s">
        <v>388</v>
      </c>
      <c r="B68" s="61"/>
      <c r="C68" s="61"/>
      <c r="D68" s="71"/>
      <c r="E68" s="72"/>
      <c r="F68" s="73"/>
      <c r="G68" s="72"/>
      <c r="H68" s="72"/>
    </row>
    <row r="69" spans="1:9" x14ac:dyDescent="0.2">
      <c r="A69" s="59" t="s">
        <v>352</v>
      </c>
      <c r="B69" s="61"/>
      <c r="C69" s="61" t="s">
        <v>353</v>
      </c>
      <c r="D69" s="71"/>
      <c r="E69" s="72"/>
      <c r="F69" s="73"/>
      <c r="G69" s="72"/>
      <c r="H69" s="72"/>
    </row>
    <row r="70" spans="1:9" x14ac:dyDescent="0.2">
      <c r="A70" s="59" t="s">
        <v>366</v>
      </c>
      <c r="B70" s="61" t="s">
        <v>389</v>
      </c>
      <c r="C70" s="60" t="s">
        <v>390</v>
      </c>
      <c r="D70" s="92">
        <v>1000</v>
      </c>
      <c r="E70" s="75">
        <v>0</v>
      </c>
      <c r="F70" s="73" t="s">
        <v>357</v>
      </c>
      <c r="G70" s="76">
        <v>0</v>
      </c>
      <c r="H70" s="76">
        <v>0</v>
      </c>
    </row>
    <row r="71" spans="1:9" x14ac:dyDescent="0.2">
      <c r="A71" s="21" t="s">
        <v>358</v>
      </c>
      <c r="B71" s="22"/>
      <c r="C71" s="22"/>
      <c r="D71" s="22"/>
      <c r="E71" s="22"/>
      <c r="F71" s="23" t="s">
        <v>359</v>
      </c>
      <c r="G71" s="91">
        <v>127</v>
      </c>
      <c r="H71" s="20">
        <f>(E70+H70)+(126*G70)</f>
        <v>0</v>
      </c>
    </row>
    <row r="72" spans="1:9" x14ac:dyDescent="0.2">
      <c r="A72" s="207"/>
      <c r="B72" s="207"/>
      <c r="C72" s="207"/>
      <c r="D72" s="207"/>
      <c r="E72" s="207"/>
      <c r="F72" s="207"/>
      <c r="G72" s="207"/>
      <c r="H72" s="207"/>
    </row>
    <row r="73" spans="1:9" ht="28" x14ac:dyDescent="0.2">
      <c r="A73" s="14" t="s">
        <v>345</v>
      </c>
      <c r="B73" s="15" t="s">
        <v>346</v>
      </c>
      <c r="C73" s="15" t="s">
        <v>347</v>
      </c>
      <c r="D73" s="15" t="s">
        <v>348</v>
      </c>
      <c r="E73" s="16" t="s">
        <v>349</v>
      </c>
      <c r="F73" s="17"/>
      <c r="G73" s="16" t="s">
        <v>349</v>
      </c>
      <c r="H73" s="18" t="s">
        <v>350</v>
      </c>
    </row>
    <row r="74" spans="1:9" ht="28" x14ac:dyDescent="0.2">
      <c r="A74" s="109" t="s">
        <v>391</v>
      </c>
      <c r="B74" s="61"/>
      <c r="C74" s="61"/>
      <c r="D74" s="71"/>
      <c r="E74" s="72"/>
      <c r="F74" s="73"/>
      <c r="G74" s="72"/>
      <c r="H74" s="72"/>
    </row>
    <row r="75" spans="1:9" x14ac:dyDescent="0.2">
      <c r="A75" s="59" t="s">
        <v>352</v>
      </c>
      <c r="B75" s="61"/>
      <c r="C75" s="61" t="s">
        <v>353</v>
      </c>
      <c r="D75" s="71"/>
      <c r="E75" s="72"/>
      <c r="F75" s="73"/>
      <c r="G75" s="72"/>
      <c r="H75" s="72"/>
    </row>
    <row r="76" spans="1:9" x14ac:dyDescent="0.2">
      <c r="A76" s="59" t="s">
        <v>392</v>
      </c>
      <c r="B76" s="61" t="s">
        <v>389</v>
      </c>
      <c r="C76" s="60" t="s">
        <v>390</v>
      </c>
      <c r="D76" s="92">
        <v>1000</v>
      </c>
      <c r="E76" s="75">
        <v>0</v>
      </c>
      <c r="F76" s="73" t="s">
        <v>357</v>
      </c>
      <c r="G76" s="76">
        <v>0</v>
      </c>
      <c r="H76" s="76">
        <v>0</v>
      </c>
    </row>
    <row r="77" spans="1:9" x14ac:dyDescent="0.2">
      <c r="A77" s="21" t="s">
        <v>358</v>
      </c>
      <c r="B77" s="22"/>
      <c r="C77" s="22"/>
      <c r="D77" s="22"/>
      <c r="E77" s="22"/>
      <c r="F77" s="23" t="s">
        <v>359</v>
      </c>
      <c r="G77" s="91">
        <v>1</v>
      </c>
      <c r="H77" s="20">
        <f>(E76+G76+H76)*G77</f>
        <v>0</v>
      </c>
    </row>
    <row r="78" spans="1:9" x14ac:dyDescent="0.2">
      <c r="A78" s="207"/>
      <c r="B78" s="207"/>
      <c r="C78" s="207"/>
      <c r="D78" s="207"/>
      <c r="E78" s="207"/>
      <c r="F78" s="207"/>
      <c r="G78" s="207"/>
      <c r="H78" s="207"/>
    </row>
    <row r="79" spans="1:9" ht="28" x14ac:dyDescent="0.2">
      <c r="A79" s="14" t="s">
        <v>345</v>
      </c>
      <c r="B79" s="15" t="s">
        <v>346</v>
      </c>
      <c r="C79" s="15" t="s">
        <v>347</v>
      </c>
      <c r="D79" s="15" t="s">
        <v>348</v>
      </c>
      <c r="E79" s="16" t="s">
        <v>349</v>
      </c>
      <c r="F79" s="17"/>
      <c r="G79" s="16" t="s">
        <v>349</v>
      </c>
      <c r="H79" s="18" t="s">
        <v>350</v>
      </c>
    </row>
    <row r="80" spans="1:9" ht="28" x14ac:dyDescent="0.2">
      <c r="A80" s="109" t="s">
        <v>393</v>
      </c>
      <c r="B80" s="61"/>
      <c r="C80" s="61"/>
      <c r="D80" s="71"/>
      <c r="E80" s="72"/>
      <c r="F80" s="73"/>
      <c r="G80" s="72"/>
      <c r="H80" s="72"/>
    </row>
    <row r="81" spans="1:8" x14ac:dyDescent="0.2">
      <c r="A81" s="62" t="s">
        <v>394</v>
      </c>
      <c r="B81" s="61"/>
      <c r="C81" s="61" t="s">
        <v>353</v>
      </c>
      <c r="D81" s="71"/>
      <c r="E81" s="72"/>
      <c r="F81" s="73"/>
      <c r="G81" s="72"/>
      <c r="H81" s="72"/>
    </row>
    <row r="82" spans="1:8" x14ac:dyDescent="0.2">
      <c r="A82" s="62" t="s">
        <v>366</v>
      </c>
      <c r="B82" s="61" t="s">
        <v>389</v>
      </c>
      <c r="C82" s="60" t="s">
        <v>390</v>
      </c>
      <c r="D82" s="93">
        <v>1000</v>
      </c>
      <c r="E82" s="76">
        <v>0</v>
      </c>
      <c r="F82" s="73" t="s">
        <v>357</v>
      </c>
      <c r="G82" s="76">
        <v>0</v>
      </c>
      <c r="H82" s="76">
        <v>0</v>
      </c>
    </row>
    <row r="83" spans="1:8" ht="15" customHeight="1" x14ac:dyDescent="0.2">
      <c r="A83" s="21" t="s">
        <v>358</v>
      </c>
      <c r="B83" s="22"/>
      <c r="C83" s="22"/>
      <c r="D83" s="22"/>
      <c r="E83" s="22"/>
      <c r="F83" s="23" t="s">
        <v>359</v>
      </c>
      <c r="G83" s="91">
        <v>360</v>
      </c>
      <c r="H83" s="20">
        <f>(E82+H82)+(359*G82)</f>
        <v>0</v>
      </c>
    </row>
    <row r="84" spans="1:8" x14ac:dyDescent="0.2">
      <c r="A84" s="207"/>
      <c r="B84" s="207"/>
      <c r="C84" s="207"/>
      <c r="D84" s="207"/>
      <c r="E84" s="207"/>
      <c r="F84" s="207"/>
      <c r="G84" s="207"/>
      <c r="H84" s="207"/>
    </row>
    <row r="85" spans="1:8" ht="28" x14ac:dyDescent="0.2">
      <c r="A85" s="14" t="s">
        <v>345</v>
      </c>
      <c r="B85" s="15" t="s">
        <v>346</v>
      </c>
      <c r="C85" s="15" t="s">
        <v>347</v>
      </c>
      <c r="D85" s="15" t="s">
        <v>348</v>
      </c>
      <c r="E85" s="16" t="s">
        <v>349</v>
      </c>
      <c r="F85" s="17"/>
      <c r="G85" s="16" t="s">
        <v>349</v>
      </c>
      <c r="H85" s="18" t="s">
        <v>350</v>
      </c>
    </row>
    <row r="86" spans="1:8" ht="28" x14ac:dyDescent="0.2">
      <c r="A86" s="109" t="s">
        <v>395</v>
      </c>
      <c r="B86" s="61"/>
      <c r="C86" s="61"/>
      <c r="D86" s="71"/>
      <c r="E86" s="72"/>
      <c r="F86" s="73"/>
      <c r="G86" s="72"/>
      <c r="H86" s="72"/>
    </row>
    <row r="87" spans="1:8" x14ac:dyDescent="0.2">
      <c r="A87" s="62" t="s">
        <v>394</v>
      </c>
      <c r="B87" s="61"/>
      <c r="C87" s="61" t="s">
        <v>353</v>
      </c>
      <c r="D87" s="71"/>
      <c r="E87" s="72"/>
      <c r="F87" s="73"/>
      <c r="G87" s="72"/>
      <c r="H87" s="72"/>
    </row>
    <row r="88" spans="1:8" x14ac:dyDescent="0.2">
      <c r="A88" s="59" t="s">
        <v>392</v>
      </c>
      <c r="B88" s="61" t="s">
        <v>396</v>
      </c>
      <c r="C88" s="60" t="s">
        <v>390</v>
      </c>
      <c r="D88" s="93">
        <v>500</v>
      </c>
      <c r="E88" s="76">
        <v>0</v>
      </c>
      <c r="F88" s="73" t="s">
        <v>357</v>
      </c>
      <c r="G88" s="76">
        <v>0</v>
      </c>
      <c r="H88" s="76">
        <v>0</v>
      </c>
    </row>
    <row r="89" spans="1:8" x14ac:dyDescent="0.2">
      <c r="A89" s="21" t="s">
        <v>358</v>
      </c>
      <c r="B89" s="22"/>
      <c r="C89" s="22"/>
      <c r="D89" s="22"/>
      <c r="E89" s="22"/>
      <c r="F89" s="23" t="s">
        <v>359</v>
      </c>
      <c r="G89" s="91">
        <v>3</v>
      </c>
      <c r="H89" s="20">
        <f>(E88+H88)+(2*G88)</f>
        <v>0</v>
      </c>
    </row>
    <row r="90" spans="1:8" x14ac:dyDescent="0.2">
      <c r="A90" s="207"/>
      <c r="B90" s="207"/>
      <c r="C90" s="207"/>
      <c r="D90" s="207"/>
      <c r="E90" s="207"/>
      <c r="F90" s="207"/>
      <c r="G90" s="207"/>
      <c r="H90" s="207"/>
    </row>
    <row r="91" spans="1:8" ht="28" x14ac:dyDescent="0.2">
      <c r="A91" s="14" t="s">
        <v>345</v>
      </c>
      <c r="B91" s="15" t="s">
        <v>346</v>
      </c>
      <c r="C91" s="15" t="s">
        <v>347</v>
      </c>
      <c r="D91" s="15" t="s">
        <v>348</v>
      </c>
      <c r="E91" s="16" t="s">
        <v>349</v>
      </c>
      <c r="F91" s="17"/>
      <c r="G91" s="16" t="s">
        <v>349</v>
      </c>
      <c r="H91" s="18" t="s">
        <v>350</v>
      </c>
    </row>
    <row r="92" spans="1:8" x14ac:dyDescent="0.2">
      <c r="A92" s="36" t="s">
        <v>397</v>
      </c>
      <c r="B92" s="61"/>
      <c r="C92" s="61"/>
      <c r="D92" s="71"/>
      <c r="E92" s="72"/>
      <c r="F92" s="73"/>
      <c r="G92" s="72"/>
      <c r="H92" s="72"/>
    </row>
    <row r="93" spans="1:8" x14ac:dyDescent="0.2">
      <c r="A93" s="62" t="s">
        <v>352</v>
      </c>
      <c r="B93" s="61"/>
      <c r="C93" s="61" t="s">
        <v>353</v>
      </c>
      <c r="D93" s="71"/>
      <c r="E93" s="72"/>
      <c r="F93" s="73"/>
      <c r="G93" s="72"/>
      <c r="H93" s="72"/>
    </row>
    <row r="94" spans="1:8" x14ac:dyDescent="0.2">
      <c r="A94" s="59" t="s">
        <v>398</v>
      </c>
      <c r="B94" s="61" t="s">
        <v>399</v>
      </c>
      <c r="C94" s="60" t="s">
        <v>390</v>
      </c>
      <c r="D94" s="93">
        <v>500</v>
      </c>
      <c r="E94" s="76">
        <v>0</v>
      </c>
      <c r="F94" s="73" t="s">
        <v>357</v>
      </c>
      <c r="G94" s="76">
        <v>0</v>
      </c>
      <c r="H94" s="76">
        <v>0</v>
      </c>
    </row>
    <row r="95" spans="1:8" x14ac:dyDescent="0.2">
      <c r="A95" s="21" t="s">
        <v>358</v>
      </c>
      <c r="B95" s="22"/>
      <c r="C95" s="22"/>
      <c r="D95" s="22"/>
      <c r="E95" s="22"/>
      <c r="F95" s="23" t="s">
        <v>359</v>
      </c>
      <c r="G95" s="91">
        <v>5</v>
      </c>
      <c r="H95" s="20">
        <f>(E94+H94)+(4*G94)</f>
        <v>0</v>
      </c>
    </row>
    <row r="96" spans="1:8" x14ac:dyDescent="0.2">
      <c r="A96" s="207"/>
      <c r="B96" s="207"/>
      <c r="C96" s="207"/>
      <c r="D96" s="207"/>
      <c r="E96" s="207"/>
      <c r="F96" s="207"/>
      <c r="G96" s="207"/>
      <c r="H96" s="207"/>
    </row>
    <row r="97" spans="1:8" ht="28" x14ac:dyDescent="0.2">
      <c r="A97" s="14" t="s">
        <v>345</v>
      </c>
      <c r="B97" s="15" t="s">
        <v>346</v>
      </c>
      <c r="C97" s="15" t="s">
        <v>347</v>
      </c>
      <c r="D97" s="15" t="s">
        <v>348</v>
      </c>
      <c r="E97" s="16" t="s">
        <v>349</v>
      </c>
      <c r="F97" s="17"/>
      <c r="G97" s="16" t="s">
        <v>349</v>
      </c>
      <c r="H97" s="18" t="s">
        <v>350</v>
      </c>
    </row>
    <row r="98" spans="1:8" x14ac:dyDescent="0.2">
      <c r="A98" s="36" t="s">
        <v>400</v>
      </c>
      <c r="B98" s="61"/>
      <c r="C98" s="61"/>
      <c r="D98" s="71"/>
      <c r="E98" s="72"/>
      <c r="F98" s="73"/>
      <c r="G98" s="72"/>
      <c r="H98" s="72"/>
    </row>
    <row r="99" spans="1:8" x14ac:dyDescent="0.2">
      <c r="A99" s="59" t="s">
        <v>401</v>
      </c>
      <c r="B99" s="61"/>
      <c r="C99" s="61" t="s">
        <v>353</v>
      </c>
      <c r="D99" s="71"/>
      <c r="E99" s="72"/>
      <c r="F99" s="73"/>
      <c r="G99" s="72"/>
      <c r="H99" s="72"/>
    </row>
    <row r="100" spans="1:8" x14ac:dyDescent="0.2">
      <c r="A100" s="59" t="s">
        <v>371</v>
      </c>
      <c r="B100" s="61" t="s">
        <v>402</v>
      </c>
      <c r="C100" s="60" t="s">
        <v>390</v>
      </c>
      <c r="D100" s="93">
        <v>1000</v>
      </c>
      <c r="E100" s="76">
        <v>0</v>
      </c>
      <c r="F100" s="73" t="s">
        <v>378</v>
      </c>
      <c r="G100" s="76">
        <v>0</v>
      </c>
      <c r="H100" s="76">
        <v>0</v>
      </c>
    </row>
    <row r="101" spans="1:8" x14ac:dyDescent="0.2">
      <c r="A101" s="21" t="s">
        <v>358</v>
      </c>
      <c r="B101" s="22"/>
      <c r="C101" s="22"/>
      <c r="D101" s="22"/>
      <c r="E101" s="22"/>
      <c r="F101" s="23" t="s">
        <v>359</v>
      </c>
      <c r="G101" s="91">
        <v>72</v>
      </c>
      <c r="H101" s="20">
        <f>(E100+H100)+(71*G100)</f>
        <v>0</v>
      </c>
    </row>
    <row r="102" spans="1:8" x14ac:dyDescent="0.2">
      <c r="A102" s="207"/>
      <c r="B102" s="207"/>
      <c r="C102" s="207"/>
      <c r="D102" s="207"/>
      <c r="E102" s="207"/>
      <c r="F102" s="207"/>
      <c r="G102" s="207"/>
      <c r="H102" s="207"/>
    </row>
    <row r="103" spans="1:8" ht="28" x14ac:dyDescent="0.2">
      <c r="A103" s="14" t="s">
        <v>345</v>
      </c>
      <c r="B103" s="15" t="s">
        <v>346</v>
      </c>
      <c r="C103" s="15" t="s">
        <v>347</v>
      </c>
      <c r="D103" s="15" t="s">
        <v>348</v>
      </c>
      <c r="E103" s="16" t="s">
        <v>349</v>
      </c>
      <c r="F103" s="17"/>
      <c r="G103" s="16" t="s">
        <v>349</v>
      </c>
      <c r="H103" s="18" t="s">
        <v>350</v>
      </c>
    </row>
    <row r="104" spans="1:8" ht="28" x14ac:dyDescent="0.2">
      <c r="A104" s="109" t="s">
        <v>403</v>
      </c>
      <c r="B104" s="61"/>
      <c r="C104" s="61"/>
      <c r="D104" s="71"/>
      <c r="E104" s="72"/>
      <c r="F104" s="73"/>
      <c r="G104" s="72"/>
      <c r="H104" s="72"/>
    </row>
    <row r="105" spans="1:8" x14ac:dyDescent="0.2">
      <c r="A105" s="59" t="s">
        <v>374</v>
      </c>
      <c r="B105" s="61"/>
      <c r="C105" s="61" t="s">
        <v>353</v>
      </c>
      <c r="D105" s="71"/>
      <c r="E105" s="72"/>
      <c r="F105" s="73"/>
      <c r="G105" s="72"/>
      <c r="H105" s="72"/>
    </row>
    <row r="106" spans="1:8" x14ac:dyDescent="0.2">
      <c r="A106" s="59" t="s">
        <v>371</v>
      </c>
      <c r="B106" s="61" t="s">
        <v>402</v>
      </c>
      <c r="C106" s="60" t="s">
        <v>390</v>
      </c>
      <c r="D106" s="93">
        <v>1000</v>
      </c>
      <c r="E106" s="76">
        <v>0</v>
      </c>
      <c r="F106" s="73" t="s">
        <v>357</v>
      </c>
      <c r="G106" s="76">
        <v>0</v>
      </c>
      <c r="H106" s="76">
        <v>0</v>
      </c>
    </row>
    <row r="107" spans="1:8" x14ac:dyDescent="0.2">
      <c r="A107" s="21" t="s">
        <v>358</v>
      </c>
      <c r="B107" s="22"/>
      <c r="C107" s="22"/>
      <c r="D107" s="22"/>
      <c r="E107" s="22"/>
      <c r="F107" s="23" t="s">
        <v>359</v>
      </c>
      <c r="G107" s="91">
        <v>34</v>
      </c>
      <c r="H107" s="20">
        <f>(E106+H106)+(33*G106)</f>
        <v>0</v>
      </c>
    </row>
    <row r="108" spans="1:8" x14ac:dyDescent="0.2">
      <c r="A108" s="207"/>
      <c r="B108" s="207"/>
      <c r="C108" s="207"/>
      <c r="D108" s="207"/>
      <c r="E108" s="207"/>
      <c r="F108" s="207"/>
      <c r="G108" s="207"/>
      <c r="H108" s="207"/>
    </row>
    <row r="109" spans="1:8" ht="28" x14ac:dyDescent="0.2">
      <c r="A109" s="14" t="s">
        <v>345</v>
      </c>
      <c r="B109" s="15" t="s">
        <v>346</v>
      </c>
      <c r="C109" s="15" t="s">
        <v>347</v>
      </c>
      <c r="D109" s="15" t="s">
        <v>348</v>
      </c>
      <c r="E109" s="16" t="s">
        <v>349</v>
      </c>
      <c r="F109" s="17"/>
      <c r="G109" s="16" t="s">
        <v>349</v>
      </c>
      <c r="H109" s="18" t="s">
        <v>350</v>
      </c>
    </row>
    <row r="110" spans="1:8" ht="28" x14ac:dyDescent="0.2">
      <c r="A110" s="109" t="s">
        <v>404</v>
      </c>
      <c r="B110" s="61"/>
      <c r="C110" s="61"/>
      <c r="D110" s="71"/>
      <c r="E110" s="72"/>
      <c r="F110" s="73"/>
      <c r="G110" s="72"/>
      <c r="H110" s="72"/>
    </row>
    <row r="111" spans="1:8" x14ac:dyDescent="0.2">
      <c r="A111" s="59" t="s">
        <v>374</v>
      </c>
      <c r="B111" s="61"/>
      <c r="C111" s="61" t="s">
        <v>353</v>
      </c>
      <c r="D111" s="71"/>
      <c r="E111" s="72"/>
      <c r="F111" s="73"/>
      <c r="G111" s="72"/>
      <c r="H111" s="72"/>
    </row>
    <row r="112" spans="1:8" x14ac:dyDescent="0.2">
      <c r="A112" s="59" t="s">
        <v>405</v>
      </c>
      <c r="B112" s="61" t="s">
        <v>402</v>
      </c>
      <c r="C112" s="60" t="s">
        <v>390</v>
      </c>
      <c r="D112" s="93">
        <v>1000</v>
      </c>
      <c r="E112" s="76">
        <v>0</v>
      </c>
      <c r="F112" s="73" t="s">
        <v>357</v>
      </c>
      <c r="G112" s="76">
        <v>0</v>
      </c>
      <c r="H112" s="76">
        <v>0</v>
      </c>
    </row>
    <row r="113" spans="1:8" x14ac:dyDescent="0.2">
      <c r="A113" s="21" t="s">
        <v>358</v>
      </c>
      <c r="B113" s="22"/>
      <c r="C113" s="22"/>
      <c r="D113" s="22"/>
      <c r="E113" s="22"/>
      <c r="F113" s="23" t="s">
        <v>359</v>
      </c>
      <c r="G113" s="91">
        <v>1</v>
      </c>
      <c r="H113" s="20">
        <f>(E112+G112+H112)*G113</f>
        <v>0</v>
      </c>
    </row>
    <row r="114" spans="1:8" x14ac:dyDescent="0.2">
      <c r="A114" s="207"/>
      <c r="B114" s="207"/>
      <c r="C114" s="207"/>
      <c r="D114" s="207"/>
      <c r="E114" s="207"/>
      <c r="F114" s="207"/>
      <c r="G114" s="207"/>
      <c r="H114" s="207"/>
    </row>
    <row r="115" spans="1:8" ht="28" x14ac:dyDescent="0.2">
      <c r="A115" s="14" t="s">
        <v>345</v>
      </c>
      <c r="B115" s="15" t="s">
        <v>346</v>
      </c>
      <c r="C115" s="15" t="s">
        <v>347</v>
      </c>
      <c r="D115" s="15" t="s">
        <v>348</v>
      </c>
      <c r="E115" s="16" t="s">
        <v>349</v>
      </c>
      <c r="F115" s="17"/>
      <c r="G115" s="16" t="s">
        <v>349</v>
      </c>
      <c r="H115" s="18" t="s">
        <v>350</v>
      </c>
    </row>
    <row r="116" spans="1:8" ht="28" x14ac:dyDescent="0.2">
      <c r="A116" s="109" t="s">
        <v>406</v>
      </c>
      <c r="B116" s="61"/>
      <c r="C116" s="61"/>
      <c r="D116" s="71"/>
      <c r="E116" s="72"/>
      <c r="F116" s="73"/>
      <c r="G116" s="72"/>
      <c r="H116" s="72"/>
    </row>
    <row r="117" spans="1:8" x14ac:dyDescent="0.2">
      <c r="A117" s="59" t="s">
        <v>407</v>
      </c>
      <c r="B117" s="61"/>
      <c r="C117" s="61" t="s">
        <v>353</v>
      </c>
      <c r="D117" s="71"/>
      <c r="E117" s="72"/>
      <c r="F117" s="73"/>
      <c r="G117" s="72"/>
      <c r="H117" s="72"/>
    </row>
    <row r="118" spans="1:8" x14ac:dyDescent="0.2">
      <c r="A118" s="59" t="s">
        <v>371</v>
      </c>
      <c r="B118" s="61" t="s">
        <v>402</v>
      </c>
      <c r="C118" s="60" t="s">
        <v>390</v>
      </c>
      <c r="D118" s="93">
        <v>1000</v>
      </c>
      <c r="E118" s="76">
        <v>0</v>
      </c>
      <c r="F118" s="73" t="s">
        <v>357</v>
      </c>
      <c r="G118" s="76">
        <v>0</v>
      </c>
      <c r="H118" s="76">
        <v>0</v>
      </c>
    </row>
    <row r="119" spans="1:8" x14ac:dyDescent="0.2">
      <c r="A119" s="21" t="s">
        <v>358</v>
      </c>
      <c r="B119" s="22"/>
      <c r="C119" s="22"/>
      <c r="D119" s="22"/>
      <c r="E119" s="22"/>
      <c r="F119" s="23" t="s">
        <v>359</v>
      </c>
      <c r="G119" s="91">
        <v>41</v>
      </c>
      <c r="H119" s="20">
        <f>(E118+H118)+(40*G118)</f>
        <v>0</v>
      </c>
    </row>
    <row r="120" spans="1:8" x14ac:dyDescent="0.2">
      <c r="A120" s="207"/>
      <c r="B120" s="207"/>
      <c r="C120" s="207"/>
      <c r="D120" s="207"/>
      <c r="E120" s="207"/>
      <c r="F120" s="207"/>
      <c r="G120" s="207"/>
      <c r="H120" s="207"/>
    </row>
    <row r="121" spans="1:8" ht="28" x14ac:dyDescent="0.2">
      <c r="A121" s="14" t="s">
        <v>345</v>
      </c>
      <c r="B121" s="15" t="s">
        <v>346</v>
      </c>
      <c r="C121" s="15" t="s">
        <v>347</v>
      </c>
      <c r="D121" s="15" t="s">
        <v>348</v>
      </c>
      <c r="E121" s="16" t="s">
        <v>349</v>
      </c>
      <c r="F121" s="17"/>
      <c r="G121" s="16" t="s">
        <v>349</v>
      </c>
      <c r="H121" s="18" t="s">
        <v>350</v>
      </c>
    </row>
    <row r="122" spans="1:8" ht="28" x14ac:dyDescent="0.2">
      <c r="A122" s="109" t="s">
        <v>408</v>
      </c>
      <c r="B122" s="61"/>
      <c r="C122" s="61"/>
      <c r="D122" s="71"/>
      <c r="E122" s="72"/>
      <c r="F122" s="73"/>
      <c r="G122" s="72"/>
      <c r="H122" s="72"/>
    </row>
    <row r="123" spans="1:8" x14ac:dyDescent="0.2">
      <c r="A123" s="59" t="s">
        <v>409</v>
      </c>
      <c r="B123" s="61"/>
      <c r="C123" s="61" t="s">
        <v>353</v>
      </c>
      <c r="D123" s="71"/>
      <c r="E123" s="72"/>
      <c r="F123" s="73"/>
      <c r="G123" s="72"/>
      <c r="H123" s="72"/>
    </row>
    <row r="124" spans="1:8" x14ac:dyDescent="0.2">
      <c r="A124" s="59" t="s">
        <v>371</v>
      </c>
      <c r="B124" s="61" t="s">
        <v>402</v>
      </c>
      <c r="C124" s="60" t="s">
        <v>390</v>
      </c>
      <c r="D124" s="93">
        <v>1000</v>
      </c>
      <c r="E124" s="76">
        <v>0</v>
      </c>
      <c r="F124" s="73" t="s">
        <v>357</v>
      </c>
      <c r="G124" s="76">
        <v>0</v>
      </c>
      <c r="H124" s="76">
        <v>0</v>
      </c>
    </row>
    <row r="125" spans="1:8" x14ac:dyDescent="0.2">
      <c r="A125" s="21" t="s">
        <v>358</v>
      </c>
      <c r="B125" s="22"/>
      <c r="C125" s="22"/>
      <c r="D125" s="22"/>
      <c r="E125" s="22"/>
      <c r="F125" s="23" t="s">
        <v>359</v>
      </c>
      <c r="G125" s="91">
        <v>5</v>
      </c>
      <c r="H125" s="20">
        <f>(E124+H124)+(4*G124)</f>
        <v>0</v>
      </c>
    </row>
    <row r="126" spans="1:8" x14ac:dyDescent="0.2">
      <c r="A126" s="207"/>
      <c r="B126" s="207"/>
      <c r="C126" s="207"/>
      <c r="D126" s="207"/>
      <c r="E126" s="207"/>
      <c r="F126" s="207"/>
      <c r="G126" s="207"/>
      <c r="H126" s="207"/>
    </row>
    <row r="127" spans="1:8" ht="28" x14ac:dyDescent="0.2">
      <c r="A127" s="14" t="s">
        <v>345</v>
      </c>
      <c r="B127" s="15" t="s">
        <v>346</v>
      </c>
      <c r="C127" s="15" t="s">
        <v>347</v>
      </c>
      <c r="D127" s="15" t="s">
        <v>348</v>
      </c>
      <c r="E127" s="16" t="s">
        <v>349</v>
      </c>
      <c r="F127" s="17"/>
      <c r="G127" s="16" t="s">
        <v>349</v>
      </c>
      <c r="H127" s="18" t="s">
        <v>350</v>
      </c>
    </row>
    <row r="128" spans="1:8" ht="28" x14ac:dyDescent="0.2">
      <c r="A128" s="109" t="s">
        <v>410</v>
      </c>
      <c r="B128" s="61"/>
      <c r="C128" s="61" t="s">
        <v>353</v>
      </c>
      <c r="D128" s="71"/>
      <c r="E128" s="72"/>
      <c r="F128" s="73"/>
      <c r="G128" s="72"/>
      <c r="H128" s="72"/>
    </row>
    <row r="129" spans="1:8" x14ac:dyDescent="0.2">
      <c r="A129" s="59" t="s">
        <v>376</v>
      </c>
      <c r="B129" s="61" t="s">
        <v>355</v>
      </c>
      <c r="C129" s="60" t="s">
        <v>411</v>
      </c>
      <c r="D129" s="93">
        <v>1000</v>
      </c>
      <c r="E129" s="76">
        <v>0</v>
      </c>
      <c r="F129" s="73" t="s">
        <v>378</v>
      </c>
      <c r="G129" s="76">
        <v>0</v>
      </c>
      <c r="H129" s="76">
        <v>0</v>
      </c>
    </row>
    <row r="130" spans="1:8" x14ac:dyDescent="0.2">
      <c r="A130" s="21" t="s">
        <v>358</v>
      </c>
      <c r="B130" s="22"/>
      <c r="C130" s="22"/>
      <c r="D130" s="22"/>
      <c r="E130" s="22"/>
      <c r="F130" s="23" t="s">
        <v>359</v>
      </c>
      <c r="G130" s="91">
        <v>160</v>
      </c>
      <c r="H130" s="20">
        <f>(E129+H129)+(159*G129)</f>
        <v>0</v>
      </c>
    </row>
    <row r="131" spans="1:8" x14ac:dyDescent="0.2">
      <c r="A131" s="207"/>
      <c r="B131" s="207"/>
      <c r="C131" s="207"/>
      <c r="D131" s="207"/>
      <c r="E131" s="207"/>
      <c r="F131" s="207"/>
      <c r="G131" s="207"/>
      <c r="H131" s="207"/>
    </row>
    <row r="132" spans="1:8" ht="28" x14ac:dyDescent="0.2">
      <c r="A132" s="14" t="s">
        <v>345</v>
      </c>
      <c r="B132" s="15" t="s">
        <v>346</v>
      </c>
      <c r="C132" s="15" t="s">
        <v>347</v>
      </c>
      <c r="D132" s="15" t="s">
        <v>348</v>
      </c>
      <c r="E132" s="16" t="s">
        <v>349</v>
      </c>
      <c r="F132" s="17"/>
      <c r="G132" s="16" t="s">
        <v>349</v>
      </c>
      <c r="H132" s="18" t="s">
        <v>350</v>
      </c>
    </row>
    <row r="133" spans="1:8" x14ac:dyDescent="0.2">
      <c r="A133" s="36" t="s">
        <v>412</v>
      </c>
      <c r="B133" s="61"/>
      <c r="C133" s="61"/>
      <c r="D133" s="71"/>
      <c r="E133" s="72"/>
      <c r="F133" s="73"/>
      <c r="G133" s="72"/>
      <c r="H133" s="72"/>
    </row>
    <row r="134" spans="1:8" x14ac:dyDescent="0.2">
      <c r="A134" s="59" t="s">
        <v>379</v>
      </c>
      <c r="B134" s="61"/>
      <c r="C134" s="61" t="s">
        <v>413</v>
      </c>
      <c r="D134" s="71"/>
      <c r="E134" s="72"/>
      <c r="F134" s="73"/>
      <c r="G134" s="72"/>
      <c r="H134" s="72"/>
    </row>
    <row r="135" spans="1:8" x14ac:dyDescent="0.2">
      <c r="A135" s="59" t="s">
        <v>414</v>
      </c>
      <c r="B135" s="61" t="s">
        <v>415</v>
      </c>
      <c r="C135" s="63" t="s">
        <v>416</v>
      </c>
      <c r="D135" s="93" t="s">
        <v>417</v>
      </c>
      <c r="E135" s="76">
        <v>0</v>
      </c>
      <c r="F135" s="77" t="s">
        <v>418</v>
      </c>
      <c r="G135" s="76">
        <v>0</v>
      </c>
      <c r="H135" s="76">
        <v>0</v>
      </c>
    </row>
    <row r="136" spans="1:8" x14ac:dyDescent="0.2">
      <c r="A136" s="21" t="s">
        <v>358</v>
      </c>
      <c r="B136" s="22"/>
      <c r="C136" s="22"/>
      <c r="D136" s="22"/>
      <c r="E136" s="22"/>
      <c r="F136" s="23" t="s">
        <v>359</v>
      </c>
      <c r="G136" s="91">
        <v>50</v>
      </c>
      <c r="H136" s="20">
        <f>(E135+H135)+(49*G135)</f>
        <v>0</v>
      </c>
    </row>
    <row r="137" spans="1:8" x14ac:dyDescent="0.2">
      <c r="A137" s="207"/>
      <c r="B137" s="207"/>
      <c r="C137" s="207"/>
      <c r="D137" s="207"/>
      <c r="E137" s="207"/>
      <c r="F137" s="207"/>
      <c r="G137" s="207"/>
      <c r="H137" s="207"/>
    </row>
    <row r="138" spans="1:8" ht="28" x14ac:dyDescent="0.2">
      <c r="A138" s="14" t="s">
        <v>345</v>
      </c>
      <c r="B138" s="15" t="s">
        <v>346</v>
      </c>
      <c r="C138" s="15" t="s">
        <v>347</v>
      </c>
      <c r="D138" s="15" t="s">
        <v>348</v>
      </c>
      <c r="E138" s="16" t="s">
        <v>349</v>
      </c>
      <c r="F138" s="17"/>
      <c r="G138" s="16" t="s">
        <v>349</v>
      </c>
      <c r="H138" s="18" t="s">
        <v>350</v>
      </c>
    </row>
    <row r="139" spans="1:8" x14ac:dyDescent="0.2">
      <c r="A139" s="36" t="s">
        <v>419</v>
      </c>
      <c r="B139" s="61"/>
      <c r="C139" s="61" t="s">
        <v>420</v>
      </c>
      <c r="D139" s="71"/>
      <c r="E139" s="72"/>
      <c r="F139" s="73"/>
      <c r="G139" s="72"/>
      <c r="H139" s="72"/>
    </row>
    <row r="140" spans="1:8" x14ac:dyDescent="0.2">
      <c r="A140" s="59" t="s">
        <v>421</v>
      </c>
      <c r="B140" s="61" t="s">
        <v>422</v>
      </c>
      <c r="C140" s="61" t="s">
        <v>423</v>
      </c>
      <c r="D140" s="93">
        <v>100</v>
      </c>
      <c r="E140" s="76">
        <v>0</v>
      </c>
      <c r="F140" s="73" t="s">
        <v>357</v>
      </c>
      <c r="G140" s="76">
        <v>0</v>
      </c>
      <c r="H140" s="76">
        <v>0</v>
      </c>
    </row>
    <row r="141" spans="1:8" x14ac:dyDescent="0.2">
      <c r="A141" s="21" t="s">
        <v>358</v>
      </c>
      <c r="B141" s="22"/>
      <c r="C141" s="22"/>
      <c r="D141" s="22"/>
      <c r="E141" s="22"/>
      <c r="F141" s="23" t="s">
        <v>359</v>
      </c>
      <c r="G141" s="91">
        <v>45</v>
      </c>
      <c r="H141" s="20">
        <f>(E140+H140)+(44*G140)</f>
        <v>0</v>
      </c>
    </row>
    <row r="142" spans="1:8" x14ac:dyDescent="0.2">
      <c r="A142" s="207"/>
      <c r="B142" s="207"/>
      <c r="C142" s="207"/>
      <c r="D142" s="207"/>
      <c r="E142" s="207"/>
      <c r="F142" s="207"/>
      <c r="G142" s="207"/>
      <c r="H142" s="207"/>
    </row>
    <row r="143" spans="1:8" ht="28" x14ac:dyDescent="0.2">
      <c r="A143" s="14" t="s">
        <v>345</v>
      </c>
      <c r="B143" s="15" t="s">
        <v>346</v>
      </c>
      <c r="C143" s="15" t="s">
        <v>347</v>
      </c>
      <c r="D143" s="15" t="s">
        <v>348</v>
      </c>
      <c r="E143" s="16" t="s">
        <v>349</v>
      </c>
      <c r="F143" s="17"/>
      <c r="G143" s="16" t="s">
        <v>349</v>
      </c>
      <c r="H143" s="18" t="s">
        <v>350</v>
      </c>
    </row>
    <row r="144" spans="1:8" x14ac:dyDescent="0.2">
      <c r="A144" s="36" t="s">
        <v>424</v>
      </c>
      <c r="B144" s="61"/>
      <c r="C144" s="61" t="s">
        <v>425</v>
      </c>
      <c r="D144" s="71"/>
      <c r="E144" s="72"/>
      <c r="F144" s="73"/>
      <c r="G144" s="72"/>
      <c r="H144" s="72"/>
    </row>
    <row r="145" spans="1:8" x14ac:dyDescent="0.2">
      <c r="A145" s="59" t="s">
        <v>376</v>
      </c>
      <c r="B145" s="61" t="s">
        <v>422</v>
      </c>
      <c r="C145" s="61" t="s">
        <v>426</v>
      </c>
      <c r="D145" s="93">
        <v>100</v>
      </c>
      <c r="E145" s="76">
        <v>0</v>
      </c>
      <c r="F145" s="73" t="s">
        <v>357</v>
      </c>
      <c r="G145" s="76">
        <v>0</v>
      </c>
      <c r="H145" s="76">
        <v>0</v>
      </c>
    </row>
    <row r="146" spans="1:8" x14ac:dyDescent="0.2">
      <c r="A146" s="21" t="s">
        <v>358</v>
      </c>
      <c r="B146" s="22"/>
      <c r="C146" s="22"/>
      <c r="D146" s="22"/>
      <c r="E146" s="22"/>
      <c r="F146" s="23" t="s">
        <v>359</v>
      </c>
      <c r="G146" s="91">
        <v>5</v>
      </c>
      <c r="H146" s="20">
        <f>(E145+H145)+(4*G145)</f>
        <v>0</v>
      </c>
    </row>
    <row r="147" spans="1:8" x14ac:dyDescent="0.2">
      <c r="A147" s="207"/>
      <c r="B147" s="207"/>
      <c r="C147" s="207"/>
      <c r="D147" s="207"/>
      <c r="E147" s="207"/>
      <c r="F147" s="207"/>
      <c r="G147" s="207"/>
      <c r="H147" s="207"/>
    </row>
    <row r="148" spans="1:8" ht="28" x14ac:dyDescent="0.2">
      <c r="A148" s="14" t="s">
        <v>345</v>
      </c>
      <c r="B148" s="15" t="s">
        <v>346</v>
      </c>
      <c r="C148" s="15" t="s">
        <v>347</v>
      </c>
      <c r="D148" s="15" t="s">
        <v>348</v>
      </c>
      <c r="E148" s="16" t="s">
        <v>349</v>
      </c>
      <c r="F148" s="17"/>
      <c r="G148" s="16" t="s">
        <v>349</v>
      </c>
      <c r="H148" s="18" t="s">
        <v>350</v>
      </c>
    </row>
    <row r="149" spans="1:8" ht="42" x14ac:dyDescent="0.2">
      <c r="A149" s="109" t="s">
        <v>427</v>
      </c>
      <c r="B149" s="61"/>
      <c r="C149" s="61" t="s">
        <v>420</v>
      </c>
      <c r="D149" s="71"/>
      <c r="E149" s="72"/>
      <c r="F149" s="73"/>
      <c r="G149" s="72"/>
      <c r="H149" s="72"/>
    </row>
    <row r="150" spans="1:8" x14ac:dyDescent="0.2">
      <c r="A150" s="59" t="s">
        <v>428</v>
      </c>
      <c r="B150" s="61" t="s">
        <v>422</v>
      </c>
      <c r="C150" s="63" t="s">
        <v>429</v>
      </c>
      <c r="D150" s="93">
        <v>1000</v>
      </c>
      <c r="E150" s="76">
        <v>0</v>
      </c>
      <c r="F150" s="73" t="s">
        <v>357</v>
      </c>
      <c r="G150" s="76">
        <v>0</v>
      </c>
      <c r="H150" s="76">
        <v>0</v>
      </c>
    </row>
    <row r="151" spans="1:8" x14ac:dyDescent="0.2">
      <c r="A151" s="21" t="s">
        <v>358</v>
      </c>
      <c r="B151" s="22"/>
      <c r="C151" s="22"/>
      <c r="D151" s="22"/>
      <c r="E151" s="22"/>
      <c r="F151" s="23" t="s">
        <v>359</v>
      </c>
      <c r="G151" s="91">
        <v>19</v>
      </c>
      <c r="H151" s="20">
        <f>(E150+H150)+(18*G150)</f>
        <v>0</v>
      </c>
    </row>
    <row r="152" spans="1:8" x14ac:dyDescent="0.2">
      <c r="A152" s="207"/>
      <c r="B152" s="207"/>
      <c r="C152" s="207"/>
      <c r="D152" s="207"/>
      <c r="E152" s="207"/>
      <c r="F152" s="207"/>
      <c r="G152" s="207"/>
      <c r="H152" s="207"/>
    </row>
    <row r="153" spans="1:8" ht="28" x14ac:dyDescent="0.2">
      <c r="A153" s="14" t="s">
        <v>345</v>
      </c>
      <c r="B153" s="15" t="s">
        <v>346</v>
      </c>
      <c r="C153" s="15" t="s">
        <v>347</v>
      </c>
      <c r="D153" s="15" t="s">
        <v>348</v>
      </c>
      <c r="E153" s="16" t="s">
        <v>349</v>
      </c>
      <c r="F153" s="17"/>
      <c r="G153" s="16" t="s">
        <v>349</v>
      </c>
      <c r="H153" s="18" t="s">
        <v>350</v>
      </c>
    </row>
    <row r="154" spans="1:8" x14ac:dyDescent="0.2">
      <c r="A154" s="36" t="s">
        <v>430</v>
      </c>
      <c r="B154" s="61"/>
      <c r="C154" s="61" t="s">
        <v>420</v>
      </c>
      <c r="D154" s="71"/>
      <c r="E154" s="72"/>
      <c r="F154" s="73"/>
      <c r="G154" s="72"/>
      <c r="H154" s="72"/>
    </row>
    <row r="155" spans="1:8" x14ac:dyDescent="0.2">
      <c r="A155" s="59" t="s">
        <v>428</v>
      </c>
      <c r="B155" s="61" t="s">
        <v>422</v>
      </c>
      <c r="C155" s="63" t="s">
        <v>429</v>
      </c>
      <c r="D155" s="93">
        <v>1000</v>
      </c>
      <c r="E155" s="76">
        <v>0</v>
      </c>
      <c r="F155" s="73" t="s">
        <v>357</v>
      </c>
      <c r="G155" s="76">
        <v>0</v>
      </c>
      <c r="H155" s="76">
        <v>0</v>
      </c>
    </row>
    <row r="156" spans="1:8" x14ac:dyDescent="0.2">
      <c r="A156" s="21" t="s">
        <v>358</v>
      </c>
      <c r="B156" s="22"/>
      <c r="C156" s="22"/>
      <c r="D156" s="22"/>
      <c r="E156" s="22"/>
      <c r="F156" s="23" t="s">
        <v>359</v>
      </c>
      <c r="G156" s="91">
        <v>19</v>
      </c>
      <c r="H156" s="20">
        <f>(E155+H155)+(18*G155)</f>
        <v>0</v>
      </c>
    </row>
    <row r="157" spans="1:8" x14ac:dyDescent="0.2">
      <c r="A157" s="207"/>
      <c r="B157" s="207"/>
      <c r="C157" s="207"/>
      <c r="D157" s="207"/>
      <c r="E157" s="207"/>
      <c r="F157" s="207"/>
      <c r="G157" s="207"/>
      <c r="H157" s="207"/>
    </row>
    <row r="158" spans="1:8" ht="28" x14ac:dyDescent="0.2">
      <c r="A158" s="14" t="s">
        <v>345</v>
      </c>
      <c r="B158" s="15" t="s">
        <v>346</v>
      </c>
      <c r="C158" s="15" t="s">
        <v>347</v>
      </c>
      <c r="D158" s="15" t="s">
        <v>348</v>
      </c>
      <c r="E158" s="16" t="s">
        <v>349</v>
      </c>
      <c r="F158" s="17"/>
      <c r="G158" s="16" t="s">
        <v>349</v>
      </c>
      <c r="H158" s="18" t="s">
        <v>350</v>
      </c>
    </row>
    <row r="159" spans="1:8" x14ac:dyDescent="0.2">
      <c r="A159" s="36" t="s">
        <v>431</v>
      </c>
      <c r="B159" s="61"/>
      <c r="C159" s="61" t="s">
        <v>420</v>
      </c>
      <c r="D159" s="71"/>
      <c r="E159" s="72"/>
      <c r="F159" s="73"/>
      <c r="G159" s="72"/>
      <c r="H159" s="72"/>
    </row>
    <row r="160" spans="1:8" x14ac:dyDescent="0.2">
      <c r="A160" s="59" t="s">
        <v>428</v>
      </c>
      <c r="B160" s="61" t="s">
        <v>422</v>
      </c>
      <c r="C160" s="63" t="s">
        <v>429</v>
      </c>
      <c r="D160" s="93">
        <v>1000</v>
      </c>
      <c r="E160" s="76">
        <v>0</v>
      </c>
      <c r="F160" s="73" t="s">
        <v>357</v>
      </c>
      <c r="G160" s="76">
        <v>0</v>
      </c>
      <c r="H160" s="76">
        <v>0</v>
      </c>
    </row>
    <row r="161" spans="1:8" x14ac:dyDescent="0.2">
      <c r="A161" s="21" t="s">
        <v>358</v>
      </c>
      <c r="B161" s="22"/>
      <c r="C161" s="22"/>
      <c r="D161" s="22"/>
      <c r="E161" s="22"/>
      <c r="F161" s="23" t="s">
        <v>359</v>
      </c>
      <c r="G161" s="91">
        <v>19</v>
      </c>
      <c r="H161" s="20">
        <f>(E160+H160)+(18*G160)</f>
        <v>0</v>
      </c>
    </row>
    <row r="162" spans="1:8" x14ac:dyDescent="0.2">
      <c r="A162" s="207"/>
      <c r="B162" s="207"/>
      <c r="C162" s="207"/>
      <c r="D162" s="207"/>
      <c r="E162" s="207"/>
      <c r="F162" s="207"/>
      <c r="G162" s="207"/>
      <c r="H162" s="207"/>
    </row>
    <row r="163" spans="1:8" ht="28" x14ac:dyDescent="0.2">
      <c r="A163" s="14" t="s">
        <v>345</v>
      </c>
      <c r="B163" s="15" t="s">
        <v>346</v>
      </c>
      <c r="C163" s="15" t="s">
        <v>347</v>
      </c>
      <c r="D163" s="15" t="s">
        <v>348</v>
      </c>
      <c r="E163" s="16" t="s">
        <v>349</v>
      </c>
      <c r="F163" s="17"/>
      <c r="G163" s="16" t="s">
        <v>349</v>
      </c>
      <c r="H163" s="18" t="s">
        <v>350</v>
      </c>
    </row>
    <row r="164" spans="1:8" x14ac:dyDescent="0.2">
      <c r="A164" s="36" t="s">
        <v>432</v>
      </c>
      <c r="B164" s="61"/>
      <c r="C164" s="61"/>
      <c r="D164" s="71"/>
      <c r="E164" s="72"/>
      <c r="F164" s="73"/>
      <c r="G164" s="72"/>
      <c r="H164" s="72"/>
    </row>
    <row r="165" spans="1:8" x14ac:dyDescent="0.2">
      <c r="A165" s="59" t="s">
        <v>433</v>
      </c>
      <c r="B165" s="61" t="s">
        <v>434</v>
      </c>
      <c r="C165" s="60" t="s">
        <v>435</v>
      </c>
      <c r="D165" s="93">
        <v>500</v>
      </c>
      <c r="E165" s="76">
        <v>0</v>
      </c>
      <c r="F165" s="73" t="s">
        <v>357</v>
      </c>
      <c r="G165" s="76">
        <v>0</v>
      </c>
      <c r="H165" s="76">
        <v>0</v>
      </c>
    </row>
    <row r="166" spans="1:8" x14ac:dyDescent="0.2">
      <c r="A166" s="21" t="s">
        <v>358</v>
      </c>
      <c r="B166" s="22"/>
      <c r="C166" s="22"/>
      <c r="D166" s="22"/>
      <c r="E166" s="22"/>
      <c r="F166" s="23" t="s">
        <v>359</v>
      </c>
      <c r="G166" s="91">
        <v>1</v>
      </c>
      <c r="H166" s="20">
        <f>(E165+G165+H165)*G166</f>
        <v>0</v>
      </c>
    </row>
    <row r="167" spans="1:8" x14ac:dyDescent="0.2">
      <c r="A167" s="207"/>
      <c r="B167" s="207"/>
      <c r="C167" s="207"/>
      <c r="D167" s="207"/>
      <c r="E167" s="207"/>
      <c r="F167" s="207"/>
      <c r="G167" s="207"/>
      <c r="H167" s="207"/>
    </row>
    <row r="168" spans="1:8" ht="28" x14ac:dyDescent="0.2">
      <c r="A168" s="14" t="s">
        <v>345</v>
      </c>
      <c r="B168" s="15" t="s">
        <v>346</v>
      </c>
      <c r="C168" s="15" t="s">
        <v>347</v>
      </c>
      <c r="D168" s="15" t="s">
        <v>348</v>
      </c>
      <c r="E168" s="16" t="s">
        <v>349</v>
      </c>
      <c r="F168" s="17"/>
      <c r="G168" s="16" t="s">
        <v>349</v>
      </c>
      <c r="H168" s="18" t="s">
        <v>350</v>
      </c>
    </row>
    <row r="169" spans="1:8" x14ac:dyDescent="0.2">
      <c r="A169" s="36" t="s">
        <v>436</v>
      </c>
      <c r="B169" s="61"/>
      <c r="C169" s="61" t="s">
        <v>353</v>
      </c>
      <c r="D169" s="71"/>
      <c r="E169" s="72"/>
      <c r="F169" s="73"/>
      <c r="G169" s="72"/>
      <c r="H169" s="72"/>
    </row>
    <row r="170" spans="1:8" x14ac:dyDescent="0.2">
      <c r="A170" s="59" t="s">
        <v>437</v>
      </c>
      <c r="B170" s="61" t="s">
        <v>438</v>
      </c>
      <c r="C170" s="60" t="s">
        <v>439</v>
      </c>
      <c r="D170" s="93">
        <v>1000</v>
      </c>
      <c r="E170" s="76">
        <v>0</v>
      </c>
      <c r="F170" s="73" t="s">
        <v>357</v>
      </c>
      <c r="G170" s="76">
        <v>0</v>
      </c>
      <c r="H170" s="76">
        <v>0</v>
      </c>
    </row>
    <row r="171" spans="1:8" x14ac:dyDescent="0.2">
      <c r="A171" s="21" t="s">
        <v>358</v>
      </c>
      <c r="B171" s="22"/>
      <c r="C171" s="22"/>
      <c r="D171" s="22"/>
      <c r="E171" s="22"/>
      <c r="F171" s="23" t="s">
        <v>359</v>
      </c>
      <c r="G171" s="91">
        <v>5</v>
      </c>
      <c r="H171" s="20">
        <f>(E170+H170)+(4*G170)</f>
        <v>0</v>
      </c>
    </row>
    <row r="172" spans="1:8" x14ac:dyDescent="0.2">
      <c r="A172" s="207"/>
      <c r="B172" s="207"/>
      <c r="C172" s="207"/>
      <c r="D172" s="207"/>
      <c r="E172" s="207"/>
      <c r="F172" s="207"/>
      <c r="G172" s="207"/>
      <c r="H172" s="207"/>
    </row>
    <row r="173" spans="1:8" ht="28" x14ac:dyDescent="0.2">
      <c r="A173" s="14" t="s">
        <v>345</v>
      </c>
      <c r="B173" s="15" t="s">
        <v>346</v>
      </c>
      <c r="C173" s="15" t="s">
        <v>347</v>
      </c>
      <c r="D173" s="15" t="s">
        <v>348</v>
      </c>
      <c r="E173" s="16" t="s">
        <v>349</v>
      </c>
      <c r="F173" s="17"/>
      <c r="G173" s="16" t="s">
        <v>349</v>
      </c>
      <c r="H173" s="18" t="s">
        <v>350</v>
      </c>
    </row>
    <row r="174" spans="1:8" x14ac:dyDescent="0.2">
      <c r="A174" s="36" t="s">
        <v>440</v>
      </c>
      <c r="B174" s="61"/>
      <c r="C174" s="61" t="s">
        <v>441</v>
      </c>
      <c r="D174" s="71"/>
      <c r="E174" s="72"/>
      <c r="F174" s="73"/>
      <c r="G174" s="72"/>
      <c r="H174" s="72"/>
    </row>
    <row r="175" spans="1:8" x14ac:dyDescent="0.2">
      <c r="A175" s="64" t="s">
        <v>442</v>
      </c>
      <c r="B175" s="61" t="s">
        <v>402</v>
      </c>
      <c r="C175" s="60" t="s">
        <v>443</v>
      </c>
      <c r="D175" s="93">
        <v>500</v>
      </c>
      <c r="E175" s="76">
        <v>0</v>
      </c>
      <c r="F175" s="73" t="s">
        <v>357</v>
      </c>
      <c r="G175" s="76">
        <v>0</v>
      </c>
      <c r="H175" s="76">
        <v>0</v>
      </c>
    </row>
    <row r="176" spans="1:8" x14ac:dyDescent="0.2">
      <c r="A176" s="21" t="s">
        <v>358</v>
      </c>
      <c r="B176" s="22"/>
      <c r="C176" s="22"/>
      <c r="D176" s="22"/>
      <c r="E176" s="22"/>
      <c r="F176" s="23" t="s">
        <v>359</v>
      </c>
      <c r="G176" s="91">
        <v>1</v>
      </c>
      <c r="H176" s="20">
        <f>(E175+G175+H175)*G176</f>
        <v>0</v>
      </c>
    </row>
    <row r="177" spans="1:8" x14ac:dyDescent="0.2">
      <c r="A177" s="207"/>
      <c r="B177" s="207"/>
      <c r="C177" s="207"/>
      <c r="D177" s="207"/>
      <c r="E177" s="207"/>
      <c r="F177" s="207"/>
      <c r="G177" s="207"/>
      <c r="H177" s="207"/>
    </row>
    <row r="178" spans="1:8" ht="28" x14ac:dyDescent="0.2">
      <c r="A178" s="14" t="s">
        <v>345</v>
      </c>
      <c r="B178" s="15" t="s">
        <v>346</v>
      </c>
      <c r="C178" s="15" t="s">
        <v>347</v>
      </c>
      <c r="D178" s="15" t="s">
        <v>348</v>
      </c>
      <c r="E178" s="16" t="s">
        <v>349</v>
      </c>
      <c r="F178" s="17"/>
      <c r="G178" s="16" t="s">
        <v>349</v>
      </c>
      <c r="H178" s="18" t="s">
        <v>350</v>
      </c>
    </row>
    <row r="179" spans="1:8" x14ac:dyDescent="0.2">
      <c r="A179" s="36" t="s">
        <v>444</v>
      </c>
      <c r="B179" s="61"/>
      <c r="C179" s="61" t="s">
        <v>441</v>
      </c>
      <c r="D179" s="71"/>
      <c r="E179" s="72"/>
      <c r="F179" s="73"/>
      <c r="G179" s="72"/>
      <c r="H179" s="72"/>
    </row>
    <row r="180" spans="1:8" x14ac:dyDescent="0.2">
      <c r="A180" s="64" t="s">
        <v>445</v>
      </c>
      <c r="B180" s="61" t="s">
        <v>402</v>
      </c>
      <c r="C180" s="60" t="s">
        <v>443</v>
      </c>
      <c r="D180" s="93">
        <v>500</v>
      </c>
      <c r="E180" s="76">
        <v>0</v>
      </c>
      <c r="F180" s="73" t="s">
        <v>357</v>
      </c>
      <c r="G180" s="76">
        <v>0</v>
      </c>
      <c r="H180" s="76">
        <v>0</v>
      </c>
    </row>
    <row r="181" spans="1:8" x14ac:dyDescent="0.2">
      <c r="A181" s="21" t="s">
        <v>358</v>
      </c>
      <c r="B181" s="22"/>
      <c r="C181" s="22"/>
      <c r="D181" s="22"/>
      <c r="E181" s="22"/>
      <c r="F181" s="23" t="s">
        <v>359</v>
      </c>
      <c r="G181" s="91">
        <v>1</v>
      </c>
      <c r="H181" s="20">
        <f>(E180+G180+H180)*G181</f>
        <v>0</v>
      </c>
    </row>
    <row r="182" spans="1:8" x14ac:dyDescent="0.2">
      <c r="A182" s="207"/>
      <c r="B182" s="207"/>
      <c r="C182" s="207"/>
      <c r="D182" s="207"/>
      <c r="E182" s="207"/>
      <c r="F182" s="207"/>
      <c r="G182" s="207"/>
      <c r="H182" s="207"/>
    </row>
    <row r="183" spans="1:8" ht="28" x14ac:dyDescent="0.2">
      <c r="A183" s="14" t="s">
        <v>345</v>
      </c>
      <c r="B183" s="15" t="s">
        <v>346</v>
      </c>
      <c r="C183" s="15" t="s">
        <v>347</v>
      </c>
      <c r="D183" s="15" t="s">
        <v>348</v>
      </c>
      <c r="E183" s="16" t="s">
        <v>349</v>
      </c>
      <c r="F183" s="17"/>
      <c r="G183" s="16" t="s">
        <v>349</v>
      </c>
      <c r="H183" s="18" t="s">
        <v>350</v>
      </c>
    </row>
    <row r="184" spans="1:8" x14ac:dyDescent="0.2">
      <c r="A184" s="36" t="s">
        <v>446</v>
      </c>
      <c r="B184" s="61"/>
      <c r="C184" s="61" t="s">
        <v>441</v>
      </c>
      <c r="D184" s="71"/>
      <c r="E184" s="72"/>
      <c r="F184" s="73"/>
      <c r="G184" s="72"/>
      <c r="H184" s="72"/>
    </row>
    <row r="185" spans="1:8" x14ac:dyDescent="0.2">
      <c r="A185" s="64" t="s">
        <v>447</v>
      </c>
      <c r="B185" s="61" t="s">
        <v>448</v>
      </c>
      <c r="C185" s="60" t="s">
        <v>449</v>
      </c>
      <c r="D185" s="93">
        <v>1000</v>
      </c>
      <c r="E185" s="76">
        <v>0</v>
      </c>
      <c r="F185" s="73" t="s">
        <v>357</v>
      </c>
      <c r="G185" s="76">
        <v>0</v>
      </c>
      <c r="H185" s="76">
        <v>0</v>
      </c>
    </row>
    <row r="186" spans="1:8" x14ac:dyDescent="0.2">
      <c r="A186" s="21" t="s">
        <v>358</v>
      </c>
      <c r="B186" s="22"/>
      <c r="C186" s="22"/>
      <c r="D186" s="22"/>
      <c r="E186" s="22"/>
      <c r="F186" s="23" t="s">
        <v>359</v>
      </c>
      <c r="G186" s="91">
        <v>6</v>
      </c>
      <c r="H186" s="20">
        <f>(E185+H185)+(5*G185)</f>
        <v>0</v>
      </c>
    </row>
    <row r="187" spans="1:8" x14ac:dyDescent="0.2">
      <c r="A187" s="207"/>
      <c r="B187" s="207"/>
      <c r="C187" s="207"/>
      <c r="D187" s="207"/>
      <c r="E187" s="207"/>
      <c r="F187" s="207"/>
      <c r="G187" s="207"/>
      <c r="H187" s="207"/>
    </row>
    <row r="188" spans="1:8" ht="28" x14ac:dyDescent="0.2">
      <c r="A188" s="14" t="s">
        <v>345</v>
      </c>
      <c r="B188" s="15" t="s">
        <v>346</v>
      </c>
      <c r="C188" s="15" t="s">
        <v>347</v>
      </c>
      <c r="D188" s="15" t="s">
        <v>348</v>
      </c>
      <c r="E188" s="16" t="s">
        <v>349</v>
      </c>
      <c r="F188" s="17"/>
      <c r="G188" s="16" t="s">
        <v>349</v>
      </c>
      <c r="H188" s="18" t="s">
        <v>350</v>
      </c>
    </row>
    <row r="189" spans="1:8" x14ac:dyDescent="0.2">
      <c r="A189" s="36" t="s">
        <v>450</v>
      </c>
      <c r="B189" s="213" t="s">
        <v>451</v>
      </c>
      <c r="C189" s="61" t="s">
        <v>441</v>
      </c>
      <c r="D189" s="71"/>
      <c r="E189" s="72"/>
      <c r="F189" s="73"/>
      <c r="G189" s="72"/>
      <c r="H189" s="72"/>
    </row>
    <row r="190" spans="1:8" x14ac:dyDescent="0.2">
      <c r="A190" s="64" t="s">
        <v>447</v>
      </c>
      <c r="B190" s="214"/>
      <c r="C190" s="60" t="s">
        <v>449</v>
      </c>
      <c r="D190" s="93">
        <v>1000</v>
      </c>
      <c r="E190" s="76">
        <v>0</v>
      </c>
      <c r="F190" s="73" t="s">
        <v>357</v>
      </c>
      <c r="G190" s="76">
        <v>0</v>
      </c>
      <c r="H190" s="76">
        <v>0</v>
      </c>
    </row>
    <row r="191" spans="1:8" x14ac:dyDescent="0.2">
      <c r="A191" s="21" t="s">
        <v>358</v>
      </c>
      <c r="B191" s="22"/>
      <c r="C191" s="22"/>
      <c r="D191" s="22"/>
      <c r="E191" s="22"/>
      <c r="F191" s="23" t="s">
        <v>359</v>
      </c>
      <c r="G191" s="91">
        <v>14</v>
      </c>
      <c r="H191" s="20">
        <f>(E190+H190)+(13*G190)</f>
        <v>0</v>
      </c>
    </row>
    <row r="192" spans="1:8" x14ac:dyDescent="0.2">
      <c r="A192" s="207"/>
      <c r="B192" s="207"/>
      <c r="C192" s="207"/>
      <c r="D192" s="207"/>
      <c r="E192" s="207"/>
      <c r="F192" s="207"/>
      <c r="G192" s="207"/>
      <c r="H192" s="207"/>
    </row>
    <row r="193" spans="1:8" ht="28" x14ac:dyDescent="0.2">
      <c r="A193" s="14" t="s">
        <v>345</v>
      </c>
      <c r="B193" s="15" t="s">
        <v>346</v>
      </c>
      <c r="C193" s="15" t="s">
        <v>347</v>
      </c>
      <c r="D193" s="15" t="s">
        <v>348</v>
      </c>
      <c r="E193" s="16" t="s">
        <v>349</v>
      </c>
      <c r="F193" s="17"/>
      <c r="G193" s="16" t="s">
        <v>349</v>
      </c>
      <c r="H193" s="18" t="s">
        <v>350</v>
      </c>
    </row>
    <row r="194" spans="1:8" x14ac:dyDescent="0.2">
      <c r="A194" s="36" t="s">
        <v>452</v>
      </c>
      <c r="B194" s="61"/>
      <c r="C194" s="61" t="s">
        <v>441</v>
      </c>
      <c r="D194" s="71"/>
      <c r="E194" s="72"/>
      <c r="F194" s="73"/>
      <c r="G194" s="72"/>
      <c r="H194" s="72"/>
    </row>
    <row r="195" spans="1:8" x14ac:dyDescent="0.2">
      <c r="A195" s="64" t="s">
        <v>453</v>
      </c>
      <c r="B195" s="61" t="s">
        <v>454</v>
      </c>
      <c r="C195" s="60" t="s">
        <v>449</v>
      </c>
      <c r="D195" s="93">
        <v>500</v>
      </c>
      <c r="E195" s="76">
        <v>0</v>
      </c>
      <c r="F195" s="73" t="s">
        <v>357</v>
      </c>
      <c r="G195" s="76">
        <v>0</v>
      </c>
      <c r="H195" s="76">
        <v>0</v>
      </c>
    </row>
    <row r="196" spans="1:8" x14ac:dyDescent="0.2">
      <c r="A196" s="21" t="s">
        <v>358</v>
      </c>
      <c r="B196" s="22"/>
      <c r="C196" s="22"/>
      <c r="D196" s="22"/>
      <c r="E196" s="22"/>
      <c r="F196" s="23" t="s">
        <v>359</v>
      </c>
      <c r="G196" s="91">
        <v>1</v>
      </c>
      <c r="H196" s="20">
        <f>(E195+G195+H195)*G196</f>
        <v>0</v>
      </c>
    </row>
    <row r="197" spans="1:8" x14ac:dyDescent="0.2">
      <c r="A197" s="215"/>
      <c r="B197" s="216"/>
      <c r="C197" s="216"/>
      <c r="D197" s="216"/>
      <c r="E197" s="216"/>
      <c r="F197" s="216"/>
      <c r="G197" s="216"/>
      <c r="H197" s="217"/>
    </row>
    <row r="198" spans="1:8" ht="28" x14ac:dyDescent="0.2">
      <c r="A198" s="14" t="s">
        <v>345</v>
      </c>
      <c r="B198" s="15" t="s">
        <v>346</v>
      </c>
      <c r="C198" s="15" t="s">
        <v>347</v>
      </c>
      <c r="D198" s="15" t="s">
        <v>348</v>
      </c>
      <c r="E198" s="16" t="s">
        <v>349</v>
      </c>
      <c r="F198" s="17"/>
      <c r="G198" s="16" t="s">
        <v>349</v>
      </c>
      <c r="H198" s="18" t="s">
        <v>350</v>
      </c>
    </row>
    <row r="199" spans="1:8" x14ac:dyDescent="0.2">
      <c r="A199" s="36" t="s">
        <v>527</v>
      </c>
      <c r="B199" s="61"/>
      <c r="C199" s="61"/>
      <c r="D199" s="71"/>
      <c r="E199" s="72"/>
      <c r="F199" s="73"/>
      <c r="G199" s="72"/>
      <c r="H199" s="72"/>
    </row>
    <row r="200" spans="1:8" ht="29" x14ac:dyDescent="0.2">
      <c r="A200" s="64" t="s">
        <v>455</v>
      </c>
      <c r="B200" s="60" t="s">
        <v>456</v>
      </c>
      <c r="C200" s="60" t="s">
        <v>457</v>
      </c>
      <c r="D200" s="93">
        <v>100</v>
      </c>
      <c r="E200" s="76">
        <v>0</v>
      </c>
      <c r="F200" s="73" t="s">
        <v>383</v>
      </c>
      <c r="G200" s="76">
        <v>0</v>
      </c>
      <c r="H200" s="76">
        <v>0</v>
      </c>
    </row>
    <row r="201" spans="1:8" x14ac:dyDescent="0.2">
      <c r="A201" s="21" t="s">
        <v>358</v>
      </c>
      <c r="B201" s="22"/>
      <c r="C201" s="22"/>
      <c r="D201" s="22"/>
      <c r="E201" s="22"/>
      <c r="F201" s="23" t="s">
        <v>359</v>
      </c>
      <c r="G201" s="91">
        <v>10</v>
      </c>
      <c r="H201" s="20">
        <f>(E200+H200)+(9*G200)</f>
        <v>0</v>
      </c>
    </row>
    <row r="202" spans="1:8" x14ac:dyDescent="0.2">
      <c r="A202" s="215"/>
      <c r="B202" s="216"/>
      <c r="C202" s="216"/>
      <c r="D202" s="216"/>
      <c r="E202" s="216"/>
      <c r="F202" s="216"/>
      <c r="G202" s="216"/>
      <c r="H202" s="217"/>
    </row>
    <row r="203" spans="1:8" ht="28" x14ac:dyDescent="0.2">
      <c r="A203" s="14" t="s">
        <v>345</v>
      </c>
      <c r="B203" s="15" t="s">
        <v>346</v>
      </c>
      <c r="C203" s="15" t="s">
        <v>347</v>
      </c>
      <c r="D203" s="15" t="s">
        <v>348</v>
      </c>
      <c r="E203" s="16" t="s">
        <v>349</v>
      </c>
      <c r="F203" s="17"/>
      <c r="G203" s="16" t="s">
        <v>349</v>
      </c>
      <c r="H203" s="18" t="s">
        <v>350</v>
      </c>
    </row>
    <row r="204" spans="1:8" x14ac:dyDescent="0.2">
      <c r="A204" s="36" t="s">
        <v>458</v>
      </c>
      <c r="B204" s="61"/>
      <c r="C204" s="61"/>
      <c r="D204" s="71"/>
      <c r="E204" s="72"/>
      <c r="F204" s="73"/>
      <c r="G204" s="72"/>
      <c r="H204" s="72"/>
    </row>
    <row r="205" spans="1:8" x14ac:dyDescent="0.2">
      <c r="A205" s="64" t="s">
        <v>459</v>
      </c>
      <c r="B205" s="60" t="s">
        <v>460</v>
      </c>
      <c r="C205" s="60" t="s">
        <v>461</v>
      </c>
      <c r="D205" s="93">
        <v>1000</v>
      </c>
      <c r="E205" s="76">
        <v>0</v>
      </c>
      <c r="F205" s="73" t="s">
        <v>378</v>
      </c>
      <c r="G205" s="76">
        <v>0</v>
      </c>
      <c r="H205" s="76">
        <v>0</v>
      </c>
    </row>
    <row r="206" spans="1:8" x14ac:dyDescent="0.2">
      <c r="A206" s="21" t="s">
        <v>358</v>
      </c>
      <c r="B206" s="22"/>
      <c r="C206" s="22"/>
      <c r="D206" s="22"/>
      <c r="E206" s="22"/>
      <c r="F206" s="23" t="s">
        <v>359</v>
      </c>
      <c r="G206" s="91">
        <v>10</v>
      </c>
      <c r="H206" s="20">
        <f>(E205+H205)+(9*G205)</f>
        <v>0</v>
      </c>
    </row>
    <row r="207" spans="1:8" x14ac:dyDescent="0.2">
      <c r="A207" s="215"/>
      <c r="B207" s="216"/>
      <c r="C207" s="216"/>
      <c r="D207" s="216"/>
      <c r="E207" s="216"/>
      <c r="F207" s="216"/>
      <c r="G207" s="216"/>
      <c r="H207" s="217"/>
    </row>
    <row r="208" spans="1:8" ht="28" x14ac:dyDescent="0.2">
      <c r="A208" s="14" t="s">
        <v>345</v>
      </c>
      <c r="B208" s="15" t="s">
        <v>346</v>
      </c>
      <c r="C208" s="15" t="s">
        <v>347</v>
      </c>
      <c r="D208" s="15" t="s">
        <v>348</v>
      </c>
      <c r="E208" s="16" t="s">
        <v>349</v>
      </c>
      <c r="F208" s="17"/>
      <c r="G208" s="16" t="s">
        <v>349</v>
      </c>
      <c r="H208" s="18" t="s">
        <v>350</v>
      </c>
    </row>
    <row r="209" spans="1:8" x14ac:dyDescent="0.2">
      <c r="A209" s="36" t="s">
        <v>528</v>
      </c>
      <c r="B209" s="61"/>
      <c r="C209" s="61"/>
      <c r="D209" s="71"/>
      <c r="E209" s="72"/>
      <c r="F209" s="73"/>
      <c r="G209" s="72"/>
      <c r="H209" s="72"/>
    </row>
    <row r="210" spans="1:8" ht="43" x14ac:dyDescent="0.2">
      <c r="A210" s="64" t="s">
        <v>529</v>
      </c>
      <c r="B210" s="121" t="s">
        <v>530</v>
      </c>
      <c r="C210" s="121" t="s">
        <v>532</v>
      </c>
      <c r="D210" s="122">
        <v>500</v>
      </c>
      <c r="E210" s="76">
        <v>0</v>
      </c>
      <c r="F210" s="73" t="s">
        <v>357</v>
      </c>
      <c r="G210" s="76">
        <v>0</v>
      </c>
      <c r="H210" s="76">
        <v>0</v>
      </c>
    </row>
    <row r="211" spans="1:8" x14ac:dyDescent="0.2">
      <c r="A211" s="21" t="s">
        <v>358</v>
      </c>
      <c r="B211" s="22"/>
      <c r="C211" s="22"/>
      <c r="D211" s="22"/>
      <c r="E211" s="22"/>
      <c r="F211" s="23" t="s">
        <v>359</v>
      </c>
      <c r="G211" s="91">
        <v>1</v>
      </c>
      <c r="H211" s="20">
        <f>(E210+G210+H210)*G211</f>
        <v>0</v>
      </c>
    </row>
    <row r="212" spans="1:8" x14ac:dyDescent="0.2">
      <c r="A212" s="215"/>
      <c r="B212" s="216"/>
      <c r="C212" s="216"/>
      <c r="D212" s="216"/>
      <c r="E212" s="216"/>
      <c r="F212" s="216"/>
      <c r="G212" s="216"/>
      <c r="H212" s="217"/>
    </row>
    <row r="213" spans="1:8" ht="28" x14ac:dyDescent="0.2">
      <c r="A213" s="14" t="s">
        <v>345</v>
      </c>
      <c r="B213" s="15" t="s">
        <v>346</v>
      </c>
      <c r="C213" s="15" t="s">
        <v>347</v>
      </c>
      <c r="D213" s="15" t="s">
        <v>348</v>
      </c>
      <c r="E213" s="16" t="s">
        <v>349</v>
      </c>
      <c r="F213" s="17"/>
      <c r="G213" s="16" t="s">
        <v>349</v>
      </c>
      <c r="H213" s="18" t="s">
        <v>350</v>
      </c>
    </row>
    <row r="214" spans="1:8" x14ac:dyDescent="0.2">
      <c r="A214" s="36" t="s">
        <v>533</v>
      </c>
      <c r="B214" s="61"/>
      <c r="C214" s="61"/>
      <c r="D214" s="71"/>
      <c r="E214" s="72"/>
      <c r="F214" s="73"/>
      <c r="G214" s="72"/>
      <c r="H214" s="72"/>
    </row>
    <row r="215" spans="1:8" ht="31" customHeight="1" x14ac:dyDescent="0.2">
      <c r="A215" s="64" t="s">
        <v>534</v>
      </c>
      <c r="B215" s="121" t="s">
        <v>535</v>
      </c>
      <c r="C215" s="121" t="s">
        <v>532</v>
      </c>
      <c r="D215" s="122">
        <v>1000</v>
      </c>
      <c r="E215" s="76">
        <v>0</v>
      </c>
      <c r="F215" s="73" t="s">
        <v>378</v>
      </c>
      <c r="G215" s="76">
        <v>0</v>
      </c>
      <c r="H215" s="76">
        <v>0</v>
      </c>
    </row>
    <row r="216" spans="1:8" x14ac:dyDescent="0.2">
      <c r="A216" s="21" t="s">
        <v>358</v>
      </c>
      <c r="B216" s="22"/>
      <c r="C216" s="22"/>
      <c r="D216" s="22"/>
      <c r="E216" s="22"/>
      <c r="F216" s="23" t="s">
        <v>359</v>
      </c>
      <c r="G216" s="91">
        <v>10</v>
      </c>
      <c r="H216" s="20">
        <f>(E215+H215)+(9*G215)</f>
        <v>0</v>
      </c>
    </row>
    <row r="217" spans="1:8" x14ac:dyDescent="0.2">
      <c r="A217" s="215"/>
      <c r="B217" s="216"/>
      <c r="C217" s="216"/>
      <c r="D217" s="216"/>
      <c r="E217" s="216"/>
      <c r="F217" s="216"/>
      <c r="G217" s="216"/>
      <c r="H217" s="217"/>
    </row>
    <row r="218" spans="1:8" ht="28" x14ac:dyDescent="0.2">
      <c r="A218" s="14" t="s">
        <v>345</v>
      </c>
      <c r="B218" s="15" t="s">
        <v>346</v>
      </c>
      <c r="C218" s="15" t="s">
        <v>347</v>
      </c>
      <c r="D218" s="15" t="s">
        <v>348</v>
      </c>
      <c r="E218" s="16" t="s">
        <v>349</v>
      </c>
      <c r="F218" s="17"/>
      <c r="G218" s="16" t="s">
        <v>349</v>
      </c>
      <c r="H218" s="18" t="s">
        <v>350</v>
      </c>
    </row>
    <row r="219" spans="1:8" x14ac:dyDescent="0.2">
      <c r="A219" s="36" t="s">
        <v>538</v>
      </c>
      <c r="B219" s="61"/>
      <c r="C219" s="61"/>
      <c r="D219" s="71"/>
      <c r="E219" s="72"/>
      <c r="F219" s="73"/>
      <c r="G219" s="72"/>
      <c r="H219" s="72"/>
    </row>
    <row r="220" spans="1:8" ht="31" customHeight="1" x14ac:dyDescent="0.2">
      <c r="A220" s="64" t="s">
        <v>536</v>
      </c>
      <c r="B220" s="121" t="s">
        <v>537</v>
      </c>
      <c r="C220" s="121" t="s">
        <v>531</v>
      </c>
      <c r="D220" s="122">
        <v>1000</v>
      </c>
      <c r="E220" s="76">
        <v>0</v>
      </c>
      <c r="F220" s="73" t="s">
        <v>378</v>
      </c>
      <c r="G220" s="76">
        <v>0</v>
      </c>
      <c r="H220" s="76">
        <v>0</v>
      </c>
    </row>
    <row r="221" spans="1:8" x14ac:dyDescent="0.2">
      <c r="A221" s="21" t="s">
        <v>358</v>
      </c>
      <c r="B221" s="22"/>
      <c r="C221" s="22"/>
      <c r="D221" s="22"/>
      <c r="E221" s="22"/>
      <c r="F221" s="23" t="s">
        <v>359</v>
      </c>
      <c r="G221" s="91">
        <v>10</v>
      </c>
      <c r="H221" s="20">
        <f>(E220+H220)+(9*G220)</f>
        <v>0</v>
      </c>
    </row>
    <row r="222" spans="1:8" x14ac:dyDescent="0.2">
      <c r="A222" s="215"/>
      <c r="B222" s="216"/>
      <c r="C222" s="216"/>
      <c r="D222" s="216"/>
      <c r="E222" s="216"/>
      <c r="F222" s="216"/>
      <c r="G222" s="216"/>
      <c r="H222" s="217"/>
    </row>
    <row r="223" spans="1:8" ht="28" x14ac:dyDescent="0.2">
      <c r="A223" s="14" t="s">
        <v>345</v>
      </c>
      <c r="B223" s="15" t="s">
        <v>346</v>
      </c>
      <c r="C223" s="15" t="s">
        <v>347</v>
      </c>
      <c r="D223" s="15" t="s">
        <v>348</v>
      </c>
      <c r="E223" s="16" t="s">
        <v>349</v>
      </c>
      <c r="F223" s="17"/>
      <c r="G223" s="16" t="s">
        <v>349</v>
      </c>
      <c r="H223" s="18" t="s">
        <v>350</v>
      </c>
    </row>
    <row r="224" spans="1:8" x14ac:dyDescent="0.2">
      <c r="A224" s="36" t="s">
        <v>539</v>
      </c>
      <c r="B224" s="61"/>
      <c r="C224" s="61" t="s">
        <v>542</v>
      </c>
      <c r="D224" s="71"/>
      <c r="E224" s="72"/>
      <c r="F224" s="73"/>
      <c r="G224" s="72"/>
      <c r="H224" s="72"/>
    </row>
    <row r="225" spans="1:8" ht="31" customHeight="1" x14ac:dyDescent="0.2">
      <c r="A225" s="64" t="s">
        <v>540</v>
      </c>
      <c r="B225" s="121" t="s">
        <v>541</v>
      </c>
      <c r="C225" s="121" t="s">
        <v>449</v>
      </c>
      <c r="D225" s="122">
        <v>1000</v>
      </c>
      <c r="E225" s="76">
        <v>0</v>
      </c>
      <c r="F225" s="73" t="s">
        <v>378</v>
      </c>
      <c r="G225" s="76">
        <v>0</v>
      </c>
      <c r="H225" s="76">
        <v>0</v>
      </c>
    </row>
    <row r="226" spans="1:8" x14ac:dyDescent="0.2">
      <c r="A226" s="21" t="s">
        <v>358</v>
      </c>
      <c r="B226" s="22"/>
      <c r="C226" s="22"/>
      <c r="D226" s="22"/>
      <c r="E226" s="22"/>
      <c r="F226" s="23" t="s">
        <v>359</v>
      </c>
      <c r="G226" s="91">
        <v>10</v>
      </c>
      <c r="H226" s="20">
        <f>(E225+H225)+(9*G225)</f>
        <v>0</v>
      </c>
    </row>
    <row r="227" spans="1:8" ht="16" thickBot="1" x14ac:dyDescent="0.25">
      <c r="A227" s="215"/>
      <c r="B227" s="216"/>
      <c r="C227" s="216"/>
      <c r="D227" s="216"/>
      <c r="E227" s="216"/>
      <c r="F227" s="216"/>
      <c r="G227" s="216"/>
      <c r="H227" s="217"/>
    </row>
    <row r="228" spans="1:8" ht="23.25" customHeight="1" thickBot="1" x14ac:dyDescent="0.25">
      <c r="A228" s="128" t="s">
        <v>462</v>
      </c>
      <c r="B228" s="129"/>
      <c r="C228" s="129"/>
      <c r="D228" s="130"/>
      <c r="E228" s="97"/>
      <c r="F228" s="97"/>
      <c r="G228" s="97"/>
      <c r="H228" s="97"/>
    </row>
    <row r="229" spans="1:8" ht="16" thickBot="1" x14ac:dyDescent="0.25">
      <c r="A229" s="218" t="s">
        <v>122</v>
      </c>
      <c r="B229" s="219"/>
      <c r="C229" s="219"/>
      <c r="D229" s="219"/>
      <c r="E229" s="219"/>
      <c r="F229" s="219"/>
      <c r="G229" s="219"/>
      <c r="H229" s="220"/>
    </row>
    <row r="230" spans="1:8" s="19" customFormat="1" ht="31.5" customHeight="1" thickBot="1" x14ac:dyDescent="0.2">
      <c r="A230" s="14" t="s">
        <v>345</v>
      </c>
      <c r="B230" s="15" t="s">
        <v>346</v>
      </c>
      <c r="C230" s="15" t="s">
        <v>347</v>
      </c>
      <c r="D230" s="15" t="s">
        <v>348</v>
      </c>
      <c r="E230" s="16" t="s">
        <v>349</v>
      </c>
      <c r="F230" s="17"/>
      <c r="G230" s="16" t="s">
        <v>349</v>
      </c>
      <c r="H230" s="18" t="s">
        <v>350</v>
      </c>
    </row>
    <row r="231" spans="1:8" s="19" customFormat="1" ht="13" x14ac:dyDescent="0.15">
      <c r="A231" s="123" t="s">
        <v>543</v>
      </c>
      <c r="B231" s="78" t="s">
        <v>463</v>
      </c>
      <c r="C231" s="61" t="s">
        <v>464</v>
      </c>
      <c r="D231" s="79">
        <v>1000</v>
      </c>
      <c r="E231" s="80">
        <v>0</v>
      </c>
      <c r="F231" s="81" t="s">
        <v>378</v>
      </c>
      <c r="G231" s="80">
        <v>0</v>
      </c>
      <c r="H231" s="82">
        <v>0</v>
      </c>
    </row>
    <row r="232" spans="1:8" s="19" customFormat="1" ht="14" thickBot="1" x14ac:dyDescent="0.2">
      <c r="A232" s="65"/>
      <c r="B232" s="61" t="s">
        <v>463</v>
      </c>
      <c r="C232" s="61" t="s">
        <v>465</v>
      </c>
      <c r="D232" s="71">
        <v>1000</v>
      </c>
      <c r="E232" s="76">
        <v>0</v>
      </c>
      <c r="F232" s="73" t="s">
        <v>378</v>
      </c>
      <c r="G232" s="76">
        <v>0</v>
      </c>
      <c r="H232" s="83">
        <v>0</v>
      </c>
    </row>
    <row r="233" spans="1:8" s="19" customFormat="1" ht="14" thickBot="1" x14ac:dyDescent="0.2">
      <c r="A233" s="65"/>
      <c r="B233" s="61" t="s">
        <v>463</v>
      </c>
      <c r="C233" s="61" t="s">
        <v>466</v>
      </c>
      <c r="D233" s="71">
        <v>1000</v>
      </c>
      <c r="E233" s="76">
        <v>0</v>
      </c>
      <c r="F233" s="73" t="s">
        <v>378</v>
      </c>
      <c r="G233" s="76">
        <v>0</v>
      </c>
      <c r="H233" s="83">
        <v>0</v>
      </c>
    </row>
    <row r="234" spans="1:8" s="19" customFormat="1" ht="13" x14ac:dyDescent="0.15">
      <c r="A234" s="65" t="s">
        <v>467</v>
      </c>
      <c r="B234" s="61" t="s">
        <v>463</v>
      </c>
      <c r="C234" s="61" t="s">
        <v>468</v>
      </c>
      <c r="D234" s="71">
        <v>1000</v>
      </c>
      <c r="E234" s="76">
        <v>0</v>
      </c>
      <c r="F234" s="73" t="s">
        <v>378</v>
      </c>
      <c r="G234" s="76">
        <v>0</v>
      </c>
      <c r="H234" s="83">
        <v>0</v>
      </c>
    </row>
    <row r="235" spans="1:8" s="19" customFormat="1" ht="13" x14ac:dyDescent="0.15">
      <c r="A235" s="65" t="s">
        <v>469</v>
      </c>
      <c r="B235" s="61" t="s">
        <v>463</v>
      </c>
      <c r="C235" s="61" t="s">
        <v>470</v>
      </c>
      <c r="D235" s="71">
        <v>1000</v>
      </c>
      <c r="E235" s="76">
        <v>0</v>
      </c>
      <c r="F235" s="73" t="s">
        <v>378</v>
      </c>
      <c r="G235" s="76">
        <v>0</v>
      </c>
      <c r="H235" s="83">
        <v>0</v>
      </c>
    </row>
    <row r="236" spans="1:8" s="19" customFormat="1" ht="13" x14ac:dyDescent="0.15">
      <c r="A236" s="65" t="s">
        <v>471</v>
      </c>
      <c r="B236" s="225" t="s">
        <v>472</v>
      </c>
      <c r="C236" s="226"/>
      <c r="D236" s="71">
        <v>1000</v>
      </c>
      <c r="E236" s="76">
        <v>0</v>
      </c>
      <c r="F236" s="73" t="s">
        <v>378</v>
      </c>
      <c r="G236" s="76">
        <v>0</v>
      </c>
      <c r="H236" s="83">
        <v>0</v>
      </c>
    </row>
    <row r="237" spans="1:8" s="2" customFormat="1" ht="26.25" customHeight="1" thickBot="1" x14ac:dyDescent="0.25">
      <c r="A237" s="221" t="s">
        <v>473</v>
      </c>
      <c r="B237" s="222"/>
      <c r="C237" s="222"/>
      <c r="D237" s="222"/>
      <c r="E237" s="222"/>
      <c r="F237" s="222"/>
      <c r="G237" s="223">
        <f>SUM(E231:E236,G231:G236,H231:H236)</f>
        <v>0</v>
      </c>
      <c r="H237" s="224"/>
    </row>
    <row r="238" spans="1:8" s="19" customFormat="1" ht="13" x14ac:dyDescent="0.15">
      <c r="A238" s="84"/>
      <c r="B238" s="85"/>
      <c r="C238" s="85"/>
      <c r="D238" s="86"/>
      <c r="E238" s="85"/>
      <c r="F238" s="86"/>
      <c r="G238" s="85"/>
      <c r="H238" s="87"/>
    </row>
    <row r="239" spans="1:8" s="19" customFormat="1" ht="26.25" customHeight="1" thickBot="1" x14ac:dyDescent="0.2">
      <c r="A239" s="14" t="s">
        <v>345</v>
      </c>
      <c r="B239" s="15" t="s">
        <v>346</v>
      </c>
      <c r="C239" s="15" t="s">
        <v>347</v>
      </c>
      <c r="D239" s="15" t="s">
        <v>348</v>
      </c>
      <c r="E239" s="16" t="s">
        <v>349</v>
      </c>
      <c r="F239" s="17"/>
      <c r="G239" s="16" t="s">
        <v>349</v>
      </c>
      <c r="H239" s="18" t="s">
        <v>350</v>
      </c>
    </row>
    <row r="240" spans="1:8" s="19" customFormat="1" ht="13" x14ac:dyDescent="0.15">
      <c r="A240" s="123" t="s">
        <v>544</v>
      </c>
      <c r="B240" s="78" t="s">
        <v>463</v>
      </c>
      <c r="C240" s="61" t="s">
        <v>464</v>
      </c>
      <c r="D240" s="79">
        <v>1000</v>
      </c>
      <c r="E240" s="80">
        <v>0</v>
      </c>
      <c r="F240" s="81" t="s">
        <v>378</v>
      </c>
      <c r="G240" s="80">
        <v>0</v>
      </c>
      <c r="H240" s="82">
        <v>0</v>
      </c>
    </row>
    <row r="241" spans="1:8" s="19" customFormat="1" ht="13" x14ac:dyDescent="0.15">
      <c r="A241" s="65"/>
      <c r="B241" s="61" t="s">
        <v>463</v>
      </c>
      <c r="C241" s="61" t="s">
        <v>465</v>
      </c>
      <c r="D241" s="71">
        <v>1000</v>
      </c>
      <c r="E241" s="76">
        <v>0</v>
      </c>
      <c r="F241" s="73" t="s">
        <v>378</v>
      </c>
      <c r="G241" s="76">
        <v>0</v>
      </c>
      <c r="H241" s="83">
        <v>0</v>
      </c>
    </row>
    <row r="242" spans="1:8" s="19" customFormat="1" ht="13" x14ac:dyDescent="0.15">
      <c r="A242" s="65"/>
      <c r="B242" s="61" t="s">
        <v>463</v>
      </c>
      <c r="C242" s="61" t="s">
        <v>466</v>
      </c>
      <c r="D242" s="71">
        <v>1000</v>
      </c>
      <c r="E242" s="76">
        <v>0</v>
      </c>
      <c r="F242" s="73" t="s">
        <v>378</v>
      </c>
      <c r="G242" s="76">
        <v>0</v>
      </c>
      <c r="H242" s="83">
        <v>0</v>
      </c>
    </row>
    <row r="243" spans="1:8" s="19" customFormat="1" ht="13" x14ac:dyDescent="0.15">
      <c r="A243" s="65" t="s">
        <v>474</v>
      </c>
      <c r="B243" s="61" t="s">
        <v>463</v>
      </c>
      <c r="C243" s="61" t="s">
        <v>468</v>
      </c>
      <c r="D243" s="71">
        <v>1000</v>
      </c>
      <c r="E243" s="76">
        <v>0</v>
      </c>
      <c r="F243" s="73" t="s">
        <v>378</v>
      </c>
      <c r="G243" s="76">
        <v>0</v>
      </c>
      <c r="H243" s="83">
        <v>0</v>
      </c>
    </row>
    <row r="244" spans="1:8" s="19" customFormat="1" ht="13" x14ac:dyDescent="0.15">
      <c r="A244" s="65" t="s">
        <v>475</v>
      </c>
      <c r="B244" s="61" t="s">
        <v>463</v>
      </c>
      <c r="C244" s="61" t="s">
        <v>470</v>
      </c>
      <c r="D244" s="71">
        <v>1000</v>
      </c>
      <c r="E244" s="76">
        <v>0</v>
      </c>
      <c r="F244" s="73" t="s">
        <v>378</v>
      </c>
      <c r="G244" s="76">
        <v>0</v>
      </c>
      <c r="H244" s="83">
        <v>0</v>
      </c>
    </row>
    <row r="245" spans="1:8" s="19" customFormat="1" ht="13" x14ac:dyDescent="0.15">
      <c r="A245" s="65"/>
      <c r="B245" s="225" t="s">
        <v>472</v>
      </c>
      <c r="C245" s="226"/>
      <c r="D245" s="71">
        <v>1000</v>
      </c>
      <c r="E245" s="76">
        <v>0</v>
      </c>
      <c r="F245" s="73" t="s">
        <v>378</v>
      </c>
      <c r="G245" s="76">
        <v>0</v>
      </c>
      <c r="H245" s="83">
        <v>0</v>
      </c>
    </row>
    <row r="246" spans="1:8" s="19" customFormat="1" ht="24.75" customHeight="1" thickBot="1" x14ac:dyDescent="0.2">
      <c r="A246" s="221" t="s">
        <v>473</v>
      </c>
      <c r="B246" s="222"/>
      <c r="C246" s="222"/>
      <c r="D246" s="222"/>
      <c r="E246" s="222"/>
      <c r="F246" s="222"/>
      <c r="G246" s="223">
        <f>SUM(E240:E245,G240:G245,H240:H245)</f>
        <v>0</v>
      </c>
      <c r="H246" s="224"/>
    </row>
    <row r="247" spans="1:8" s="19" customFormat="1" ht="13" x14ac:dyDescent="0.15">
      <c r="A247" s="84"/>
      <c r="B247" s="85"/>
      <c r="C247" s="85"/>
      <c r="D247" s="86"/>
      <c r="E247" s="85"/>
      <c r="F247" s="86"/>
      <c r="G247" s="85"/>
      <c r="H247" s="87"/>
    </row>
    <row r="248" spans="1:8" s="19" customFormat="1" ht="29" thickBot="1" x14ac:dyDescent="0.2">
      <c r="A248" s="14" t="s">
        <v>476</v>
      </c>
      <c r="B248" s="15" t="s">
        <v>346</v>
      </c>
      <c r="C248" s="15" t="s">
        <v>347</v>
      </c>
      <c r="D248" s="15" t="s">
        <v>348</v>
      </c>
      <c r="E248" s="16" t="s">
        <v>349</v>
      </c>
      <c r="F248" s="17"/>
      <c r="G248" s="16" t="s">
        <v>349</v>
      </c>
      <c r="H248" s="18" t="s">
        <v>350</v>
      </c>
    </row>
    <row r="249" spans="1:8" s="19" customFormat="1" ht="13" x14ac:dyDescent="0.15">
      <c r="A249" s="123" t="s">
        <v>545</v>
      </c>
      <c r="B249" s="78" t="s">
        <v>463</v>
      </c>
      <c r="C249" s="61" t="s">
        <v>464</v>
      </c>
      <c r="D249" s="79">
        <v>1000</v>
      </c>
      <c r="E249" s="80">
        <v>0</v>
      </c>
      <c r="F249" s="81" t="s">
        <v>378</v>
      </c>
      <c r="G249" s="80">
        <v>0</v>
      </c>
      <c r="H249" s="82">
        <v>0</v>
      </c>
    </row>
    <row r="250" spans="1:8" s="19" customFormat="1" ht="13" x14ac:dyDescent="0.15">
      <c r="A250" s="65"/>
      <c r="B250" s="61" t="s">
        <v>463</v>
      </c>
      <c r="C250" s="61" t="s">
        <v>465</v>
      </c>
      <c r="D250" s="71">
        <v>1000</v>
      </c>
      <c r="E250" s="76">
        <v>0</v>
      </c>
      <c r="F250" s="73" t="s">
        <v>378</v>
      </c>
      <c r="G250" s="76">
        <v>0</v>
      </c>
      <c r="H250" s="83">
        <v>0</v>
      </c>
    </row>
    <row r="251" spans="1:8" s="19" customFormat="1" ht="13" x14ac:dyDescent="0.15">
      <c r="A251" s="65"/>
      <c r="B251" s="61" t="s">
        <v>463</v>
      </c>
      <c r="C251" s="61" t="s">
        <v>466</v>
      </c>
      <c r="D251" s="71">
        <v>1000</v>
      </c>
      <c r="E251" s="76">
        <v>0</v>
      </c>
      <c r="F251" s="73" t="s">
        <v>378</v>
      </c>
      <c r="G251" s="76">
        <v>0</v>
      </c>
      <c r="H251" s="83">
        <v>0</v>
      </c>
    </row>
    <row r="252" spans="1:8" s="19" customFormat="1" ht="13" x14ac:dyDescent="0.15">
      <c r="A252" s="65" t="s">
        <v>477</v>
      </c>
      <c r="B252" s="61" t="s">
        <v>463</v>
      </c>
      <c r="C252" s="61" t="s">
        <v>468</v>
      </c>
      <c r="D252" s="71">
        <v>1000</v>
      </c>
      <c r="E252" s="76">
        <v>0</v>
      </c>
      <c r="F252" s="73" t="s">
        <v>378</v>
      </c>
      <c r="G252" s="76">
        <v>0</v>
      </c>
      <c r="H252" s="83">
        <v>0</v>
      </c>
    </row>
    <row r="253" spans="1:8" s="19" customFormat="1" ht="13" x14ac:dyDescent="0.15">
      <c r="A253" s="65" t="s">
        <v>478</v>
      </c>
      <c r="B253" s="61" t="s">
        <v>463</v>
      </c>
      <c r="C253" s="61" t="s">
        <v>470</v>
      </c>
      <c r="D253" s="71">
        <v>1000</v>
      </c>
      <c r="E253" s="76">
        <v>0</v>
      </c>
      <c r="F253" s="73" t="s">
        <v>378</v>
      </c>
      <c r="G253" s="76">
        <v>0</v>
      </c>
      <c r="H253" s="83">
        <v>0</v>
      </c>
    </row>
    <row r="254" spans="1:8" s="19" customFormat="1" ht="13" x14ac:dyDescent="0.15">
      <c r="A254" s="65" t="s">
        <v>471</v>
      </c>
      <c r="B254" s="225" t="s">
        <v>472</v>
      </c>
      <c r="C254" s="226"/>
      <c r="D254" s="71">
        <v>1000</v>
      </c>
      <c r="E254" s="76">
        <v>0</v>
      </c>
      <c r="F254" s="73" t="s">
        <v>378</v>
      </c>
      <c r="G254" s="76">
        <v>0</v>
      </c>
      <c r="H254" s="83">
        <v>0</v>
      </c>
    </row>
    <row r="255" spans="1:8" s="19" customFormat="1" ht="24.75" customHeight="1" thickBot="1" x14ac:dyDescent="0.2">
      <c r="A255" s="221" t="s">
        <v>473</v>
      </c>
      <c r="B255" s="222"/>
      <c r="C255" s="222"/>
      <c r="D255" s="222"/>
      <c r="E255" s="222"/>
      <c r="F255" s="222"/>
      <c r="G255" s="223">
        <f>SUM(E249:E254,G249:G254,H249:H254)</f>
        <v>0</v>
      </c>
      <c r="H255" s="224"/>
    </row>
    <row r="256" spans="1:8" s="19" customFormat="1" ht="13" x14ac:dyDescent="0.15">
      <c r="A256" s="84"/>
      <c r="B256" s="85"/>
      <c r="C256" s="85"/>
      <c r="D256" s="86"/>
      <c r="E256" s="85"/>
      <c r="F256" s="86"/>
      <c r="G256" s="85"/>
      <c r="H256" s="87"/>
    </row>
    <row r="257" spans="1:8" s="19" customFormat="1" ht="29" thickBot="1" x14ac:dyDescent="0.2">
      <c r="A257" s="14" t="s">
        <v>479</v>
      </c>
      <c r="B257" s="15" t="s">
        <v>346</v>
      </c>
      <c r="C257" s="15" t="s">
        <v>480</v>
      </c>
      <c r="D257" s="15" t="s">
        <v>348</v>
      </c>
      <c r="E257" s="16" t="s">
        <v>349</v>
      </c>
      <c r="F257" s="17"/>
      <c r="G257" s="16" t="s">
        <v>349</v>
      </c>
      <c r="H257" s="18" t="s">
        <v>350</v>
      </c>
    </row>
    <row r="258" spans="1:8" s="19" customFormat="1" ht="13" x14ac:dyDescent="0.15">
      <c r="A258" s="123" t="s">
        <v>546</v>
      </c>
      <c r="B258" s="78" t="s">
        <v>463</v>
      </c>
      <c r="C258" s="61" t="s">
        <v>464</v>
      </c>
      <c r="D258" s="79">
        <v>1000</v>
      </c>
      <c r="E258" s="80">
        <v>0</v>
      </c>
      <c r="F258" s="81" t="s">
        <v>378</v>
      </c>
      <c r="G258" s="80">
        <v>0</v>
      </c>
      <c r="H258" s="82">
        <v>0</v>
      </c>
    </row>
    <row r="259" spans="1:8" s="19" customFormat="1" ht="13" x14ac:dyDescent="0.15">
      <c r="A259" s="65"/>
      <c r="B259" s="61" t="s">
        <v>463</v>
      </c>
      <c r="C259" s="61" t="s">
        <v>465</v>
      </c>
      <c r="D259" s="71">
        <v>1000</v>
      </c>
      <c r="E259" s="76">
        <v>0</v>
      </c>
      <c r="F259" s="73" t="s">
        <v>378</v>
      </c>
      <c r="G259" s="76">
        <v>0</v>
      </c>
      <c r="H259" s="83">
        <v>0</v>
      </c>
    </row>
    <row r="260" spans="1:8" s="19" customFormat="1" ht="13" x14ac:dyDescent="0.15">
      <c r="A260" s="65" t="s">
        <v>481</v>
      </c>
      <c r="B260" s="61" t="s">
        <v>463</v>
      </c>
      <c r="C260" s="61" t="s">
        <v>466</v>
      </c>
      <c r="D260" s="71">
        <v>1000</v>
      </c>
      <c r="E260" s="76">
        <v>0</v>
      </c>
      <c r="F260" s="73" t="s">
        <v>378</v>
      </c>
      <c r="G260" s="76">
        <v>0</v>
      </c>
      <c r="H260" s="83">
        <v>0</v>
      </c>
    </row>
    <row r="261" spans="1:8" s="19" customFormat="1" ht="13" x14ac:dyDescent="0.15">
      <c r="A261" s="65" t="s">
        <v>482</v>
      </c>
      <c r="B261" s="61" t="s">
        <v>463</v>
      </c>
      <c r="C261" s="61" t="s">
        <v>468</v>
      </c>
      <c r="D261" s="71">
        <v>1000</v>
      </c>
      <c r="E261" s="76">
        <v>0</v>
      </c>
      <c r="F261" s="73" t="s">
        <v>378</v>
      </c>
      <c r="G261" s="76">
        <v>0</v>
      </c>
      <c r="H261" s="83">
        <v>0</v>
      </c>
    </row>
    <row r="262" spans="1:8" s="19" customFormat="1" ht="13" x14ac:dyDescent="0.15">
      <c r="A262" s="65" t="s">
        <v>483</v>
      </c>
      <c r="B262" s="61" t="s">
        <v>463</v>
      </c>
      <c r="C262" s="61" t="s">
        <v>470</v>
      </c>
      <c r="D262" s="71">
        <v>1000</v>
      </c>
      <c r="E262" s="76">
        <v>0</v>
      </c>
      <c r="F262" s="73" t="s">
        <v>378</v>
      </c>
      <c r="G262" s="76">
        <v>0</v>
      </c>
      <c r="H262" s="83">
        <v>0</v>
      </c>
    </row>
    <row r="263" spans="1:8" s="19" customFormat="1" ht="13" x14ac:dyDescent="0.15">
      <c r="A263" s="65" t="s">
        <v>484</v>
      </c>
      <c r="B263" s="225" t="s">
        <v>472</v>
      </c>
      <c r="C263" s="226"/>
      <c r="D263" s="71">
        <v>1000</v>
      </c>
      <c r="E263" s="76">
        <v>0</v>
      </c>
      <c r="F263" s="73" t="s">
        <v>378</v>
      </c>
      <c r="G263" s="76">
        <v>0</v>
      </c>
      <c r="H263" s="83">
        <v>0</v>
      </c>
    </row>
    <row r="264" spans="1:8" s="19" customFormat="1" ht="24.75" customHeight="1" thickBot="1" x14ac:dyDescent="0.2">
      <c r="A264" s="221" t="s">
        <v>473</v>
      </c>
      <c r="B264" s="222"/>
      <c r="C264" s="222"/>
      <c r="D264" s="222"/>
      <c r="E264" s="222"/>
      <c r="F264" s="222"/>
      <c r="G264" s="223">
        <f>SUM(E258:E263,G258:H263)</f>
        <v>0</v>
      </c>
      <c r="H264" s="224"/>
    </row>
    <row r="265" spans="1:8" s="19" customFormat="1" ht="13" x14ac:dyDescent="0.15">
      <c r="A265" s="84"/>
      <c r="B265" s="85"/>
      <c r="C265" s="85"/>
      <c r="D265" s="86"/>
      <c r="E265" s="85"/>
      <c r="F265" s="86"/>
      <c r="G265" s="85"/>
      <c r="H265" s="87"/>
    </row>
    <row r="266" spans="1:8" s="19" customFormat="1" ht="29" thickBot="1" x14ac:dyDescent="0.2">
      <c r="A266" s="14" t="s">
        <v>485</v>
      </c>
      <c r="B266" s="15" t="s">
        <v>346</v>
      </c>
      <c r="C266" s="15" t="s">
        <v>480</v>
      </c>
      <c r="D266" s="15" t="s">
        <v>348</v>
      </c>
      <c r="E266" s="16" t="s">
        <v>349</v>
      </c>
      <c r="F266" s="17"/>
      <c r="G266" s="16" t="s">
        <v>349</v>
      </c>
      <c r="H266" s="18" t="s">
        <v>350</v>
      </c>
    </row>
    <row r="267" spans="1:8" s="19" customFormat="1" ht="13" customHeight="1" x14ac:dyDescent="0.15">
      <c r="A267" s="123" t="s">
        <v>547</v>
      </c>
      <c r="B267" s="78" t="s">
        <v>463</v>
      </c>
      <c r="C267" s="61" t="s">
        <v>464</v>
      </c>
      <c r="D267" s="79">
        <v>1000</v>
      </c>
      <c r="E267" s="80">
        <v>0</v>
      </c>
      <c r="F267" s="81" t="s">
        <v>378</v>
      </c>
      <c r="G267" s="80">
        <v>0</v>
      </c>
      <c r="H267" s="82">
        <v>0</v>
      </c>
    </row>
    <row r="268" spans="1:8" s="19" customFormat="1" ht="13" x14ac:dyDescent="0.15">
      <c r="A268" s="65"/>
      <c r="B268" s="61" t="s">
        <v>463</v>
      </c>
      <c r="C268" s="61" t="s">
        <v>465</v>
      </c>
      <c r="D268" s="71">
        <v>1000</v>
      </c>
      <c r="E268" s="76">
        <v>0</v>
      </c>
      <c r="F268" s="73" t="s">
        <v>378</v>
      </c>
      <c r="G268" s="76">
        <v>0</v>
      </c>
      <c r="H268" s="83">
        <v>0</v>
      </c>
    </row>
    <row r="269" spans="1:8" s="19" customFormat="1" ht="13" x14ac:dyDescent="0.15">
      <c r="A269" s="65"/>
      <c r="B269" s="61" t="s">
        <v>463</v>
      </c>
      <c r="C269" s="61" t="s">
        <v>466</v>
      </c>
      <c r="D269" s="71">
        <v>1000</v>
      </c>
      <c r="E269" s="76">
        <v>0</v>
      </c>
      <c r="F269" s="73" t="s">
        <v>378</v>
      </c>
      <c r="G269" s="76">
        <v>0</v>
      </c>
      <c r="H269" s="83">
        <v>0</v>
      </c>
    </row>
    <row r="270" spans="1:8" s="19" customFormat="1" ht="13" x14ac:dyDescent="0.15">
      <c r="A270" s="65" t="s">
        <v>486</v>
      </c>
      <c r="B270" s="61" t="s">
        <v>463</v>
      </c>
      <c r="C270" s="61" t="s">
        <v>468</v>
      </c>
      <c r="D270" s="71">
        <v>1000</v>
      </c>
      <c r="E270" s="76">
        <v>0</v>
      </c>
      <c r="F270" s="73" t="s">
        <v>378</v>
      </c>
      <c r="G270" s="76">
        <v>0</v>
      </c>
      <c r="H270" s="83">
        <v>0</v>
      </c>
    </row>
    <row r="271" spans="1:8" s="19" customFormat="1" ht="13" x14ac:dyDescent="0.15">
      <c r="A271" s="65" t="s">
        <v>487</v>
      </c>
      <c r="B271" s="61" t="s">
        <v>463</v>
      </c>
      <c r="C271" s="61" t="s">
        <v>470</v>
      </c>
      <c r="D271" s="71">
        <v>1000</v>
      </c>
      <c r="E271" s="76">
        <v>0</v>
      </c>
      <c r="F271" s="73" t="s">
        <v>378</v>
      </c>
      <c r="G271" s="76">
        <v>0</v>
      </c>
      <c r="H271" s="83">
        <v>0</v>
      </c>
    </row>
    <row r="272" spans="1:8" s="19" customFormat="1" ht="13" x14ac:dyDescent="0.15">
      <c r="A272" s="65" t="s">
        <v>488</v>
      </c>
      <c r="B272" s="225" t="s">
        <v>472</v>
      </c>
      <c r="C272" s="226"/>
      <c r="D272" s="71">
        <v>1000</v>
      </c>
      <c r="E272" s="76">
        <v>0</v>
      </c>
      <c r="F272" s="73" t="s">
        <v>378</v>
      </c>
      <c r="G272" s="76">
        <v>0</v>
      </c>
      <c r="H272" s="83">
        <v>0</v>
      </c>
    </row>
    <row r="273" spans="1:8" s="19" customFormat="1" ht="24.75" customHeight="1" thickBot="1" x14ac:dyDescent="0.2">
      <c r="A273" s="221" t="s">
        <v>473</v>
      </c>
      <c r="B273" s="222"/>
      <c r="C273" s="222"/>
      <c r="D273" s="222"/>
      <c r="E273" s="222"/>
      <c r="F273" s="222"/>
      <c r="G273" s="223">
        <f>SUM(E267:E272,G267:H272)</f>
        <v>0</v>
      </c>
      <c r="H273" s="224"/>
    </row>
    <row r="274" spans="1:8" ht="20.25" customHeight="1" thickBot="1" x14ac:dyDescent="0.25">
      <c r="B274" s="13"/>
    </row>
    <row r="275" spans="1:8" s="4" customFormat="1" ht="20.25" customHeight="1" thickBot="1" x14ac:dyDescent="0.25">
      <c r="A275" s="210" t="s">
        <v>489</v>
      </c>
      <c r="B275" s="211"/>
      <c r="C275" s="212"/>
      <c r="D275" s="94"/>
      <c r="E275" s="94"/>
      <c r="F275" s="94"/>
      <c r="G275" s="94"/>
      <c r="H275" s="35">
        <f>H9+H16+H41+H48+H54+H60+H65+H28+H71+H77+H83+H89+H101+H107+H113+H119+H125+H130+H136+H141+H146+H151+H166+H171+H176+H181+H186+H191+H196+H22+G237+G246+G255+G264+G273+H206+H201+H95+H161+H156+H34+H211+H216+H221+H226</f>
        <v>0</v>
      </c>
    </row>
    <row r="276" spans="1:8" ht="20.25" customHeight="1" x14ac:dyDescent="0.2">
      <c r="B276" s="13"/>
    </row>
    <row r="277" spans="1:8" ht="39" customHeight="1" x14ac:dyDescent="0.2">
      <c r="A277" s="39" t="s">
        <v>490</v>
      </c>
      <c r="B277" s="40" t="s">
        <v>491</v>
      </c>
      <c r="C277" s="38" t="s">
        <v>492</v>
      </c>
    </row>
    <row r="278" spans="1:8" ht="53" customHeight="1" x14ac:dyDescent="0.2">
      <c r="B278" s="40" t="s">
        <v>493</v>
      </c>
      <c r="C278" s="38" t="s">
        <v>494</v>
      </c>
    </row>
  </sheetData>
  <sheetProtection algorithmName="SHA-512" hashValue="U/waTLi/Bwz0Yot6cORg6uAVBORZy5yh8gmKg7irEiG9eJBgpO40xQTu7810ZK3oIl+BsMh8uNuk4X1a8vehnQ==" saltValue="ObwIHl7xaCnBRpP2gVVHlg==" spinCount="100000" sheet="1" objects="1" scenarios="1"/>
  <mergeCells count="65">
    <mergeCell ref="A228:D228"/>
    <mergeCell ref="B236:C236"/>
    <mergeCell ref="A237:F237"/>
    <mergeCell ref="G237:H237"/>
    <mergeCell ref="A229:H229"/>
    <mergeCell ref="A207:H207"/>
    <mergeCell ref="A212:H212"/>
    <mergeCell ref="A217:H217"/>
    <mergeCell ref="A222:H222"/>
    <mergeCell ref="A227:H227"/>
    <mergeCell ref="A273:F273"/>
    <mergeCell ref="G273:H273"/>
    <mergeCell ref="B245:C245"/>
    <mergeCell ref="A246:F246"/>
    <mergeCell ref="G246:H246"/>
    <mergeCell ref="B254:C254"/>
    <mergeCell ref="A255:F255"/>
    <mergeCell ref="G255:H255"/>
    <mergeCell ref="B263:C263"/>
    <mergeCell ref="A264:F264"/>
    <mergeCell ref="G264:H264"/>
    <mergeCell ref="B272:C272"/>
    <mergeCell ref="A29:H29"/>
    <mergeCell ref="A23:H23"/>
    <mergeCell ref="A3:H3"/>
    <mergeCell ref="A10:H10"/>
    <mergeCell ref="A1:D1"/>
    <mergeCell ref="A2:D2"/>
    <mergeCell ref="A17:H17"/>
    <mergeCell ref="E1:H1"/>
    <mergeCell ref="A275:C275"/>
    <mergeCell ref="A66:H66"/>
    <mergeCell ref="A192:H192"/>
    <mergeCell ref="B189:B190"/>
    <mergeCell ref="A197:H197"/>
    <mergeCell ref="A162:H162"/>
    <mergeCell ref="A182:H182"/>
    <mergeCell ref="A187:H187"/>
    <mergeCell ref="A147:H147"/>
    <mergeCell ref="A167:H167"/>
    <mergeCell ref="A172:H172"/>
    <mergeCell ref="A202:H202"/>
    <mergeCell ref="A177:H177"/>
    <mergeCell ref="A78:H78"/>
    <mergeCell ref="A96:H96"/>
    <mergeCell ref="A114:H114"/>
    <mergeCell ref="A157:H157"/>
    <mergeCell ref="A102:H102"/>
    <mergeCell ref="A108:H108"/>
    <mergeCell ref="A152:H152"/>
    <mergeCell ref="A72:H72"/>
    <mergeCell ref="A120:H120"/>
    <mergeCell ref="A126:H126"/>
    <mergeCell ref="A84:H84"/>
    <mergeCell ref="A35:H35"/>
    <mergeCell ref="A137:H137"/>
    <mergeCell ref="A142:H142"/>
    <mergeCell ref="A131:H131"/>
    <mergeCell ref="A90:H90"/>
    <mergeCell ref="A42:H42"/>
    <mergeCell ref="A55:H55"/>
    <mergeCell ref="A61:H61"/>
    <mergeCell ref="A49:H49"/>
    <mergeCell ref="A52:A53"/>
    <mergeCell ref="B52:B5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C10"/>
  <sheetViews>
    <sheetView showGridLines="0" zoomScale="140" zoomScaleNormal="140" workbookViewId="0">
      <selection activeCell="B10" sqref="B10"/>
    </sheetView>
  </sheetViews>
  <sheetFormatPr baseColWidth="10" defaultColWidth="11.5" defaultRowHeight="15" x14ac:dyDescent="0.2"/>
  <cols>
    <col min="1" max="1" width="103.1640625" customWidth="1"/>
    <col min="2" max="2" width="50.83203125" customWidth="1"/>
  </cols>
  <sheetData>
    <row r="1" spans="1:3" ht="23.25" customHeight="1" thickBot="1" x14ac:dyDescent="0.25">
      <c r="A1" s="229" t="s">
        <v>0</v>
      </c>
      <c r="B1" s="230"/>
    </row>
    <row r="2" spans="1:3" ht="23.25" customHeight="1" x14ac:dyDescent="0.2">
      <c r="A2" s="227" t="s">
        <v>495</v>
      </c>
      <c r="B2" s="228"/>
    </row>
    <row r="3" spans="1:3" ht="20.25" customHeight="1" x14ac:dyDescent="0.2">
      <c r="A3" s="88" t="str">
        <f>'Eenvoudige printopdrachten'!A114</f>
        <v>TOTAALSOM eenvoudige printopdrachten</v>
      </c>
      <c r="B3" s="89">
        <f>'Eenvoudige printopdrachten'!D114</f>
        <v>0</v>
      </c>
    </row>
    <row r="4" spans="1:3" ht="20.25" customHeight="1" x14ac:dyDescent="0.2">
      <c r="A4" s="88" t="str">
        <f>'Promotioneel drukwerk'!A496</f>
        <v>TOTAALSOM promotioneel drukwerk</v>
      </c>
      <c r="B4" s="89">
        <f>'Promotioneel drukwerk'!D496</f>
        <v>0</v>
      </c>
    </row>
    <row r="5" spans="1:3" ht="20.25" customHeight="1" x14ac:dyDescent="0.2">
      <c r="A5" s="88" t="str">
        <f>'Huisstijldrukwerk &amp; toetspapier'!A275</f>
        <v>TOTAALSOM huisstijldrukwerk en toetspapier</v>
      </c>
      <c r="B5" s="89">
        <f>'Huisstijldrukwerk &amp; toetspapier'!H275</f>
        <v>0</v>
      </c>
    </row>
    <row r="6" spans="1:3" ht="20.25" customHeight="1" x14ac:dyDescent="0.2">
      <c r="A6" s="41" t="s">
        <v>496</v>
      </c>
      <c r="B6" s="42">
        <v>0</v>
      </c>
    </row>
    <row r="7" spans="1:3" ht="20.25" customHeight="1" x14ac:dyDescent="0.2">
      <c r="A7" s="41" t="s">
        <v>497</v>
      </c>
      <c r="B7" s="42">
        <v>0</v>
      </c>
    </row>
    <row r="8" spans="1:3" ht="20.25" customHeight="1" x14ac:dyDescent="0.2">
      <c r="A8" s="24" t="s">
        <v>498</v>
      </c>
      <c r="B8" s="25">
        <f>SUM(B3:B7)</f>
        <v>0</v>
      </c>
    </row>
    <row r="10" spans="1:3" s="28" customFormat="1" ht="59" customHeight="1" x14ac:dyDescent="0.2">
      <c r="A10" s="26" t="s">
        <v>499</v>
      </c>
      <c r="B10" s="29"/>
      <c r="C10" s="27"/>
    </row>
  </sheetData>
  <sheetProtection algorithmName="SHA-512" hashValue="hP68rU5ZYOQvSPjiUvjWJHsczjHeSI9lIZ3JKlta87ZUmcNiPGOCR2IwFrr1vyLLziolBLL1dJoU0OMv8wH5vQ==" saltValue="iPAl41MGC/ulRKKlJBoV/A==" spinCount="100000" sheet="1" objects="1" scenarios="1"/>
  <mergeCells count="2">
    <mergeCell ref="A2:B2"/>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0E254AFBF434EB2DDC013FB72CD60" ma:contentTypeVersion="2" ma:contentTypeDescription="Een nieuw document maken." ma:contentTypeScope="" ma:versionID="8a4eabf22e964f67b77940d4a476fc72">
  <xsd:schema xmlns:xsd="http://www.w3.org/2001/XMLSchema" xmlns:xs="http://www.w3.org/2001/XMLSchema" xmlns:p="http://schemas.microsoft.com/office/2006/metadata/properties" xmlns:ns2="1cb30fc1-82c8-45ba-9d52-660066c7d282" targetNamespace="http://schemas.microsoft.com/office/2006/metadata/properties" ma:root="true" ma:fieldsID="9498714b0c9ab4d00fffccf6c0b5af04" ns2:_="">
    <xsd:import namespace="1cb30fc1-82c8-45ba-9d52-660066c7d2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b30fc1-82c8-45ba-9d52-660066c7d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61BCF1-BB23-45B1-B4F7-A3B614D58D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b30fc1-82c8-45ba-9d52-660066c7d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A6AE51-44B6-4756-95CB-E9AF29075D42}">
  <ds:schemaRefs>
    <ds:schemaRef ds:uri="http://schemas.microsoft.com/sharepoint/v3/contenttype/forms"/>
  </ds:schemaRefs>
</ds:datastoreItem>
</file>

<file path=customXml/itemProps3.xml><?xml version="1.0" encoding="utf-8"?>
<ds:datastoreItem xmlns:ds="http://schemas.openxmlformats.org/officeDocument/2006/customXml" ds:itemID="{7423487C-3C13-48CC-AEC1-CC9FB8135A8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Eenvoudige printopdrachten</vt:lpstr>
      <vt:lpstr>Promotioneel drukwerk</vt:lpstr>
      <vt:lpstr>Huisstijldrukwerk &amp; toetspapier</vt:lpstr>
      <vt:lpstr>Totaal</vt:lpstr>
      <vt:lpstr>'Eenvoudige printopdrachten'!Afdrukbereik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copyrights!</dc:description>
  <cp:lastModifiedBy/>
  <cp:revision/>
  <dcterms:created xsi:type="dcterms:W3CDTF">2015-01-19T13:03:00Z</dcterms:created>
  <dcterms:modified xsi:type="dcterms:W3CDTF">2022-04-29T09:35:50Z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0x010100A150E254AFBF434EB2DDC013FB72CD60</vt:lpwstr>
  </property>
</Properties>
</file>