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G:\TP\ICM\Projectdossiers\Inkoop VB\OIB contract Galileo Reference Center\1. Voorbereiding\1.1 Conceptdocumenten\Stukken Tenderned\"/>
    </mc:Choice>
  </mc:AlternateContent>
  <xr:revisionPtr revIDLastSave="0" documentId="13_ncr:1_{82C27B79-5BD9-4F31-917F-70BF288693C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prijzenboek" sheetId="2" r:id="rId1"/>
    <sheet name="COEL (specificatie vaste jaars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2" l="1"/>
  <c r="G22" i="2"/>
  <c r="H25" i="2"/>
  <c r="G25" i="2"/>
  <c r="H20" i="2"/>
  <c r="G26" i="2"/>
  <c r="G20" i="2"/>
  <c r="S100" i="3"/>
  <c r="G18" i="2"/>
  <c r="G17" i="2"/>
  <c r="H17" i="2" s="1"/>
  <c r="G21" i="2"/>
  <c r="G19" i="2"/>
  <c r="H21" i="2"/>
  <c r="G23" i="2"/>
  <c r="G24" i="2"/>
  <c r="H24" i="2" s="1"/>
  <c r="H26" i="2"/>
  <c r="F9" i="2" l="1"/>
  <c r="I11" i="2"/>
  <c r="H23" i="2"/>
  <c r="H19" i="2" l="1"/>
  <c r="H18" i="2"/>
  <c r="H27" i="2" l="1"/>
  <c r="I28" i="2" s="1"/>
  <c r="I9" i="2"/>
  <c r="I34" i="2" l="1"/>
</calcChain>
</file>

<file path=xl/sharedStrings.xml><?xml version="1.0" encoding="utf-8"?>
<sst xmlns="http://schemas.openxmlformats.org/spreadsheetml/2006/main" count="1105" uniqueCount="331">
  <si>
    <t>Datum</t>
  </si>
  <si>
    <t>Naam Inschrijver</t>
  </si>
  <si>
    <t>Bi Ku</t>
  </si>
  <si>
    <t>factor 1</t>
  </si>
  <si>
    <t>PRIJZENBOEK</t>
  </si>
  <si>
    <t>Monteur transportinstallaties</t>
  </si>
  <si>
    <t>Monteur E/W</t>
  </si>
  <si>
    <t>Monteur specialistisch E/W</t>
  </si>
  <si>
    <t>Monteur zeer specialistisch E/W</t>
  </si>
  <si>
    <t>Bu Ku</t>
  </si>
  <si>
    <t>Personeel voor bouwkundig werkzaamheden</t>
  </si>
  <si>
    <t>Verrekenprijzen</t>
  </si>
  <si>
    <t>OVERNEMEN OP INSCHRIJVINGSBILJET &gt;&gt;&gt;</t>
  </si>
  <si>
    <t xml:space="preserve">Nota Bene : De invulvelden zijn in het blauw aangeven. Het wijzigen van de INSCHRIJVINGSBILJET buiten de blauwe invulvelden maken het INSCHRIJVINGSBILJET ongeldig. </t>
  </si>
  <si>
    <t xml:space="preserve">Monteur specialistisch E/W  </t>
  </si>
  <si>
    <t xml:space="preserve">Monteur E/W  </t>
  </si>
  <si>
    <t>storingen</t>
  </si>
  <si>
    <t>BKW</t>
  </si>
  <si>
    <r>
      <t xml:space="preserve">A. Jaarprijs onderhoud </t>
    </r>
    <r>
      <rPr>
        <sz val="14"/>
        <color theme="1"/>
        <rFont val="Verdana"/>
        <family val="2"/>
      </rPr>
      <t>(COEL specificatie vaste jaarsom)</t>
    </r>
  </si>
  <si>
    <t>C. Verrekenprijzen</t>
  </si>
  <si>
    <t>B. Prijs transitiefase</t>
  </si>
  <si>
    <t>Totaal</t>
  </si>
  <si>
    <t>Naam Gevolmachtigde</t>
  </si>
  <si>
    <t>Handtekening en</t>
  </si>
  <si>
    <t>Fictieve manuren*</t>
  </si>
  <si>
    <t>Verrekenprijs
per uur tussen 
07:00 en 19:00 
op werkdagen**</t>
  </si>
  <si>
    <t>Plaats</t>
  </si>
  <si>
    <t>De fictieve inschrijvingssom is:</t>
  </si>
  <si>
    <t>* Het fictief aantal uren heeft als functie om de onderlinge weging vast te stellen en is geen indicatie van de te verwachten uren  inzet.</t>
  </si>
  <si>
    <t>Verrekenprijs 
per uur buiten werkdagen 7.00-19.00***
(+ 25%)</t>
  </si>
  <si>
    <t>*** De verrekenprijs voor storingen buiten werkdagen 7.00-19.00 wordt automatisch berekend door 25% op te tellen bij de verrekenprijzen binnen 7.00-19.00 op werkdagen</t>
  </si>
  <si>
    <t>Versie: 4-1-2023</t>
  </si>
  <si>
    <t>Het integraal beheer en onderhoud aan het Galileo Reference Center te Noordwijk
OIB.23.377</t>
  </si>
  <si>
    <t>factor 0,33</t>
  </si>
  <si>
    <t>Postcode</t>
  </si>
  <si>
    <t>BVO</t>
  </si>
  <si>
    <t>Elementcode</t>
  </si>
  <si>
    <t>Discipline</t>
  </si>
  <si>
    <t>Volgnummer</t>
  </si>
  <si>
    <t>Element omschrijving</t>
  </si>
  <si>
    <t>Fabrikaat</t>
  </si>
  <si>
    <t>Type</t>
  </si>
  <si>
    <t>Omvang/capaciteit</t>
  </si>
  <si>
    <t>Dimensie</t>
  </si>
  <si>
    <t>Aantal/Hoeveelheid</t>
  </si>
  <si>
    <t>Bouwjaar</t>
  </si>
  <si>
    <t>Lokatie</t>
  </si>
  <si>
    <t>Perceelcode</t>
  </si>
  <si>
    <t>Toelichting</t>
  </si>
  <si>
    <t>Contract periode</t>
  </si>
  <si>
    <t>Aanneemsom per jaar excl. BTW.</t>
  </si>
  <si>
    <t>Onderaannemer</t>
  </si>
  <si>
    <t>2201AA</t>
  </si>
  <si>
    <t>Noordwijk</t>
  </si>
  <si>
    <t>BE</t>
  </si>
  <si>
    <t>Vloeren op grondslag</t>
  </si>
  <si>
    <t>Onbekend</t>
  </si>
  <si>
    <t>[geen]</t>
  </si>
  <si>
    <t>Algemeen</t>
  </si>
  <si>
    <t>OIB.18.240-452342</t>
  </si>
  <si>
    <t>1-7-2018-1-7-2023</t>
  </si>
  <si>
    <t>BI</t>
  </si>
  <si>
    <t>Binnenwanden</t>
  </si>
  <si>
    <t>algemeen</t>
  </si>
  <si>
    <t>Trap binnen</t>
  </si>
  <si>
    <t>-</t>
  </si>
  <si>
    <t>Trap buiten</t>
  </si>
  <si>
    <t>Gevel</t>
  </si>
  <si>
    <t>Ladders en klimijzers buiten</t>
  </si>
  <si>
    <t>V01</t>
  </si>
  <si>
    <t>Uitschuifbare ladder naar dak</t>
  </si>
  <si>
    <t>Dak constructie</t>
  </si>
  <si>
    <t>DAK</t>
  </si>
  <si>
    <t>Kozijnwerk buiten</t>
  </si>
  <si>
    <t>Vliesgevel</t>
  </si>
  <si>
    <t>Beglazing isolatieglas buiten</t>
  </si>
  <si>
    <t>Afdichtvoegen gevelopeningen</t>
  </si>
  <si>
    <t>Deuren buiten</t>
  </si>
  <si>
    <t>Kozijnwerk binnen</t>
  </si>
  <si>
    <t>Beglazing binnen</t>
  </si>
  <si>
    <t>Deuren binnen</t>
  </si>
  <si>
    <t>Leuning/valbeveiliging binnen</t>
  </si>
  <si>
    <t>Separatiewand - inbouw</t>
  </si>
  <si>
    <t>Bekleding binnenwanden</t>
  </si>
  <si>
    <t>Dilatatie/Elast. voeg bin.wand</t>
  </si>
  <si>
    <t>Installatievloer</t>
  </si>
  <si>
    <t>Vaste afwerklaag vloer</t>
  </si>
  <si>
    <t>Diverse materialen (tapijt, laminaat en coating)</t>
  </si>
  <si>
    <t>Verlaagd systeemplafond</t>
  </si>
  <si>
    <t>Plafondafwerkingen buiten</t>
  </si>
  <si>
    <t>Entree</t>
  </si>
  <si>
    <t>Dakbedekking vlak dak</t>
  </si>
  <si>
    <t>Dak</t>
  </si>
  <si>
    <t>Valbeveiligingen</t>
  </si>
  <si>
    <t>20m kabel3 st borgingspunten (tuimelanker M8-350)20 st borgingspunten (tuimelanker M10-350)1-3-2022: 163 meter neerklapbaar hekwerk + kooiladder. Voor specificaties, zie bijlage.</t>
  </si>
  <si>
    <t>Bin. dekkend watergedragen</t>
  </si>
  <si>
    <t>T</t>
  </si>
  <si>
    <t>Hefplateau personenvervoer</t>
  </si>
  <si>
    <t>Cibes</t>
  </si>
  <si>
    <t>A8000</t>
  </si>
  <si>
    <t>kg</t>
  </si>
  <si>
    <t>Invallideheffer met schacht2 st stopplaatsen1000 kg hefvermogen.. m/s</t>
  </si>
  <si>
    <t>Vast meubilair</t>
  </si>
  <si>
    <t>Pantry's</t>
  </si>
  <si>
    <t>E</t>
  </si>
  <si>
    <t>deuren elektrisch</t>
  </si>
  <si>
    <t>Boon Edam</t>
  </si>
  <si>
    <t>ELAS2484</t>
  </si>
  <si>
    <t>m2</t>
  </si>
  <si>
    <t>Circlelock gekoppeld met toegangscontrole systeem NOX</t>
  </si>
  <si>
    <t>Rolluiken</t>
  </si>
  <si>
    <t>Floor Rolluiken</t>
  </si>
  <si>
    <t>Betreft een brandscherm</t>
  </si>
  <si>
    <t>Fortress1.628</t>
  </si>
  <si>
    <t>Garage</t>
  </si>
  <si>
    <t>K</t>
  </si>
  <si>
    <t>Geintegr. inst./ koel-plafond</t>
  </si>
  <si>
    <t>HCKP</t>
  </si>
  <si>
    <t>Diversen</t>
  </si>
  <si>
    <t>35 st in diverse ruimtes</t>
  </si>
  <si>
    <t>Ventilatievoorziening</t>
  </si>
  <si>
    <t>m3/h</t>
  </si>
  <si>
    <t>1 st dakkap3 st gevelrooster (diverse afmetingen)1 st kleppensectie (800*800mm) inclusief stelmotor Belimo SFA</t>
  </si>
  <si>
    <t>warmteopwekeenheid centraal</t>
  </si>
  <si>
    <t>Carrier</t>
  </si>
  <si>
    <t>30WG060-0148-PE</t>
  </si>
  <si>
    <t>kW</t>
  </si>
  <si>
    <t>Warmtepompen:Koudemiddel: 7,8 kg x R410aInclusief:1 st circulatiepomp; fabr: Grundfos Magna3 40-80F; t.b.v. verdamper1 st circulatiepomp; fabr: Grundfos, Magna3 40-80F; t.b.v. condensor2 st 3-weg regelafsluiter; fabr: Siemens; t.b.v. verdamper1 st afsluiter; fabr: Siemens; t.b.v. dry-cooler</t>
  </si>
  <si>
    <t>NIBE</t>
  </si>
  <si>
    <t>EP42E</t>
  </si>
  <si>
    <t>Elektrische ketel</t>
  </si>
  <si>
    <t>Afvoer gecomb. riol. HWA/VWA</t>
  </si>
  <si>
    <t>Mat: PE en PVCIsolatie: steenwol3 st pluviaGebreken:--&gt; afgeplakte ontluchting G/E/1% (foto IMG_0852/IMG_0856)</t>
  </si>
  <si>
    <t xml:space="preserve">Leidingn, app. + toebeh drinkwater </t>
  </si>
  <si>
    <t>Mat: uponorIsolatie: armaflex</t>
  </si>
  <si>
    <t>Beveilig. drinkw (bv keerkleppen)</t>
  </si>
  <si>
    <t>pm</t>
  </si>
  <si>
    <t xml:space="preserve">Aantal is aannameKlasse .. </t>
  </si>
  <si>
    <t>Buffervaten</t>
  </si>
  <si>
    <t>Hermans</t>
  </si>
  <si>
    <t>S235JR</t>
  </si>
  <si>
    <t>liter</t>
  </si>
  <si>
    <t>V00 TR</t>
  </si>
  <si>
    <t>1 st buffervat cv-installatie1 st buffervat gkw-installatie</t>
  </si>
  <si>
    <t>Boiler elektrisch</t>
  </si>
  <si>
    <t>Daalderop</t>
  </si>
  <si>
    <t>1 st mono koper; cap: 120l; loc: V011 st close-in; cap: 10l; loc: V011 st close-in; cap: 10l; loc: V001 st close-up; cap: 15l; loc: V00</t>
  </si>
  <si>
    <t xml:space="preserve">koudeopwekeenheid lokaal </t>
  </si>
  <si>
    <t>1 st splitsysteem; fabr: Mitsubishi PUZ-ZM71VHA, binnenunit wandunit (incl. condenspomp) PKA-M71KAL, loc: dakKoudemiddel: 2,8 kg x R32, t.b.v. UPS-ruimte (incl. condenspomp)1 st Computair; fabr: Carrier 50CJW016, cap: 9 kW, loc: ruimte 0.28 Administration equipment2 st Computair; fabr: Carrier 50CJW027, cap: 15 kW, loc: ruimte 1.29 Classified equipment room2 st Computair; fabr: Carrier 50COW040, cap: 18 kW, loc: ruimte 1.30 Unclassified equipment room</t>
  </si>
  <si>
    <t xml:space="preserve">Koudeopwekeenheid centraal </t>
  </si>
  <si>
    <t>Güntner</t>
  </si>
  <si>
    <t>GFHV090.10F/12E-53</t>
  </si>
  <si>
    <t>Drycoolers</t>
  </si>
  <si>
    <t>Verdeler/verzamelaar koelen</t>
  </si>
  <si>
    <t>groep</t>
  </si>
  <si>
    <t>Mat: staal1 st verdeler/verzamelaar, cap: 5 gr, loc: V01 TRInclusief:1x circulatiepomp; Grundfos Magna3 40-80F 2201x circulatiepomp; Grundfos Magna3 40-60F 2201x circulatiepomp; Grundfos Magna3 40-150F 2501x circulatiepomp; Grundfos TPE3 32-180S-A-F-A2x regelklep met stelmotor; Siemens SAS61.031 st verdeler/verzamelaar, cap: 2 gr ,loc: V00 TRInclusief:2x circulatiepomp; Grundfos Magna3 40-80F 2202x circulatiepomp; Grundfos Magna3 40-120F 220</t>
  </si>
  <si>
    <t>pompen &gt;2kW, fundatiep. koelen</t>
  </si>
  <si>
    <t>Grundfos</t>
  </si>
  <si>
    <t>mm</t>
  </si>
  <si>
    <t>1 st circulatiepomp voorregeling GKW klimaatplafond, Begane Grond TR, Grundfos, TPE3 32-180-S1 st circulatiepomp 1 GKW computairs, TR 1e verd, Grundfos, MAGNA 3 40-180F1 st circulatiepomp 2 GKW computairs, TR 1e verd, Grundfos, MAGNA 3 40-60F1 st circulatiepomp voorregeling CV klimaatplafonds, TR 1e verd, Grundfos, TPE3 32-180-S1 st circulatiepomp koeler, TR 1e verd, Grundfos, MAGNA 3 40-80F1st  circulatiepomp, Grundfos, Magna3 40-80 F 220 20161st  circulatiepomp, Grundfos, Magna3 40-60 F 220 20171st  circulatiepomp, Grundfos, Magna3 40-150 F 250 20171st  circulatiepomp, Grundfos, MGE71A 1-56C-HA 20176st  circulatiepomp, Grundfos, Magna3 40-80 F 220 20172st  circulatiepomp, Grundfos, Magna3 32-120 F 220 2017</t>
  </si>
  <si>
    <t>1 st type MAGNA 3 40-80F; loc: V00 TR; t.b.v. pomp 1 TSA 1 st type MAGNA 3 40-80F; loc: V00 TR; t.b.v. pomp 2 TSA1 st type MAGNA 3 32-80F; loc: V00 TR; t.b.v. pomp 3 Drycooler1 st type MAGNA 3 32-80F; loc: V00 TR; t.b.v. pomp 4 Drycooler1 st type: MAGNA 3 25-60; loc: V01 TR; t.b.v. verwarmer 1 st type: TPE3 32-180-S; loc: V00 TR; t.b.v. klimaatplafond1 st type: MAGNA 3 40-180F; loc: V01 TR; t.b.v. 1 GKW computairs1 st type: MAGNA 3 40-60F; loc: V01 TR; t.b.v. 2 GKW computairs1 st type: TPE3 32-180-S; loc: V01 TR; t.b.v. voorregeling CV klimaatplafonds1 st type: MAGNA 3 40-80F; loc: V01 TR; t.b.v. koeler, TR 1e verd1st  type: Magna3 40-80 F 220; loc: -; t.b.v. - 1st  type: Magna3 40-60 F 220; loc: -; t.b.v. -1st  type: Magna3 40-150 F 250; loc: -; t.b.v. -1st  type: MGE71A 1-56C-HA; loc: -; t.b.v. -6st  type: Magna3 40-80 F 220; loc: -; t.b.v. -2st  type: Magna3 32-120 F 220; loc: -; t.b.v. -</t>
  </si>
  <si>
    <t>Leidingnet + app. koelen</t>
  </si>
  <si>
    <t>Mat: staal en uponorIsolatie: PIR schalen en armaflexLengtes: DN25: 20 m1DN32: 126 m1DN40: 90 m1DN50: 119 m1DN65: 68 m11 st TSA; fabr: Swep; type: 439H+Mx225/2P-SC-S; loc: V00 TR2 st circulatiepomp; Grundfos Magna3 40-80F 2202 st regelklep met stelmotor; Siemens SAS61.031 st regelklep met stelmotor; Siemens SAL61.00</t>
  </si>
  <si>
    <t>Expansievoorzieningen koelen</t>
  </si>
  <si>
    <t>Flamco</t>
  </si>
  <si>
    <t>Flexcon</t>
  </si>
  <si>
    <t>5 st Flexcon18/0,52 st Flexcon25/11 st Flexcon50/1</t>
  </si>
  <si>
    <t>Verdeler/verzamelaar verwarmen</t>
  </si>
  <si>
    <t>V01 TR</t>
  </si>
  <si>
    <t>Mat: staalIsolatie: steenwolInclusief:1 st circulatiepomp Grundfos TPE 32-180 S-A-F-A1 st circulatiepomp Grundfos Magna3 25-60 1801 st regelklep met stelmotor Siemens SAS61.03</t>
  </si>
  <si>
    <t>Leidingnet + toebehoren verwarmen</t>
  </si>
  <si>
    <t>Mat: staal en uponorIsolatie: steenwol.. m1 leidingnetInclusief:2x circulatiepomp, fabr: Grundfos Magna3 40-80F 2202x circulatiepomp, fabr: Grundfos Magna3 32-40F 1802x regelklep met stelmotor, fabr: Siemens SAS61.031x regelklep met stelmotor, fabr: Belimo LR24A-S</t>
  </si>
  <si>
    <t>Afgifte element warmte</t>
  </si>
  <si>
    <t>WTH</t>
  </si>
  <si>
    <t>1 st vloerverwarming receptiebalie inclusief:1x verdeler 3 gr1x circulatiepomp Grundfos UPM31x TSA6 st naverwarmer Barcol Air:2x NJOHDOO1002x NJOHDOO1251x NJOHDOO1601x NJOHDOO250</t>
  </si>
  <si>
    <t>Luchtbehandelingskasten (LBK's)</t>
  </si>
  <si>
    <t>Verhulst</t>
  </si>
  <si>
    <t>VKT0704/VKT0704</t>
  </si>
  <si>
    <t>m3/s</t>
  </si>
  <si>
    <t>Secties: kleppen/filters/ventilator/WTW (warmtewiel)/koelen/verwarmenType ventilator: 4x K3G450-PA23-71Type filters: zakken F7 &amp; F9Inclusief:2 st stelmotor luchtklep, fabr: Belimo SF24A-S2</t>
  </si>
  <si>
    <t>Soler &amp; Palau</t>
  </si>
  <si>
    <t>CADB-HE-DC 16 RH PRO-REG</t>
  </si>
  <si>
    <t>Warmte-terugwin-unit</t>
  </si>
  <si>
    <t>Brandklep</t>
  </si>
  <si>
    <t>Rf-Technologies nv</t>
  </si>
  <si>
    <t>1 st afmeting: 450*250 mm1 st afmeting: 500*250 mm5 st afmeting: 600*400 mm2 st afmeting :700*300 mm1 st afmeting: 800*350 mm6 st afmeting: Ø100 mm1 st afmeting: Ø110 mm12 st afmeting: Ø125 mm1 st afmeting: Ø150 mm1 st afmeting: Ø200 mm1 st afmeting: Ø300 mm</t>
  </si>
  <si>
    <t>VAV-box</t>
  </si>
  <si>
    <t>Barcol Air</t>
  </si>
  <si>
    <t>2 st NBOHDOB1252 st NBOHDOB2001 st NBOHDOB2501 st NVOJDOB125L0000 (V00)1 st NVOJDOB250R0000 (V01)</t>
  </si>
  <si>
    <t>Luchtkanalen, app &amp; isolatie</t>
  </si>
  <si>
    <t>Mat: aluminium en textielIsolatie: steenwol11 st luchtverdeelslang D315-45003 st luchtverdeelslang D315-4000Inclusief:2x stelmotor luchtklep; fabr: BarcoilAir AD30S00105 st roosters (diverse uitvoeringen)</t>
  </si>
  <si>
    <t>verdeel/regelkast klimaat</t>
  </si>
  <si>
    <t>Eldon</t>
  </si>
  <si>
    <t>MKD18164R5</t>
  </si>
  <si>
    <t>RK11 st onderstations maximaal i/o-punten 192 st (fabr: Priva BlueID)28 st Priva ComfortCX t.b.v. regeling ruimteniveau</t>
  </si>
  <si>
    <t>Hager</t>
  </si>
  <si>
    <t>Univers</t>
  </si>
  <si>
    <t>1x V00 TR; RK Scada 11 st onderstations maximaal i/o-punten 56 st (Regin EXOcompact)1x V01 TR; RK Scada 21 st onderstations maximaal i/o-punten 56 st (Regin EXOcompact)</t>
  </si>
  <si>
    <t>Noodstroomaggregaat</t>
  </si>
  <si>
    <t>Zwart Techniek</t>
  </si>
  <si>
    <t>G97S</t>
  </si>
  <si>
    <t>kVA</t>
  </si>
  <si>
    <t>Gekoppeld aan HKLStoringsmeldingen aan NOXMotor: FPT Industrial F4GE0485A2x accu1x regelkast</t>
  </si>
  <si>
    <t>Noodverlichtingsunit+bekabel.</t>
  </si>
  <si>
    <t>Gekoppeld aan externe bypass kast 125AStoringen gekoppeld aan NOX</t>
  </si>
  <si>
    <t>No-Break-installatie</t>
  </si>
  <si>
    <t>Liebert-APM</t>
  </si>
  <si>
    <t>Emerson</t>
  </si>
  <si>
    <t>UPS1Gekoppeld aan externe bypass kast 125A.Storingen gekoppeld aan NOX.32 st accuUPS2Gekoppeld aan externe bypass kast 125A.Storingen gekoppeld aan NOX.32 st accuGebreken:--&gt; kabel onder spanning ingevoerd (UPS2) G/G/1% (foto IMG_1249)--&gt; losse onderdelen (UPS2) G/E/1% (foto IMG_1254)</t>
  </si>
  <si>
    <t>Aarding algemeen</t>
  </si>
  <si>
    <t>Van den Heuvel</t>
  </si>
  <si>
    <t>Bekabeling/distributie elektra</t>
  </si>
  <si>
    <t>Draka</t>
  </si>
  <si>
    <t>HULT</t>
  </si>
  <si>
    <t>l= 500 m1</t>
  </si>
  <si>
    <t>(Hoofd)verdeelinrichting licht/kracht</t>
  </si>
  <si>
    <t>A</t>
  </si>
  <si>
    <t>HKL: 1x HS=400A, 1x HS=250A, 1x KS=250A, 4x lichtgroep, 24x krachtgroep, 3x stuurstroom, 1x overspanningsbeveiliging, 2x kWh-meterLK0-1: 1x HS=63A, 21x lichtgroep, 12x aardlekautomaat lichtgroep, 4x krachtgroep, 1x overspanningsbeveiliging, 3x KNX-unitLK1-1: 1x HS=63A, 21x lichtgroep, 8x aardlekautomaat lichtgroep, 2x krachtgroep, 1x overspanningsbeveiliging, 1x KNX-unitLK-ADM: 1x HS=40A, 7x lichtgroep, 2x krachtgroep, 1x overspanningsbeveiligingLK-CLA1: 1x HS=63A, 8x lichtgroep, 3x krachtgroep, 1x overspanningsbeveiligingLK-CLA2: 1x HS=63A, 9x lichtgroep, 3x krachtgroep, 1x overspanningsbeveiligingLK-UNCLA1: 1x HS=125A, 14x lichtgroep, 2x krachtgroep, 1x overspanningsbeveiligingLK-UNCLA2: 1x HS=125A, 15x lichtgroep, 2x krachtgroep, 1x overspanningsbeveiligingLK-UPS1: 1x HS=125A, 3x lichtgroep, 4x krachtgroep, 1x overspanningsbeveiligingLK-UPS2: 1x HS=125A, 2x lichtgroep, 5x krachtgroep, 1x overspanningsbeveiliging</t>
  </si>
  <si>
    <t>Bliksembeveiligingsinstallatie</t>
  </si>
  <si>
    <t>van den Heuvel</t>
  </si>
  <si>
    <t>st-val</t>
  </si>
  <si>
    <t>Mat: koper (50mm2)Klasse: LPL313 st valleidingen/aardpennen3 st afvanger/staander</t>
  </si>
  <si>
    <t xml:space="preserve">laagspanningsinstallatie </t>
  </si>
  <si>
    <t>Hult</t>
  </si>
  <si>
    <t>l= 7500 m1Inclusief lichtregelsysteem Gira KNX</t>
  </si>
  <si>
    <t>Verlichtingsarmaturen</t>
  </si>
  <si>
    <t>Philips</t>
  </si>
  <si>
    <t>177 st TL5-armturen31 st TL LED-armatuur22 st LED-spotDiverse ruimte geschakeld via aanwezigheidsmelder (18 st) en bewegingsmelder (25 st). Verdere schakelingen via ruimtebedieneenheden W&amp;E (18 st) en/of enkelpolige schakelaar.</t>
  </si>
  <si>
    <t>Noodverlichtingsarmatuur</t>
  </si>
  <si>
    <t>Van Lien</t>
  </si>
  <si>
    <t>Evago</t>
  </si>
  <si>
    <t>W</t>
  </si>
  <si>
    <t>9 st transparantarmatuur17 st vluchtwegarmatuur</t>
  </si>
  <si>
    <t>Personen-zoek-installatie</t>
  </si>
  <si>
    <t>Atus</t>
  </si>
  <si>
    <t>Evac Paging</t>
  </si>
  <si>
    <t>ontvanger</t>
  </si>
  <si>
    <t>1 basisunit met antenne2 laadstations10 piepers</t>
  </si>
  <si>
    <t>Telefooninstallatie</t>
  </si>
  <si>
    <t>Unify</t>
  </si>
  <si>
    <t>aansl.</t>
  </si>
  <si>
    <t>.. st toestellen</t>
  </si>
  <si>
    <t>Intercominstallatie</t>
  </si>
  <si>
    <t>Vingtor</t>
  </si>
  <si>
    <t>Stentofon</t>
  </si>
  <si>
    <t>1 st server2 st bedienposten12 st deurintercompost (waarvan 10 st binnen en 2 st buiten)Koppeling met SIMS bij bediening intercom</t>
  </si>
  <si>
    <t>Portofoon/Mobilofooninstallatie</t>
  </si>
  <si>
    <t>Motorola</t>
  </si>
  <si>
    <t>stuks</t>
  </si>
  <si>
    <t>1 st basisstation DM4601e3 st portofoon DP4400 met mandown3 st laadstation WPLN4226a</t>
  </si>
  <si>
    <t>CCTV-installatie</t>
  </si>
  <si>
    <t>Camtech/iNEX</t>
  </si>
  <si>
    <t>9 st camera's1 st server2 st clients4 st monitor</t>
  </si>
  <si>
    <t>Data-installatie</t>
  </si>
  <si>
    <t>AMP</t>
  </si>
  <si>
    <t>Cat 6A F/FTP</t>
  </si>
  <si>
    <t>6 st patchkast maximaal aantal aansluitingen 456 st</t>
  </si>
  <si>
    <t>Centraal-antenne-installatie</t>
  </si>
  <si>
    <t>Hirschmann</t>
  </si>
  <si>
    <t xml:space="preserve">Brandmeldinstallatie </t>
  </si>
  <si>
    <t>Siemens</t>
  </si>
  <si>
    <t>Cerberus FC722</t>
  </si>
  <si>
    <t>1 st brandmeldcentrale (inclusief ontruimingsinstallatie)43 st automaatmelders7 st handmelders43 st slow-whoops (13 sokkel met sirene)3 st flitslichten19 st nevenindicatoren2 st accu 12/12Ah d.d. ..-....8 st groepsmodule7 st adreseenhedenDoormelding naar RACDoormelding naar PACBlusgasinstallatie is ingekoppeld via Brandmeldinstallatie</t>
  </si>
  <si>
    <t>Lokale brandblustoestellen</t>
  </si>
  <si>
    <t>4 st brandslanghaspels 30m1-3/4 in inbouwkast4 st koolzuursneeuwblusser 5kg1 st schuimblusser 6l</t>
  </si>
  <si>
    <t>Brandwerende doorvoeringen</t>
  </si>
  <si>
    <t>VisGroep</t>
  </si>
  <si>
    <t>Omroep- en ontruimingsinstall.</t>
  </si>
  <si>
    <t>zones</t>
  </si>
  <si>
    <t>geintegreerd in brandmeldinstallatie1 zone ontruiming</t>
  </si>
  <si>
    <t>Blusinstallatie</t>
  </si>
  <si>
    <t>Sinorix 1230</t>
  </si>
  <si>
    <t>In ruimten 0.28, 1.29 en 1.30Blusgasinstallaties zijn ingekoppeld op lus van brandmeldinstallatie, bestaand uit:*Ruimte 0.28 - Administration equipment &amp; Ruimte 1.29 - Classified equipment room:1 st cilinder Novec1230 cap: 67l2 st nozzle1 st rackframe met deurcontact1 st drukontlasting1 st gele handactivering1 st sirene1 st flitslicht1 st bedienpaneel*Ruimte 1.30 - Unclassified equipment room:1 st cilinder Novec1230 cap: 120l2 st nozzle1 st rackframe met deurcontact1 st drukontlasting1 st gele handactivering1 st sirene1 st flitslicht1 st bedienpaneel</t>
  </si>
  <si>
    <t>Inbraaksignaleringsinstall.</t>
  </si>
  <si>
    <t>Aras</t>
  </si>
  <si>
    <t>NOX</t>
  </si>
  <si>
    <t>Gekoppeld met SIMS toegangscontrole en CCTV.1 st pincodetableau24 st PIR58 st magneetcontact44 st schootcontact7 st nachtschootcontact2 st glasbreuk- en trillingsdetector1 st alarmcontact tourniquet2 st monitor17 st NOX-box</t>
  </si>
  <si>
    <t>Toegangscontrole</t>
  </si>
  <si>
    <t>kaarten</t>
  </si>
  <si>
    <t>Gekoppeld met SIMS1 st server28 st kaartlezers2 st SIMS client</t>
  </si>
  <si>
    <t>Elektr deurbedien (grendel/magn)</t>
  </si>
  <si>
    <t>Maasland</t>
  </si>
  <si>
    <t>18 st elektrische sluitplaat4 st elektrische deurgrendel</t>
  </si>
  <si>
    <t>Overval-alarminstallatie</t>
  </si>
  <si>
    <t>V00</t>
  </si>
  <si>
    <t>1 st bedieningsunit-PC1 st drukknoppen (receptiebalie)</t>
  </si>
  <si>
    <t>Overspanningsbeveiliging</t>
  </si>
  <si>
    <t>Dehn Guard</t>
  </si>
  <si>
    <t>DG M TNS 275FM</t>
  </si>
  <si>
    <t>klasse I + II TNS met meldcontact in alle verdeelkasten</t>
  </si>
  <si>
    <t>Wateroverlastmelder</t>
  </si>
  <si>
    <t>Wolter &amp; Dros</t>
  </si>
  <si>
    <t>Cavia</t>
  </si>
  <si>
    <t>Sociale alarmering</t>
  </si>
  <si>
    <t>Gira</t>
  </si>
  <si>
    <t>MiVa 834</t>
  </si>
  <si>
    <t>Gekoppeld aan NOX voor alarmering</t>
  </si>
  <si>
    <t>gebouwbeheersysteem</t>
  </si>
  <si>
    <t>1 st centrale unit incl PC en software, zie element 858110 voor regelkasten/onderstations/etc</t>
  </si>
  <si>
    <t>Toiletgroep</t>
  </si>
  <si>
    <t>Sphinx</t>
  </si>
  <si>
    <t>keramiek</t>
  </si>
  <si>
    <t>5 st toiletcombinatie4 st wastafelcombinatie1 st mindervalide toiletcombinatie</t>
  </si>
  <si>
    <t>Werkkastuitrust./uitst.gootst.</t>
  </si>
  <si>
    <t>1 st uitstortgootsteencombinatie</t>
  </si>
  <si>
    <t>Douchegroep</t>
  </si>
  <si>
    <t>douches</t>
  </si>
  <si>
    <t>1 st douchecombinatie1 st wastafelcombinatie</t>
  </si>
  <si>
    <t>Losse keukenapparatuur</t>
  </si>
  <si>
    <t>3 st inbouw vaatwasmachine1 st magnetron1 st inbouw onderbouwkoelkast</t>
  </si>
  <si>
    <t>Vouw/Speed/Schuif/Rol/Overhead</t>
  </si>
  <si>
    <t>EntreMatic</t>
  </si>
  <si>
    <t>Terrein</t>
  </si>
  <si>
    <t>Dubbel hekwerkautomatisch bij inrit terrein</t>
  </si>
  <si>
    <t>Buitenverlichting</t>
  </si>
  <si>
    <t>12 st grondspot6 st lantaarnpaal enkel1 st lantaarnpaal dubbel4 st plafondarmatuur2 st gevelarmatuurGebreken:--&gt; Corrosie E/B/1% (foto IMG_1443)--&gt; Vervuiling G/B/1% (foto IMG_1745)</t>
  </si>
  <si>
    <t>Terreinbeveiliging CCTV</t>
  </si>
  <si>
    <t>Camtech</t>
  </si>
  <si>
    <t>CTB1922N-60IP</t>
  </si>
  <si>
    <t>gekoppeld via iNEX aan SIMS5 st camera's gemonteerd op 3 kantelmasten</t>
  </si>
  <si>
    <t>Centraal meldpaneel</t>
  </si>
  <si>
    <t>JUNG</t>
  </si>
  <si>
    <t>SP 5.1</t>
  </si>
  <si>
    <t>KNX paneel voor schakelen verlichting</t>
  </si>
  <si>
    <t>Omheiningen/schuttingen</t>
  </si>
  <si>
    <t>Hekwerk bij uitgang verzamelplaats (loopbrug)</t>
  </si>
  <si>
    <t>Terreinafwerkingen</t>
  </si>
  <si>
    <t>Terreinmeubilair</t>
  </si>
  <si>
    <t>3 st vlaggenmast (ca. 5m1)1 st overkapping rijwielen (ca. 3m1)1 st loopbrug hout (ca. 8m1)</t>
  </si>
  <si>
    <t xml:space="preserve">Totale jaarsom COEL </t>
  </si>
  <si>
    <t xml:space="preserve">** Voor wat inbegrepen dient te zijn in het uurloon wordt verwezen naar het bestek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</si>
</sst>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Verdana"/>
      <family val="2"/>
    </font>
    <font>
      <b/>
      <sz val="14"/>
      <color rgb="FF00000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4"/>
      <color theme="1"/>
      <name val="Verdana"/>
      <family val="2"/>
    </font>
    <font>
      <b/>
      <sz val="14"/>
      <color theme="1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u/>
      <sz val="11"/>
      <name val="Verdana"/>
      <family val="2"/>
    </font>
    <font>
      <b/>
      <sz val="20"/>
      <color theme="1"/>
      <name val="Verdana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 applyBorder="1" applyAlignment="1" applyProtection="1"/>
    <xf numFmtId="0" fontId="4" fillId="0" borderId="0" xfId="0" applyFont="1"/>
    <xf numFmtId="44" fontId="4" fillId="4" borderId="6" xfId="1" applyFont="1" applyFill="1" applyBorder="1"/>
    <xf numFmtId="44" fontId="4" fillId="0" borderId="0" xfId="1" applyFont="1" applyFill="1" applyBorder="1"/>
    <xf numFmtId="44" fontId="4" fillId="0" borderId="0" xfId="0" applyNumberFormat="1" applyFont="1" applyFill="1"/>
    <xf numFmtId="0" fontId="6" fillId="0" borderId="0" xfId="0" applyFont="1"/>
    <xf numFmtId="0" fontId="7" fillId="0" borderId="0" xfId="0" applyFont="1"/>
    <xf numFmtId="0" fontId="4" fillId="0" borderId="6" xfId="0" applyFont="1" applyBorder="1"/>
    <xf numFmtId="0" fontId="4" fillId="0" borderId="0" xfId="0" applyFont="1" applyFill="1"/>
    <xf numFmtId="0" fontId="5" fillId="0" borderId="0" xfId="0" applyFont="1" applyFill="1"/>
    <xf numFmtId="0" fontId="0" fillId="0" borderId="0" xfId="0" applyFont="1"/>
    <xf numFmtId="0" fontId="5" fillId="0" borderId="0" xfId="0" applyFont="1"/>
    <xf numFmtId="0" fontId="8" fillId="8" borderId="6" xfId="0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left" vertical="center"/>
    </xf>
    <xf numFmtId="164" fontId="9" fillId="4" borderId="6" xfId="0" applyNumberFormat="1" applyFont="1" applyFill="1" applyBorder="1" applyAlignment="1" applyProtection="1">
      <alignment horizontal="right" vertical="center"/>
      <protection locked="0"/>
    </xf>
    <xf numFmtId="164" fontId="9" fillId="8" borderId="6" xfId="0" applyNumberFormat="1" applyFont="1" applyFill="1" applyBorder="1" applyAlignment="1" applyProtection="1">
      <alignment horizontal="right" vertical="center"/>
      <protection locked="0"/>
    </xf>
    <xf numFmtId="164" fontId="9" fillId="3" borderId="6" xfId="0" applyNumberFormat="1" applyFont="1" applyFill="1" applyBorder="1" applyAlignment="1" applyProtection="1">
      <alignment horizontal="right" vertical="center"/>
      <protection locked="0"/>
    </xf>
    <xf numFmtId="0" fontId="9" fillId="2" borderId="6" xfId="0" applyFont="1" applyFill="1" applyBorder="1" applyAlignment="1" applyProtection="1">
      <alignment horizontal="center"/>
    </xf>
    <xf numFmtId="0" fontId="8" fillId="2" borderId="6" xfId="0" applyFont="1" applyFill="1" applyBorder="1" applyAlignment="1" applyProtection="1">
      <alignment horizontal="right"/>
    </xf>
    <xf numFmtId="10" fontId="8" fillId="2" borderId="6" xfId="0" applyNumberFormat="1" applyFont="1" applyFill="1" applyBorder="1" applyAlignment="1" applyProtection="1">
      <alignment horizontal="left"/>
    </xf>
    <xf numFmtId="0" fontId="9" fillId="2" borderId="6" xfId="0" applyFont="1" applyFill="1" applyBorder="1" applyAlignment="1" applyProtection="1">
      <alignment horizontal="right"/>
    </xf>
    <xf numFmtId="164" fontId="10" fillId="2" borderId="6" xfId="0" applyNumberFormat="1" applyFont="1" applyFill="1" applyBorder="1" applyAlignment="1" applyProtection="1">
      <alignment horizontal="right"/>
    </xf>
    <xf numFmtId="0" fontId="9" fillId="2" borderId="6" xfId="0" applyFont="1" applyFill="1" applyBorder="1" applyProtection="1"/>
    <xf numFmtId="44" fontId="6" fillId="0" borderId="0" xfId="1" applyFont="1" applyFill="1" applyBorder="1"/>
    <xf numFmtId="0" fontId="6" fillId="0" borderId="0" xfId="0" applyFont="1" applyFill="1"/>
    <xf numFmtId="44" fontId="6" fillId="0" borderId="0" xfId="0" applyNumberFormat="1" applyFont="1" applyFill="1"/>
    <xf numFmtId="0" fontId="12" fillId="0" borderId="0" xfId="0" applyFont="1"/>
    <xf numFmtId="44" fontId="5" fillId="5" borderId="0" xfId="1" applyFont="1" applyFill="1"/>
    <xf numFmtId="44" fontId="5" fillId="5" borderId="0" xfId="0" applyNumberFormat="1" applyFont="1" applyFill="1"/>
    <xf numFmtId="164" fontId="9" fillId="5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Alignment="1">
      <alignment horizontal="right"/>
    </xf>
    <xf numFmtId="0" fontId="0" fillId="0" borderId="0" xfId="0" applyFont="1" applyFill="1"/>
    <xf numFmtId="0" fontId="5" fillId="0" borderId="0" xfId="0" applyFont="1" applyFill="1" applyAlignment="1">
      <alignment horizontal="right"/>
    </xf>
    <xf numFmtId="0" fontId="0" fillId="0" borderId="0" xfId="0" applyFont="1" applyFill="1" applyAlignment="1">
      <alignment horizontal="right"/>
    </xf>
    <xf numFmtId="0" fontId="12" fillId="0" borderId="0" xfId="0" applyFont="1" applyFill="1"/>
    <xf numFmtId="44" fontId="5" fillId="6" borderId="6" xfId="0" applyNumberFormat="1" applyFont="1" applyFill="1" applyBorder="1"/>
    <xf numFmtId="0" fontId="9" fillId="7" borderId="6" xfId="0" applyFont="1" applyFill="1" applyBorder="1" applyAlignment="1" applyProtection="1">
      <alignment horizontal="center" vertical="center"/>
    </xf>
    <xf numFmtId="0" fontId="0" fillId="0" borderId="0" xfId="0" applyAlignment="1">
      <alignment vertical="top" wrapText="1"/>
    </xf>
    <xf numFmtId="0" fontId="0" fillId="7" borderId="6" xfId="0" applyFill="1" applyBorder="1" applyAlignment="1">
      <alignment vertical="top" wrapText="1"/>
    </xf>
    <xf numFmtId="0" fontId="5" fillId="7" borderId="0" xfId="0" applyFont="1" applyFill="1" applyAlignment="1">
      <alignment horizontal="right"/>
    </xf>
    <xf numFmtId="0" fontId="5" fillId="7" borderId="0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164" fontId="8" fillId="8" borderId="6" xfId="0" applyNumberFormat="1" applyFont="1" applyFill="1" applyBorder="1" applyAlignment="1" applyProtection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3" fontId="8" fillId="8" borderId="8" xfId="0" applyNumberFormat="1" applyFont="1" applyFill="1" applyBorder="1" applyAlignment="1" applyProtection="1">
      <alignment horizontal="center" vertical="center"/>
    </xf>
    <xf numFmtId="3" fontId="8" fillId="8" borderId="7" xfId="0" applyNumberFormat="1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 applyProtection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8" fillId="8" borderId="8" xfId="0" applyFont="1" applyFill="1" applyBorder="1" applyAlignment="1" applyProtection="1">
      <alignment horizontal="center" vertical="center" wrapText="1"/>
    </xf>
    <xf numFmtId="0" fontId="8" fillId="8" borderId="7" xfId="0" applyFont="1" applyFill="1" applyBorder="1" applyAlignment="1" applyProtection="1">
      <alignment horizontal="center" vertical="center" wrapText="1"/>
    </xf>
    <xf numFmtId="0" fontId="5" fillId="8" borderId="6" xfId="0" applyFont="1" applyFill="1" applyBorder="1" applyAlignment="1">
      <alignment vertical="center" wrapText="1"/>
    </xf>
    <xf numFmtId="0" fontId="13" fillId="0" borderId="0" xfId="0" applyFont="1" applyAlignment="1">
      <alignment horizontal="right"/>
    </xf>
    <xf numFmtId="0" fontId="0" fillId="0" borderId="0" xfId="0" applyAlignment="1">
      <alignment horizontal="right"/>
    </xf>
    <xf numFmtId="165" fontId="4" fillId="4" borderId="6" xfId="1" applyNumberFormat="1" applyFont="1" applyFill="1" applyBorder="1" applyProtection="1">
      <protection locked="0"/>
    </xf>
    <xf numFmtId="0" fontId="5" fillId="0" borderId="9" xfId="0" applyFont="1" applyBorder="1" applyProtection="1">
      <protection locked="0"/>
    </xf>
    <xf numFmtId="0" fontId="4" fillId="0" borderId="1" xfId="0" applyFont="1" applyBorder="1" applyProtection="1">
      <protection locked="0"/>
    </xf>
    <xf numFmtId="44" fontId="4" fillId="0" borderId="1" xfId="1" applyFont="1" applyFill="1" applyBorder="1" applyProtection="1">
      <protection locked="0"/>
    </xf>
    <xf numFmtId="0" fontId="4" fillId="0" borderId="1" xfId="0" applyFont="1" applyFill="1" applyBorder="1" applyProtection="1">
      <protection locked="0"/>
    </xf>
    <xf numFmtId="44" fontId="4" fillId="0" borderId="2" xfId="0" applyNumberFormat="1" applyFont="1" applyFill="1" applyBorder="1" applyProtection="1">
      <protection locked="0"/>
    </xf>
    <xf numFmtId="0" fontId="5" fillId="0" borderId="10" xfId="0" applyFont="1" applyBorder="1" applyProtection="1">
      <protection locked="0"/>
    </xf>
    <xf numFmtId="0" fontId="4" fillId="0" borderId="0" xfId="0" applyFont="1" applyBorder="1" applyProtection="1">
      <protection locked="0"/>
    </xf>
    <xf numFmtId="44" fontId="4" fillId="0" borderId="0" xfId="1" applyFont="1" applyFill="1" applyBorder="1" applyProtection="1">
      <protection locked="0"/>
    </xf>
    <xf numFmtId="0" fontId="4" fillId="0" borderId="0" xfId="0" applyFont="1" applyFill="1" applyBorder="1" applyProtection="1">
      <protection locked="0"/>
    </xf>
    <xf numFmtId="44" fontId="4" fillId="0" borderId="3" xfId="0" applyNumberFormat="1" applyFont="1" applyFill="1" applyBorder="1" applyProtection="1">
      <protection locked="0"/>
    </xf>
    <xf numFmtId="0" fontId="5" fillId="0" borderId="11" xfId="0" applyFont="1" applyBorder="1" applyProtection="1">
      <protection locked="0"/>
    </xf>
    <xf numFmtId="0" fontId="4" fillId="0" borderId="4" xfId="0" applyFont="1" applyBorder="1" applyProtection="1">
      <protection locked="0"/>
    </xf>
    <xf numFmtId="44" fontId="4" fillId="0" borderId="4" xfId="1" applyFont="1" applyFill="1" applyBorder="1" applyProtection="1">
      <protection locked="0"/>
    </xf>
    <xf numFmtId="0" fontId="4" fillId="0" borderId="4" xfId="0" applyFont="1" applyFill="1" applyBorder="1" applyProtection="1">
      <protection locked="0"/>
    </xf>
    <xf numFmtId="44" fontId="4" fillId="0" borderId="5" xfId="0" applyNumberFormat="1" applyFont="1" applyFill="1" applyBorder="1" applyProtection="1">
      <protection locked="0"/>
    </xf>
    <xf numFmtId="165" fontId="0" fillId="0" borderId="0" xfId="0" applyNumberFormat="1" applyProtection="1">
      <protection locked="0"/>
    </xf>
    <xf numFmtId="0" fontId="0" fillId="0" borderId="0" xfId="0" applyProtection="1">
      <protection locked="0"/>
    </xf>
    <xf numFmtId="44" fontId="0" fillId="7" borderId="0" xfId="1" applyFont="1" applyFill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49</xdr:row>
      <xdr:rowOff>0</xdr:rowOff>
    </xdr:from>
    <xdr:ext cx="65" cy="172227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96337" y="444355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65" cy="172227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396337" y="477375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5</xdr:col>
      <xdr:colOff>1551537</xdr:colOff>
      <xdr:row>49</xdr:row>
      <xdr:rowOff>0</xdr:rowOff>
    </xdr:from>
    <xdr:ext cx="65" cy="172227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59937" y="477375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65" cy="172227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089782" y="548940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16</xdr:row>
      <xdr:rowOff>0</xdr:rowOff>
    </xdr:from>
    <xdr:ext cx="65" cy="172227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88900" y="1412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65" cy="172227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88900" y="154461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9"/>
  <sheetViews>
    <sheetView zoomScale="77" zoomScaleNormal="77" workbookViewId="0">
      <selection activeCell="D41" sqref="D41"/>
    </sheetView>
  </sheetViews>
  <sheetFormatPr defaultColWidth="8.77734375" defaultRowHeight="14.4" x14ac:dyDescent="0.3"/>
  <cols>
    <col min="1" max="1" width="7" style="2" customWidth="1"/>
    <col min="2" max="2" width="16.21875" style="2" customWidth="1"/>
    <col min="3" max="3" width="13.77734375" style="2" customWidth="1"/>
    <col min="4" max="4" width="42" style="2" customWidth="1"/>
    <col min="5" max="5" width="12.5546875" style="2" customWidth="1"/>
    <col min="6" max="8" width="21.6640625" style="2" customWidth="1"/>
    <col min="9" max="9" width="23.77734375" style="2" bestFit="1" customWidth="1"/>
    <col min="10" max="15" width="8.77734375" style="11"/>
    <col min="16" max="16" width="16" style="11" customWidth="1"/>
    <col min="17" max="17" width="10.5546875" style="11" customWidth="1"/>
    <col min="18" max="18" width="9.21875" style="11" bestFit="1" customWidth="1"/>
    <col min="19" max="16384" width="8.77734375" style="11"/>
  </cols>
  <sheetData>
    <row r="1" spans="1:9" ht="24.6" x14ac:dyDescent="0.4">
      <c r="B1" s="42" t="s">
        <v>4</v>
      </c>
      <c r="C1" s="42"/>
      <c r="D1" s="42"/>
      <c r="E1" s="42"/>
      <c r="F1" s="42"/>
      <c r="G1" s="42"/>
      <c r="H1" s="42"/>
      <c r="I1" s="42"/>
    </row>
    <row r="2" spans="1:9" ht="19.95" customHeight="1" thickBot="1" x14ac:dyDescent="0.35">
      <c r="B2" s="10" t="s">
        <v>31</v>
      </c>
      <c r="C2" s="9"/>
      <c r="E2" s="12"/>
    </row>
    <row r="3" spans="1:9" ht="36" customHeight="1" x14ac:dyDescent="0.3">
      <c r="B3" s="47" t="s">
        <v>32</v>
      </c>
      <c r="C3" s="48"/>
      <c r="D3" s="48"/>
      <c r="E3" s="48"/>
      <c r="F3" s="48"/>
      <c r="G3" s="48"/>
      <c r="H3" s="48"/>
      <c r="I3" s="49"/>
    </row>
    <row r="4" spans="1:9" ht="19.05" customHeight="1" thickBot="1" x14ac:dyDescent="0.35">
      <c r="B4" s="50"/>
      <c r="C4" s="51"/>
      <c r="D4" s="51"/>
      <c r="E4" s="51"/>
      <c r="F4" s="51"/>
      <c r="G4" s="51"/>
      <c r="H4" s="51"/>
      <c r="I4" s="52"/>
    </row>
    <row r="5" spans="1:9" ht="21.6" customHeight="1" x14ac:dyDescent="0.3">
      <c r="B5" s="12"/>
    </row>
    <row r="6" spans="1:9" ht="21.6" customHeight="1" x14ac:dyDescent="0.3">
      <c r="B6" s="12"/>
    </row>
    <row r="7" spans="1:9" ht="21.6" customHeight="1" x14ac:dyDescent="0.3">
      <c r="B7" s="12"/>
    </row>
    <row r="8" spans="1:9" ht="21.6" customHeight="1" x14ac:dyDescent="0.3">
      <c r="B8" s="12"/>
    </row>
    <row r="9" spans="1:9" ht="22.5" customHeight="1" x14ac:dyDescent="0.3">
      <c r="B9" s="7" t="s">
        <v>18</v>
      </c>
      <c r="F9" s="3">
        <f>SUM('COEL (specificatie vaste jaarso'!S100)</f>
        <v>0</v>
      </c>
      <c r="H9" s="2" t="s">
        <v>3</v>
      </c>
      <c r="I9" s="28">
        <f>F9*1</f>
        <v>0</v>
      </c>
    </row>
    <row r="10" spans="1:9" x14ac:dyDescent="0.3">
      <c r="B10" s="12"/>
    </row>
    <row r="11" spans="1:9" ht="23.1" customHeight="1" x14ac:dyDescent="0.3">
      <c r="B11" s="7" t="s">
        <v>20</v>
      </c>
      <c r="F11" s="60">
        <v>0</v>
      </c>
      <c r="H11" s="2" t="s">
        <v>33</v>
      </c>
      <c r="I11" s="29">
        <f>F11*0.33</f>
        <v>0</v>
      </c>
    </row>
    <row r="12" spans="1:9" ht="23.1" customHeight="1" x14ac:dyDescent="0.3">
      <c r="B12" s="12"/>
      <c r="F12" s="4"/>
      <c r="G12" s="9"/>
      <c r="H12" s="9"/>
      <c r="I12" s="5"/>
    </row>
    <row r="13" spans="1:9" s="27" customFormat="1" ht="23.1" customHeight="1" x14ac:dyDescent="0.35">
      <c r="A13" s="6"/>
      <c r="B13" s="7" t="s">
        <v>19</v>
      </c>
      <c r="C13" s="6"/>
      <c r="D13" s="6"/>
      <c r="E13" s="6"/>
      <c r="F13" s="24"/>
      <c r="G13" s="25"/>
      <c r="H13" s="25"/>
      <c r="I13" s="26"/>
    </row>
    <row r="14" spans="1:9" s="27" customFormat="1" ht="23.1" customHeight="1" x14ac:dyDescent="0.35">
      <c r="A14" s="6"/>
      <c r="B14" s="7"/>
      <c r="C14" s="6"/>
      <c r="D14" s="6"/>
      <c r="E14" s="6"/>
      <c r="F14" s="24"/>
      <c r="G14" s="25"/>
      <c r="H14" s="25"/>
      <c r="I14" s="26"/>
    </row>
    <row r="15" spans="1:9" ht="23.1" customHeight="1" x14ac:dyDescent="0.3">
      <c r="B15" s="53" t="s">
        <v>24</v>
      </c>
      <c r="C15" s="54"/>
      <c r="D15" s="55" t="s">
        <v>11</v>
      </c>
      <c r="E15" s="55"/>
      <c r="F15" s="44" t="s">
        <v>25</v>
      </c>
      <c r="G15" s="43" t="s">
        <v>29</v>
      </c>
      <c r="H15" s="45" t="s">
        <v>21</v>
      </c>
    </row>
    <row r="16" spans="1:9" ht="45" customHeight="1" x14ac:dyDescent="0.3">
      <c r="B16" s="13" t="s">
        <v>2</v>
      </c>
      <c r="C16" s="13" t="s">
        <v>9</v>
      </c>
      <c r="D16" s="56"/>
      <c r="E16" s="56"/>
      <c r="F16" s="57"/>
      <c r="G16" s="44"/>
      <c r="H16" s="46"/>
    </row>
    <row r="17" spans="1:16" ht="23.1" customHeight="1" x14ac:dyDescent="0.3">
      <c r="B17" s="37">
        <v>50</v>
      </c>
      <c r="C17" s="37">
        <v>20</v>
      </c>
      <c r="D17" s="14" t="s">
        <v>15</v>
      </c>
      <c r="E17" s="14" t="s">
        <v>16</v>
      </c>
      <c r="F17" s="15">
        <v>0</v>
      </c>
      <c r="G17" s="16">
        <f t="shared" ref="G17:G22" si="0">F17*1.25</f>
        <v>0</v>
      </c>
      <c r="H17" s="17">
        <f>(B17*F17)+(C17*G17)</f>
        <v>0</v>
      </c>
    </row>
    <row r="18" spans="1:16" ht="23.1" customHeight="1" x14ac:dyDescent="0.3">
      <c r="B18" s="37">
        <v>50</v>
      </c>
      <c r="C18" s="37">
        <v>10</v>
      </c>
      <c r="D18" s="14" t="s">
        <v>14</v>
      </c>
      <c r="E18" s="14" t="s">
        <v>16</v>
      </c>
      <c r="F18" s="15">
        <v>0</v>
      </c>
      <c r="G18" s="16">
        <f t="shared" si="0"/>
        <v>0</v>
      </c>
      <c r="H18" s="17">
        <f>(B18*F18)+(C18*G18)</f>
        <v>0</v>
      </c>
    </row>
    <row r="19" spans="1:16" ht="23.1" customHeight="1" x14ac:dyDescent="0.3">
      <c r="B19" s="37">
        <v>30</v>
      </c>
      <c r="C19" s="37">
        <v>10</v>
      </c>
      <c r="D19" s="14" t="s">
        <v>8</v>
      </c>
      <c r="E19" s="14" t="s">
        <v>16</v>
      </c>
      <c r="F19" s="15">
        <v>0</v>
      </c>
      <c r="G19" s="16">
        <f t="shared" si="0"/>
        <v>0</v>
      </c>
      <c r="H19" s="17">
        <f>(B19*F19)+(C19*G19)</f>
        <v>0</v>
      </c>
    </row>
    <row r="20" spans="1:16" ht="23.1" customHeight="1" x14ac:dyDescent="0.3">
      <c r="B20" s="37">
        <v>30</v>
      </c>
      <c r="C20" s="37">
        <v>10</v>
      </c>
      <c r="D20" s="14" t="s">
        <v>10</v>
      </c>
      <c r="E20" s="14" t="s">
        <v>16</v>
      </c>
      <c r="F20" s="15">
        <v>0</v>
      </c>
      <c r="G20" s="16">
        <f t="shared" si="0"/>
        <v>0</v>
      </c>
      <c r="H20" s="17">
        <f>(B20*F20)+(C20*G20)</f>
        <v>0</v>
      </c>
    </row>
    <row r="21" spans="1:16" ht="23.1" customHeight="1" x14ac:dyDescent="0.3">
      <c r="B21" s="37">
        <v>15</v>
      </c>
      <c r="C21" s="37">
        <v>10</v>
      </c>
      <c r="D21" s="14" t="s">
        <v>5</v>
      </c>
      <c r="E21" s="14" t="s">
        <v>16</v>
      </c>
      <c r="F21" s="15">
        <v>0</v>
      </c>
      <c r="G21" s="16">
        <f t="shared" si="0"/>
        <v>0</v>
      </c>
      <c r="H21" s="17">
        <f>(B21*F21)+(C21*G21)</f>
        <v>0</v>
      </c>
    </row>
    <row r="22" spans="1:16" ht="23.1" customHeight="1" x14ac:dyDescent="0.3">
      <c r="B22" s="37">
        <v>90</v>
      </c>
      <c r="C22" s="37">
        <v>5</v>
      </c>
      <c r="D22" s="14" t="s">
        <v>6</v>
      </c>
      <c r="E22" s="14" t="s">
        <v>17</v>
      </c>
      <c r="F22" s="15">
        <v>0</v>
      </c>
      <c r="G22" s="16">
        <f>F22*1.25</f>
        <v>0</v>
      </c>
      <c r="H22" s="17">
        <f>(B22*F22)+C22*G22</f>
        <v>0</v>
      </c>
    </row>
    <row r="23" spans="1:16" ht="23.1" customHeight="1" x14ac:dyDescent="0.3">
      <c r="B23" s="37">
        <v>85</v>
      </c>
      <c r="C23" s="37">
        <v>5</v>
      </c>
      <c r="D23" s="14" t="s">
        <v>7</v>
      </c>
      <c r="E23" s="14" t="s">
        <v>17</v>
      </c>
      <c r="F23" s="15">
        <v>0</v>
      </c>
      <c r="G23" s="16">
        <f t="shared" ref="G23:G24" si="1">F23*1.25</f>
        <v>0</v>
      </c>
      <c r="H23" s="17">
        <f>B23*F23</f>
        <v>0</v>
      </c>
    </row>
    <row r="24" spans="1:16" ht="23.1" customHeight="1" x14ac:dyDescent="0.3">
      <c r="B24" s="37">
        <v>60</v>
      </c>
      <c r="C24" s="37">
        <v>5</v>
      </c>
      <c r="D24" s="14" t="s">
        <v>8</v>
      </c>
      <c r="E24" s="14" t="s">
        <v>17</v>
      </c>
      <c r="F24" s="15">
        <v>0</v>
      </c>
      <c r="G24" s="16">
        <f t="shared" si="1"/>
        <v>0</v>
      </c>
      <c r="H24" s="17">
        <f>(B24*F24)+(C24*G24)</f>
        <v>0</v>
      </c>
    </row>
    <row r="25" spans="1:16" ht="23.1" customHeight="1" x14ac:dyDescent="0.3">
      <c r="B25" s="37">
        <v>100</v>
      </c>
      <c r="C25" s="37">
        <v>5</v>
      </c>
      <c r="D25" s="14" t="s">
        <v>10</v>
      </c>
      <c r="E25" s="14" t="s">
        <v>17</v>
      </c>
      <c r="F25" s="15">
        <v>0</v>
      </c>
      <c r="G25" s="16">
        <f>F25*1.25</f>
        <v>0</v>
      </c>
      <c r="H25" s="17">
        <f>(B25*F25)+(C25*G25)</f>
        <v>0</v>
      </c>
    </row>
    <row r="26" spans="1:16" ht="23.1" customHeight="1" x14ac:dyDescent="0.3">
      <c r="B26" s="37">
        <v>20</v>
      </c>
      <c r="C26" s="37">
        <v>5</v>
      </c>
      <c r="D26" s="14" t="s">
        <v>5</v>
      </c>
      <c r="E26" s="14" t="s">
        <v>17</v>
      </c>
      <c r="F26" s="15">
        <v>0</v>
      </c>
      <c r="G26" s="16">
        <f>F26*1.25</f>
        <v>0</v>
      </c>
      <c r="H26" s="17">
        <f>(B26*F26)+(C26*G26)</f>
        <v>0</v>
      </c>
    </row>
    <row r="27" spans="1:16" ht="23.1" customHeight="1" x14ac:dyDescent="0.3">
      <c r="B27" s="18"/>
      <c r="C27" s="18"/>
      <c r="D27" s="18"/>
      <c r="E27" s="19"/>
      <c r="F27" s="20"/>
      <c r="G27" s="8"/>
      <c r="H27" s="30">
        <f>SUM(H17:H26)</f>
        <v>0</v>
      </c>
    </row>
    <row r="28" spans="1:16" ht="23.1" customHeight="1" x14ac:dyDescent="0.3">
      <c r="B28" s="18"/>
      <c r="C28" s="18"/>
      <c r="D28" s="18"/>
      <c r="E28" s="21"/>
      <c r="F28" s="20"/>
      <c r="G28" s="22"/>
      <c r="H28" s="23" t="s">
        <v>3</v>
      </c>
      <c r="I28" s="29">
        <f>H27</f>
        <v>0</v>
      </c>
    </row>
    <row r="29" spans="1:16" ht="23.1" customHeight="1" x14ac:dyDescent="0.3">
      <c r="A29" s="11"/>
      <c r="B29" s="2" t="s">
        <v>28</v>
      </c>
      <c r="C29" s="11"/>
      <c r="D29" s="11"/>
      <c r="E29" s="11"/>
      <c r="F29" s="11"/>
      <c r="G29" s="11"/>
      <c r="H29" s="11"/>
      <c r="I29" s="11"/>
    </row>
    <row r="30" spans="1:16" ht="18" x14ac:dyDescent="0.35">
      <c r="A30" s="27"/>
      <c r="B30" s="2" t="s">
        <v>330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16" ht="19.05" customHeight="1" x14ac:dyDescent="0.35">
      <c r="A31" s="27"/>
      <c r="B31" s="2" t="s">
        <v>30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16" s="27" customFormat="1" ht="18" x14ac:dyDescent="0.35">
      <c r="A32" s="11"/>
      <c r="B32" s="40" t="s">
        <v>27</v>
      </c>
      <c r="C32" s="40"/>
      <c r="D32" s="40"/>
      <c r="E32" s="40"/>
      <c r="F32" s="40"/>
      <c r="G32" s="40"/>
      <c r="H32" s="40"/>
      <c r="I32" s="11"/>
      <c r="J32" s="11"/>
      <c r="K32" s="11"/>
      <c r="L32" s="11"/>
      <c r="M32" s="31"/>
      <c r="N32" s="11"/>
      <c r="O32" s="11"/>
      <c r="P32" s="11"/>
    </row>
    <row r="33" spans="1:16" s="35" customFormat="1" ht="18" x14ac:dyDescent="0.35">
      <c r="A33" s="32"/>
      <c r="B33" s="33"/>
      <c r="C33" s="33"/>
      <c r="D33" s="33"/>
      <c r="E33" s="33"/>
      <c r="F33" s="33"/>
      <c r="G33" s="33"/>
      <c r="H33" s="33"/>
      <c r="I33" s="32"/>
      <c r="J33" s="32"/>
      <c r="K33" s="32"/>
      <c r="L33" s="32"/>
      <c r="M33" s="34"/>
      <c r="N33" s="32"/>
      <c r="O33" s="32"/>
      <c r="P33" s="32"/>
    </row>
    <row r="34" spans="1:16" s="27" customFormat="1" ht="23.1" customHeight="1" x14ac:dyDescent="0.35">
      <c r="A34" s="6"/>
      <c r="B34" s="7"/>
      <c r="C34" s="6"/>
      <c r="D34" s="6"/>
      <c r="E34" s="1" t="s">
        <v>12</v>
      </c>
      <c r="F34" s="24"/>
      <c r="G34" s="25"/>
      <c r="H34" s="25"/>
      <c r="I34" s="36">
        <f>+I9+I11+I28</f>
        <v>0</v>
      </c>
    </row>
    <row r="35" spans="1:16" ht="23.1" customHeight="1" thickBot="1" x14ac:dyDescent="0.35">
      <c r="B35" s="12"/>
      <c r="F35" s="4"/>
      <c r="G35" s="9"/>
      <c r="H35" s="9"/>
      <c r="I35" s="5"/>
    </row>
    <row r="36" spans="1:16" ht="23.1" customHeight="1" x14ac:dyDescent="0.3">
      <c r="B36" s="61" t="s">
        <v>26</v>
      </c>
      <c r="C36" s="62"/>
      <c r="D36" s="62"/>
      <c r="E36" s="62"/>
      <c r="F36" s="63"/>
      <c r="G36" s="64"/>
      <c r="H36" s="64"/>
      <c r="I36" s="65"/>
    </row>
    <row r="37" spans="1:16" ht="23.1" customHeight="1" x14ac:dyDescent="0.3">
      <c r="B37" s="66" t="s">
        <v>0</v>
      </c>
      <c r="C37" s="67"/>
      <c r="D37" s="67"/>
      <c r="E37" s="67"/>
      <c r="F37" s="68"/>
      <c r="G37" s="69"/>
      <c r="H37" s="69"/>
      <c r="I37" s="70"/>
    </row>
    <row r="38" spans="1:16" ht="23.1" customHeight="1" x14ac:dyDescent="0.3">
      <c r="B38" s="66" t="s">
        <v>1</v>
      </c>
      <c r="C38" s="67"/>
      <c r="D38" s="67"/>
      <c r="E38" s="67"/>
      <c r="F38" s="68"/>
      <c r="G38" s="69"/>
      <c r="H38" s="69"/>
      <c r="I38" s="70"/>
    </row>
    <row r="39" spans="1:16" ht="23.1" customHeight="1" x14ac:dyDescent="0.3">
      <c r="B39" s="66"/>
      <c r="C39" s="67"/>
      <c r="D39" s="67"/>
      <c r="E39" s="67"/>
      <c r="F39" s="68"/>
      <c r="G39" s="69"/>
      <c r="H39" s="69"/>
      <c r="I39" s="70"/>
    </row>
    <row r="40" spans="1:16" ht="23.1" customHeight="1" x14ac:dyDescent="0.3">
      <c r="B40" s="66" t="s">
        <v>23</v>
      </c>
      <c r="C40" s="67"/>
      <c r="D40" s="67"/>
      <c r="E40" s="67"/>
      <c r="F40" s="68"/>
      <c r="G40" s="69"/>
      <c r="H40" s="69"/>
      <c r="I40" s="70"/>
    </row>
    <row r="41" spans="1:16" ht="23.1" customHeight="1" x14ac:dyDescent="0.3">
      <c r="B41" s="66" t="s">
        <v>22</v>
      </c>
      <c r="C41" s="67"/>
      <c r="D41" s="67"/>
      <c r="E41" s="67"/>
      <c r="F41" s="68"/>
      <c r="G41" s="69"/>
      <c r="H41" s="69"/>
      <c r="I41" s="70"/>
    </row>
    <row r="42" spans="1:16" ht="23.1" customHeight="1" thickBot="1" x14ac:dyDescent="0.35">
      <c r="B42" s="71"/>
      <c r="C42" s="72"/>
      <c r="D42" s="72"/>
      <c r="E42" s="72"/>
      <c r="F42" s="73"/>
      <c r="G42" s="74"/>
      <c r="H42" s="74"/>
      <c r="I42" s="75"/>
    </row>
    <row r="43" spans="1:16" ht="23.1" customHeight="1" x14ac:dyDescent="0.3">
      <c r="B43" s="12"/>
      <c r="F43" s="4"/>
      <c r="G43" s="9"/>
      <c r="H43" s="9"/>
      <c r="I43" s="5"/>
    </row>
    <row r="44" spans="1:16" ht="37.5" customHeight="1" x14ac:dyDescent="0.3">
      <c r="B44" s="41" t="s">
        <v>13</v>
      </c>
      <c r="C44" s="41"/>
      <c r="D44" s="41"/>
      <c r="E44" s="41"/>
      <c r="F44" s="41"/>
      <c r="G44" s="41"/>
      <c r="H44" s="41"/>
      <c r="I44" s="41"/>
    </row>
    <row r="45" spans="1:16" ht="23.1" customHeight="1" x14ac:dyDescent="0.3">
      <c r="B45" s="12"/>
      <c r="F45" s="4"/>
      <c r="G45" s="9"/>
      <c r="H45" s="9"/>
      <c r="I45" s="5"/>
    </row>
    <row r="46" spans="1:16" ht="23.1" customHeight="1" x14ac:dyDescent="0.3">
      <c r="B46" s="12"/>
      <c r="F46" s="4"/>
      <c r="G46" s="9"/>
      <c r="H46" s="9"/>
      <c r="I46" s="5"/>
    </row>
    <row r="47" spans="1:16" ht="23.1" customHeight="1" x14ac:dyDescent="0.3">
      <c r="B47" s="12"/>
      <c r="F47" s="4"/>
      <c r="G47" s="9"/>
      <c r="H47" s="9"/>
      <c r="I47" s="5"/>
    </row>
    <row r="48" spans="1:16" ht="23.1" customHeight="1" x14ac:dyDescent="0.3">
      <c r="B48" s="12"/>
      <c r="F48" s="4"/>
      <c r="G48" s="9"/>
      <c r="H48" s="9"/>
      <c r="I48" s="5"/>
    </row>
    <row r="49" spans="2:9" ht="23.1" customHeight="1" x14ac:dyDescent="0.3">
      <c r="B49" s="12"/>
      <c r="F49" s="4"/>
      <c r="G49" s="9"/>
      <c r="H49" s="9"/>
      <c r="I49" s="5"/>
    </row>
  </sheetData>
  <sheetProtection algorithmName="SHA-512" hashValue="YIgnnacwwlvCaVC9qOUBFQymt5BbE5pFFPtA2J1V87hFsgJ5KmBezeGui4TW1J1/GwyklqqXw9h7QH2bQWlRpw==" saltValue="sG8uhysrw0DbY9o8nXMwVw==" spinCount="100000" sheet="1" objects="1" scenarios="1"/>
  <mergeCells count="10">
    <mergeCell ref="B32:H32"/>
    <mergeCell ref="B44:I44"/>
    <mergeCell ref="B1:I1"/>
    <mergeCell ref="G15:G16"/>
    <mergeCell ref="H15:H16"/>
    <mergeCell ref="B3:I4"/>
    <mergeCell ref="B15:C15"/>
    <mergeCell ref="D15:D16"/>
    <mergeCell ref="E15:E16"/>
    <mergeCell ref="F15:F16"/>
  </mergeCells>
  <pageMargins left="0.7" right="0.7" top="0.75" bottom="0.75" header="0.3" footer="0.3"/>
  <pageSetup paperSize="9" scale="49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"/>
  <sheetViews>
    <sheetView tabSelected="1" topLeftCell="H13" workbookViewId="0">
      <selection activeCell="U20" sqref="U20"/>
    </sheetView>
  </sheetViews>
  <sheetFormatPr defaultRowHeight="14.4" x14ac:dyDescent="0.3"/>
  <cols>
    <col min="2" max="2" width="10.77734375" customWidth="1"/>
    <col min="7" max="7" width="15" customWidth="1"/>
    <col min="15" max="15" width="12.33203125" customWidth="1"/>
    <col min="16" max="16" width="13.21875" customWidth="1"/>
    <col min="19" max="19" width="15" customWidth="1"/>
    <col min="20" max="20" width="15.5546875" customWidth="1"/>
  </cols>
  <sheetData>
    <row r="1" spans="1:20" ht="43.2" x14ac:dyDescent="0.3">
      <c r="A1" s="38" t="s">
        <v>34</v>
      </c>
      <c r="B1" s="38" t="s">
        <v>26</v>
      </c>
      <c r="C1" s="38" t="s">
        <v>35</v>
      </c>
      <c r="D1" s="38" t="s">
        <v>36</v>
      </c>
      <c r="E1" s="38" t="s">
        <v>37</v>
      </c>
      <c r="F1" s="38" t="s">
        <v>38</v>
      </c>
      <c r="G1" s="38" t="s">
        <v>39</v>
      </c>
      <c r="H1" s="38" t="s">
        <v>40</v>
      </c>
      <c r="I1" s="38" t="s">
        <v>41</v>
      </c>
      <c r="J1" s="38" t="s">
        <v>42</v>
      </c>
      <c r="K1" s="38" t="s">
        <v>43</v>
      </c>
      <c r="L1" s="38" t="s">
        <v>44</v>
      </c>
      <c r="M1" s="38" t="s">
        <v>45</v>
      </c>
      <c r="N1" s="38" t="s">
        <v>46</v>
      </c>
      <c r="O1" s="38" t="s">
        <v>47</v>
      </c>
      <c r="P1" s="38" t="s">
        <v>48</v>
      </c>
      <c r="Q1" s="38" t="s">
        <v>49</v>
      </c>
      <c r="R1" s="38"/>
      <c r="S1" s="39" t="s">
        <v>50</v>
      </c>
      <c r="T1" s="39" t="s">
        <v>51</v>
      </c>
    </row>
    <row r="2" spans="1:20" x14ac:dyDescent="0.3">
      <c r="A2" t="s">
        <v>52</v>
      </c>
      <c r="B2" t="s">
        <v>53</v>
      </c>
      <c r="C2">
        <v>1675</v>
      </c>
      <c r="D2">
        <v>130100</v>
      </c>
      <c r="E2" t="s">
        <v>54</v>
      </c>
      <c r="F2">
        <v>1</v>
      </c>
      <c r="G2" t="s">
        <v>55</v>
      </c>
      <c r="H2" t="s">
        <v>56</v>
      </c>
      <c r="I2" t="s">
        <v>56</v>
      </c>
      <c r="J2">
        <v>835.46</v>
      </c>
      <c r="K2" t="s">
        <v>57</v>
      </c>
      <c r="L2">
        <v>1</v>
      </c>
      <c r="M2">
        <v>2017</v>
      </c>
      <c r="N2" t="s">
        <v>58</v>
      </c>
      <c r="O2" t="s">
        <v>59</v>
      </c>
      <c r="Q2" t="s">
        <v>60</v>
      </c>
      <c r="S2" s="76"/>
      <c r="T2" s="77"/>
    </row>
    <row r="3" spans="1:20" x14ac:dyDescent="0.3">
      <c r="A3" t="s">
        <v>52</v>
      </c>
      <c r="B3" t="s">
        <v>53</v>
      </c>
      <c r="C3">
        <v>1675</v>
      </c>
      <c r="D3">
        <v>222100</v>
      </c>
      <c r="E3" t="s">
        <v>61</v>
      </c>
      <c r="F3">
        <v>1</v>
      </c>
      <c r="G3" t="s">
        <v>62</v>
      </c>
      <c r="H3" t="s">
        <v>56</v>
      </c>
      <c r="I3" t="s">
        <v>56</v>
      </c>
      <c r="K3" t="s">
        <v>57</v>
      </c>
      <c r="L3">
        <v>1</v>
      </c>
      <c r="M3">
        <v>2018</v>
      </c>
      <c r="N3" t="s">
        <v>63</v>
      </c>
      <c r="O3" t="s">
        <v>59</v>
      </c>
      <c r="Q3" t="s">
        <v>60</v>
      </c>
      <c r="S3" s="76"/>
      <c r="T3" s="77"/>
    </row>
    <row r="4" spans="1:20" x14ac:dyDescent="0.3">
      <c r="A4" t="s">
        <v>52</v>
      </c>
      <c r="B4" t="s">
        <v>53</v>
      </c>
      <c r="C4">
        <v>1675</v>
      </c>
      <c r="D4">
        <v>240100</v>
      </c>
      <c r="E4" t="s">
        <v>61</v>
      </c>
      <c r="F4">
        <v>1</v>
      </c>
      <c r="G4" t="s">
        <v>64</v>
      </c>
      <c r="H4" t="s">
        <v>56</v>
      </c>
      <c r="I4" t="s">
        <v>56</v>
      </c>
      <c r="J4">
        <v>5</v>
      </c>
      <c r="K4" t="s">
        <v>57</v>
      </c>
      <c r="L4">
        <v>1</v>
      </c>
      <c r="M4">
        <v>2017</v>
      </c>
      <c r="N4" t="s">
        <v>65</v>
      </c>
      <c r="O4" t="s">
        <v>59</v>
      </c>
      <c r="Q4" t="s">
        <v>60</v>
      </c>
      <c r="S4" s="76"/>
      <c r="T4" s="77"/>
    </row>
    <row r="5" spans="1:20" x14ac:dyDescent="0.3">
      <c r="A5" t="s">
        <v>52</v>
      </c>
      <c r="B5" t="s">
        <v>53</v>
      </c>
      <c r="C5">
        <v>1675</v>
      </c>
      <c r="D5">
        <v>240600</v>
      </c>
      <c r="E5" t="s">
        <v>54</v>
      </c>
      <c r="F5">
        <v>1</v>
      </c>
      <c r="G5" t="s">
        <v>66</v>
      </c>
      <c r="H5" t="s">
        <v>56</v>
      </c>
      <c r="I5" t="s">
        <v>56</v>
      </c>
      <c r="J5">
        <v>2</v>
      </c>
      <c r="K5" t="s">
        <v>57</v>
      </c>
      <c r="L5">
        <v>1</v>
      </c>
      <c r="M5">
        <v>2017</v>
      </c>
      <c r="N5" t="s">
        <v>67</v>
      </c>
      <c r="O5" t="s">
        <v>59</v>
      </c>
      <c r="Q5" t="s">
        <v>60</v>
      </c>
      <c r="S5" s="76"/>
      <c r="T5" s="77"/>
    </row>
    <row r="6" spans="1:20" x14ac:dyDescent="0.3">
      <c r="A6" t="s">
        <v>52</v>
      </c>
      <c r="B6" t="s">
        <v>53</v>
      </c>
      <c r="C6">
        <v>1675</v>
      </c>
      <c r="D6">
        <v>240800</v>
      </c>
      <c r="E6" t="s">
        <v>54</v>
      </c>
      <c r="F6">
        <v>1</v>
      </c>
      <c r="G6" t="s">
        <v>68</v>
      </c>
      <c r="H6" t="s">
        <v>56</v>
      </c>
      <c r="I6" t="s">
        <v>56</v>
      </c>
      <c r="J6">
        <v>1</v>
      </c>
      <c r="K6" t="s">
        <v>57</v>
      </c>
      <c r="L6">
        <v>1</v>
      </c>
      <c r="M6">
        <v>2017</v>
      </c>
      <c r="N6" t="s">
        <v>69</v>
      </c>
      <c r="O6" t="s">
        <v>59</v>
      </c>
      <c r="P6" t="s">
        <v>70</v>
      </c>
      <c r="Q6" t="s">
        <v>60</v>
      </c>
      <c r="S6" s="76"/>
      <c r="T6" s="77"/>
    </row>
    <row r="7" spans="1:20" x14ac:dyDescent="0.3">
      <c r="A7" t="s">
        <v>52</v>
      </c>
      <c r="B7" t="s">
        <v>53</v>
      </c>
      <c r="C7">
        <v>1675</v>
      </c>
      <c r="D7">
        <v>270100</v>
      </c>
      <c r="E7" t="s">
        <v>54</v>
      </c>
      <c r="F7">
        <v>1</v>
      </c>
      <c r="G7" t="s">
        <v>71</v>
      </c>
      <c r="H7" t="s">
        <v>56</v>
      </c>
      <c r="I7" t="s">
        <v>56</v>
      </c>
      <c r="J7">
        <v>800</v>
      </c>
      <c r="K7" t="s">
        <v>57</v>
      </c>
      <c r="L7">
        <v>1</v>
      </c>
      <c r="M7">
        <v>2017</v>
      </c>
      <c r="N7" t="s">
        <v>72</v>
      </c>
      <c r="O7" t="s">
        <v>59</v>
      </c>
      <c r="Q7" t="s">
        <v>60</v>
      </c>
      <c r="S7" s="76"/>
      <c r="T7" s="77"/>
    </row>
    <row r="8" spans="1:20" x14ac:dyDescent="0.3">
      <c r="A8" t="s">
        <v>52</v>
      </c>
      <c r="B8" t="s">
        <v>53</v>
      </c>
      <c r="C8">
        <v>1675</v>
      </c>
      <c r="D8">
        <v>310100</v>
      </c>
      <c r="E8" t="s">
        <v>54</v>
      </c>
      <c r="F8">
        <v>1</v>
      </c>
      <c r="G8" t="s">
        <v>73</v>
      </c>
      <c r="H8" t="s">
        <v>56</v>
      </c>
      <c r="I8" t="s">
        <v>56</v>
      </c>
      <c r="K8" t="s">
        <v>57</v>
      </c>
      <c r="L8">
        <v>1</v>
      </c>
      <c r="M8">
        <v>2017</v>
      </c>
      <c r="N8" t="s">
        <v>67</v>
      </c>
      <c r="O8" t="s">
        <v>59</v>
      </c>
      <c r="Q8" t="s">
        <v>60</v>
      </c>
      <c r="S8" s="76"/>
      <c r="T8" s="77"/>
    </row>
    <row r="9" spans="1:20" x14ac:dyDescent="0.3">
      <c r="A9" t="s">
        <v>52</v>
      </c>
      <c r="B9" t="s">
        <v>53</v>
      </c>
      <c r="C9">
        <v>1675</v>
      </c>
      <c r="D9">
        <v>310400</v>
      </c>
      <c r="E9" t="s">
        <v>54</v>
      </c>
      <c r="F9">
        <v>1</v>
      </c>
      <c r="G9" t="s">
        <v>74</v>
      </c>
      <c r="H9" t="s">
        <v>56</v>
      </c>
      <c r="I9" t="s">
        <v>56</v>
      </c>
      <c r="J9">
        <v>977.51</v>
      </c>
      <c r="K9" t="s">
        <v>57</v>
      </c>
      <c r="L9">
        <v>1</v>
      </c>
      <c r="M9">
        <v>2017</v>
      </c>
      <c r="N9" t="s">
        <v>67</v>
      </c>
      <c r="O9" t="s">
        <v>59</v>
      </c>
      <c r="Q9" t="s">
        <v>60</v>
      </c>
      <c r="S9" s="76"/>
      <c r="T9" s="77"/>
    </row>
    <row r="10" spans="1:20" x14ac:dyDescent="0.3">
      <c r="A10" t="s">
        <v>52</v>
      </c>
      <c r="B10" t="s">
        <v>53</v>
      </c>
      <c r="C10">
        <v>1675</v>
      </c>
      <c r="D10">
        <v>310520</v>
      </c>
      <c r="E10" t="s">
        <v>54</v>
      </c>
      <c r="F10">
        <v>1</v>
      </c>
      <c r="G10" t="s">
        <v>75</v>
      </c>
      <c r="H10" t="s">
        <v>56</v>
      </c>
      <c r="I10" t="s">
        <v>56</v>
      </c>
      <c r="J10">
        <v>930.58</v>
      </c>
      <c r="K10" t="s">
        <v>57</v>
      </c>
      <c r="L10">
        <v>1</v>
      </c>
      <c r="M10">
        <v>2018</v>
      </c>
      <c r="N10" t="s">
        <v>58</v>
      </c>
      <c r="O10" t="s">
        <v>59</v>
      </c>
      <c r="Q10" t="s">
        <v>60</v>
      </c>
      <c r="S10" s="76"/>
      <c r="T10" s="77"/>
    </row>
    <row r="11" spans="1:20" x14ac:dyDescent="0.3">
      <c r="A11" t="s">
        <v>52</v>
      </c>
      <c r="B11" t="s">
        <v>53</v>
      </c>
      <c r="C11">
        <v>1675</v>
      </c>
      <c r="D11">
        <v>310600</v>
      </c>
      <c r="E11" t="s">
        <v>54</v>
      </c>
      <c r="F11">
        <v>1</v>
      </c>
      <c r="G11" t="s">
        <v>76</v>
      </c>
      <c r="H11" t="s">
        <v>56</v>
      </c>
      <c r="I11" t="s">
        <v>56</v>
      </c>
      <c r="J11">
        <v>12218</v>
      </c>
      <c r="K11" t="s">
        <v>57</v>
      </c>
      <c r="L11">
        <v>1</v>
      </c>
      <c r="M11">
        <v>2018</v>
      </c>
      <c r="N11" t="s">
        <v>63</v>
      </c>
      <c r="O11" t="s">
        <v>59</v>
      </c>
      <c r="Q11" t="s">
        <v>60</v>
      </c>
      <c r="S11" s="76"/>
      <c r="T11" s="77"/>
    </row>
    <row r="12" spans="1:20" x14ac:dyDescent="0.3">
      <c r="A12" t="s">
        <v>52</v>
      </c>
      <c r="B12" t="s">
        <v>53</v>
      </c>
      <c r="C12">
        <v>1675</v>
      </c>
      <c r="D12">
        <v>313000</v>
      </c>
      <c r="E12" t="s">
        <v>54</v>
      </c>
      <c r="F12">
        <v>1</v>
      </c>
      <c r="G12" t="s">
        <v>77</v>
      </c>
      <c r="H12" t="s">
        <v>56</v>
      </c>
      <c r="I12" t="s">
        <v>56</v>
      </c>
      <c r="J12">
        <v>8</v>
      </c>
      <c r="K12" t="s">
        <v>57</v>
      </c>
      <c r="L12">
        <v>1</v>
      </c>
      <c r="M12">
        <v>2018</v>
      </c>
      <c r="N12" t="s">
        <v>58</v>
      </c>
      <c r="O12" t="s">
        <v>59</v>
      </c>
      <c r="Q12" t="s">
        <v>60</v>
      </c>
      <c r="S12" s="76"/>
      <c r="T12" s="77"/>
    </row>
    <row r="13" spans="1:20" x14ac:dyDescent="0.3">
      <c r="A13" t="s">
        <v>52</v>
      </c>
      <c r="B13" t="s">
        <v>53</v>
      </c>
      <c r="C13">
        <v>1675</v>
      </c>
      <c r="D13">
        <v>320100</v>
      </c>
      <c r="E13" t="s">
        <v>61</v>
      </c>
      <c r="F13">
        <v>1</v>
      </c>
      <c r="G13" t="s">
        <v>78</v>
      </c>
      <c r="H13" t="s">
        <v>56</v>
      </c>
      <c r="I13" t="s">
        <v>56</v>
      </c>
      <c r="J13">
        <v>162.41</v>
      </c>
      <c r="K13" t="s">
        <v>57</v>
      </c>
      <c r="L13">
        <v>1</v>
      </c>
      <c r="M13">
        <v>2018</v>
      </c>
      <c r="N13" t="s">
        <v>58</v>
      </c>
      <c r="O13" t="s">
        <v>59</v>
      </c>
      <c r="Q13" t="s">
        <v>60</v>
      </c>
      <c r="S13" s="76"/>
      <c r="T13" s="77"/>
    </row>
    <row r="14" spans="1:20" x14ac:dyDescent="0.3">
      <c r="A14" t="s">
        <v>52</v>
      </c>
      <c r="B14" t="s">
        <v>53</v>
      </c>
      <c r="C14">
        <v>1675</v>
      </c>
      <c r="D14">
        <v>320500</v>
      </c>
      <c r="E14" t="s">
        <v>61</v>
      </c>
      <c r="F14">
        <v>1</v>
      </c>
      <c r="G14" t="s">
        <v>79</v>
      </c>
      <c r="H14" t="s">
        <v>56</v>
      </c>
      <c r="I14" t="s">
        <v>56</v>
      </c>
      <c r="J14">
        <v>118.41</v>
      </c>
      <c r="K14" t="s">
        <v>57</v>
      </c>
      <c r="L14">
        <v>1</v>
      </c>
      <c r="M14">
        <v>2018</v>
      </c>
      <c r="N14" t="s">
        <v>58</v>
      </c>
      <c r="O14" t="s">
        <v>59</v>
      </c>
      <c r="Q14" t="s">
        <v>60</v>
      </c>
      <c r="S14" s="76"/>
      <c r="T14" s="77"/>
    </row>
    <row r="15" spans="1:20" x14ac:dyDescent="0.3">
      <c r="A15" t="s">
        <v>52</v>
      </c>
      <c r="B15" t="s">
        <v>53</v>
      </c>
      <c r="C15">
        <v>1675</v>
      </c>
      <c r="D15">
        <v>323000</v>
      </c>
      <c r="E15" t="s">
        <v>61</v>
      </c>
      <c r="F15">
        <v>1</v>
      </c>
      <c r="G15" t="s">
        <v>80</v>
      </c>
      <c r="H15" t="s">
        <v>56</v>
      </c>
      <c r="I15" t="s">
        <v>56</v>
      </c>
      <c r="J15">
        <v>57</v>
      </c>
      <c r="K15" t="s">
        <v>57</v>
      </c>
      <c r="L15">
        <v>1</v>
      </c>
      <c r="M15">
        <v>2018</v>
      </c>
      <c r="N15" t="s">
        <v>58</v>
      </c>
      <c r="O15" t="s">
        <v>59</v>
      </c>
      <c r="Q15" t="s">
        <v>60</v>
      </c>
      <c r="S15" s="76"/>
      <c r="T15" s="77"/>
    </row>
    <row r="16" spans="1:20" x14ac:dyDescent="0.3">
      <c r="A16" t="s">
        <v>52</v>
      </c>
      <c r="B16" t="s">
        <v>53</v>
      </c>
      <c r="C16">
        <v>1675</v>
      </c>
      <c r="D16">
        <v>342100</v>
      </c>
      <c r="E16" t="s">
        <v>61</v>
      </c>
      <c r="F16">
        <v>1</v>
      </c>
      <c r="G16" t="s">
        <v>81</v>
      </c>
      <c r="H16" t="s">
        <v>56</v>
      </c>
      <c r="I16" t="s">
        <v>56</v>
      </c>
      <c r="K16" t="s">
        <v>57</v>
      </c>
      <c r="L16">
        <v>1</v>
      </c>
      <c r="M16">
        <v>2019</v>
      </c>
      <c r="N16" t="s">
        <v>58</v>
      </c>
      <c r="O16" t="s">
        <v>59</v>
      </c>
      <c r="Q16" t="s">
        <v>60</v>
      </c>
      <c r="S16" s="76"/>
      <c r="T16" s="77"/>
    </row>
    <row r="17" spans="1:20" x14ac:dyDescent="0.3">
      <c r="A17" t="s">
        <v>52</v>
      </c>
      <c r="B17" t="s">
        <v>53</v>
      </c>
      <c r="C17">
        <v>1675</v>
      </c>
      <c r="D17">
        <v>381000</v>
      </c>
      <c r="E17" t="s">
        <v>61</v>
      </c>
      <c r="F17">
        <v>1</v>
      </c>
      <c r="G17" t="s">
        <v>82</v>
      </c>
      <c r="H17" t="s">
        <v>56</v>
      </c>
      <c r="I17" t="s">
        <v>56</v>
      </c>
      <c r="J17">
        <v>1500</v>
      </c>
      <c r="K17" t="s">
        <v>57</v>
      </c>
      <c r="L17">
        <v>1</v>
      </c>
      <c r="M17">
        <v>2018</v>
      </c>
      <c r="N17" t="s">
        <v>58</v>
      </c>
      <c r="O17" t="s">
        <v>59</v>
      </c>
      <c r="Q17" t="s">
        <v>60</v>
      </c>
      <c r="S17" s="76"/>
      <c r="T17" s="77"/>
    </row>
    <row r="18" spans="1:20" x14ac:dyDescent="0.3">
      <c r="A18" t="s">
        <v>52</v>
      </c>
      <c r="B18" t="s">
        <v>53</v>
      </c>
      <c r="C18">
        <v>1675</v>
      </c>
      <c r="D18">
        <v>421200</v>
      </c>
      <c r="E18" t="s">
        <v>61</v>
      </c>
      <c r="F18">
        <v>1</v>
      </c>
      <c r="G18" t="s">
        <v>83</v>
      </c>
      <c r="H18" t="s">
        <v>56</v>
      </c>
      <c r="I18" t="s">
        <v>56</v>
      </c>
      <c r="J18">
        <v>161.53</v>
      </c>
      <c r="K18" t="s">
        <v>57</v>
      </c>
      <c r="L18">
        <v>1</v>
      </c>
      <c r="M18">
        <v>2018</v>
      </c>
      <c r="N18" t="s">
        <v>58</v>
      </c>
      <c r="O18" t="s">
        <v>59</v>
      </c>
      <c r="Q18" t="s">
        <v>60</v>
      </c>
      <c r="S18" s="76"/>
      <c r="T18" s="77"/>
    </row>
    <row r="19" spans="1:20" x14ac:dyDescent="0.3">
      <c r="A19" t="s">
        <v>52</v>
      </c>
      <c r="B19" t="s">
        <v>53</v>
      </c>
      <c r="C19">
        <v>1675</v>
      </c>
      <c r="D19">
        <v>421400</v>
      </c>
      <c r="E19" t="s">
        <v>61</v>
      </c>
      <c r="F19">
        <v>1</v>
      </c>
      <c r="G19" t="s">
        <v>84</v>
      </c>
      <c r="H19" t="s">
        <v>56</v>
      </c>
      <c r="I19" t="s">
        <v>56</v>
      </c>
      <c r="J19">
        <v>320</v>
      </c>
      <c r="K19" t="s">
        <v>57</v>
      </c>
      <c r="L19">
        <v>1</v>
      </c>
      <c r="M19">
        <v>2018</v>
      </c>
      <c r="N19" t="s">
        <v>58</v>
      </c>
      <c r="O19" t="s">
        <v>59</v>
      </c>
      <c r="Q19" t="s">
        <v>60</v>
      </c>
      <c r="S19" s="76"/>
      <c r="T19" s="77"/>
    </row>
    <row r="20" spans="1:20" x14ac:dyDescent="0.3">
      <c r="A20" t="s">
        <v>52</v>
      </c>
      <c r="B20" t="s">
        <v>53</v>
      </c>
      <c r="C20">
        <v>1675</v>
      </c>
      <c r="D20">
        <v>431200</v>
      </c>
      <c r="E20" t="s">
        <v>61</v>
      </c>
      <c r="F20">
        <v>1</v>
      </c>
      <c r="G20" t="s">
        <v>85</v>
      </c>
      <c r="H20" t="s">
        <v>56</v>
      </c>
      <c r="I20" t="s">
        <v>56</v>
      </c>
      <c r="J20">
        <v>78.900000000000006</v>
      </c>
      <c r="K20" t="s">
        <v>57</v>
      </c>
      <c r="L20">
        <v>1</v>
      </c>
      <c r="M20">
        <v>2018</v>
      </c>
      <c r="N20" t="s">
        <v>58</v>
      </c>
      <c r="O20" t="s">
        <v>59</v>
      </c>
      <c r="Q20" t="s">
        <v>60</v>
      </c>
      <c r="S20" s="76"/>
      <c r="T20" s="77"/>
    </row>
    <row r="21" spans="1:20" x14ac:dyDescent="0.3">
      <c r="A21" t="s">
        <v>52</v>
      </c>
      <c r="B21" t="s">
        <v>53</v>
      </c>
      <c r="C21">
        <v>1675</v>
      </c>
      <c r="D21">
        <v>432100</v>
      </c>
      <c r="E21" t="s">
        <v>61</v>
      </c>
      <c r="F21">
        <v>1</v>
      </c>
      <c r="G21" t="s">
        <v>86</v>
      </c>
      <c r="H21" t="s">
        <v>56</v>
      </c>
      <c r="I21" t="s">
        <v>56</v>
      </c>
      <c r="J21">
        <v>1134.05</v>
      </c>
      <c r="K21" t="s">
        <v>57</v>
      </c>
      <c r="L21">
        <v>1</v>
      </c>
      <c r="M21">
        <v>2018</v>
      </c>
      <c r="N21" t="s">
        <v>58</v>
      </c>
      <c r="O21" t="s">
        <v>59</v>
      </c>
      <c r="P21" t="s">
        <v>87</v>
      </c>
      <c r="Q21" t="s">
        <v>60</v>
      </c>
      <c r="S21" s="76"/>
      <c r="T21" s="77"/>
    </row>
    <row r="22" spans="1:20" x14ac:dyDescent="0.3">
      <c r="A22" t="s">
        <v>52</v>
      </c>
      <c r="B22" t="s">
        <v>53</v>
      </c>
      <c r="C22">
        <v>1675</v>
      </c>
      <c r="D22">
        <v>451200</v>
      </c>
      <c r="E22" t="s">
        <v>61</v>
      </c>
      <c r="F22">
        <v>1</v>
      </c>
      <c r="G22" t="s">
        <v>88</v>
      </c>
      <c r="H22" t="s">
        <v>56</v>
      </c>
      <c r="I22" t="s">
        <v>56</v>
      </c>
      <c r="J22">
        <v>407.63</v>
      </c>
      <c r="K22" t="s">
        <v>57</v>
      </c>
      <c r="L22">
        <v>1</v>
      </c>
      <c r="M22">
        <v>2018</v>
      </c>
      <c r="N22" t="s">
        <v>58</v>
      </c>
      <c r="O22" t="s">
        <v>59</v>
      </c>
      <c r="Q22" t="s">
        <v>60</v>
      </c>
      <c r="S22" s="76"/>
      <c r="T22" s="77"/>
    </row>
    <row r="23" spans="1:20" x14ac:dyDescent="0.3">
      <c r="A23" t="s">
        <v>52</v>
      </c>
      <c r="B23" t="s">
        <v>53</v>
      </c>
      <c r="C23">
        <v>1675</v>
      </c>
      <c r="D23">
        <v>453100</v>
      </c>
      <c r="E23" t="s">
        <v>54</v>
      </c>
      <c r="F23">
        <v>1</v>
      </c>
      <c r="G23" t="s">
        <v>89</v>
      </c>
      <c r="H23" t="s">
        <v>56</v>
      </c>
      <c r="I23" t="s">
        <v>56</v>
      </c>
      <c r="J23">
        <v>21.76</v>
      </c>
      <c r="K23" t="s">
        <v>57</v>
      </c>
      <c r="L23">
        <v>1</v>
      </c>
      <c r="M23">
        <v>2018</v>
      </c>
      <c r="N23" t="s">
        <v>90</v>
      </c>
      <c r="O23" t="s">
        <v>59</v>
      </c>
      <c r="Q23" t="s">
        <v>60</v>
      </c>
      <c r="S23" s="76"/>
      <c r="T23" s="77"/>
    </row>
    <row r="24" spans="1:20" x14ac:dyDescent="0.3">
      <c r="A24" t="s">
        <v>52</v>
      </c>
      <c r="B24" t="s">
        <v>53</v>
      </c>
      <c r="C24">
        <v>1675</v>
      </c>
      <c r="D24">
        <v>471100</v>
      </c>
      <c r="E24" t="s">
        <v>54</v>
      </c>
      <c r="F24">
        <v>1</v>
      </c>
      <c r="G24" t="s">
        <v>91</v>
      </c>
      <c r="H24" t="s">
        <v>56</v>
      </c>
      <c r="I24" t="s">
        <v>56</v>
      </c>
      <c r="J24">
        <v>800</v>
      </c>
      <c r="K24" t="s">
        <v>57</v>
      </c>
      <c r="L24">
        <v>1</v>
      </c>
      <c r="M24">
        <v>2018</v>
      </c>
      <c r="N24" t="s">
        <v>92</v>
      </c>
      <c r="O24" t="s">
        <v>59</v>
      </c>
      <c r="Q24" t="s">
        <v>60</v>
      </c>
      <c r="S24" s="76"/>
      <c r="T24" s="77"/>
    </row>
    <row r="25" spans="1:20" x14ac:dyDescent="0.3">
      <c r="A25" t="s">
        <v>52</v>
      </c>
      <c r="B25" t="s">
        <v>53</v>
      </c>
      <c r="C25">
        <v>1675</v>
      </c>
      <c r="D25">
        <v>472300</v>
      </c>
      <c r="E25" t="s">
        <v>54</v>
      </c>
      <c r="F25">
        <v>1</v>
      </c>
      <c r="G25" t="s">
        <v>93</v>
      </c>
      <c r="H25" t="s">
        <v>56</v>
      </c>
      <c r="I25" t="s">
        <v>56</v>
      </c>
      <c r="J25">
        <v>1</v>
      </c>
      <c r="K25" t="s">
        <v>57</v>
      </c>
      <c r="L25">
        <v>1</v>
      </c>
      <c r="M25">
        <v>2018</v>
      </c>
      <c r="N25" t="s">
        <v>92</v>
      </c>
      <c r="O25" t="s">
        <v>59</v>
      </c>
      <c r="P25" t="s">
        <v>94</v>
      </c>
      <c r="Q25" t="s">
        <v>60</v>
      </c>
      <c r="S25" s="76"/>
      <c r="T25" s="77"/>
    </row>
    <row r="26" spans="1:20" x14ac:dyDescent="0.3">
      <c r="A26" t="s">
        <v>52</v>
      </c>
      <c r="B26" t="s">
        <v>53</v>
      </c>
      <c r="C26">
        <v>1675</v>
      </c>
      <c r="D26">
        <v>490510</v>
      </c>
      <c r="E26" t="s">
        <v>61</v>
      </c>
      <c r="F26">
        <v>1</v>
      </c>
      <c r="G26" t="s">
        <v>95</v>
      </c>
      <c r="H26" t="s">
        <v>56</v>
      </c>
      <c r="I26" t="s">
        <v>56</v>
      </c>
      <c r="J26">
        <v>1641</v>
      </c>
      <c r="K26" t="s">
        <v>57</v>
      </c>
      <c r="L26">
        <v>1</v>
      </c>
      <c r="M26">
        <v>2018</v>
      </c>
      <c r="N26" t="s">
        <v>58</v>
      </c>
      <c r="O26" t="s">
        <v>59</v>
      </c>
      <c r="Q26" t="s">
        <v>60</v>
      </c>
      <c r="S26" s="76"/>
      <c r="T26" s="77"/>
    </row>
    <row r="27" spans="1:20" x14ac:dyDescent="0.3">
      <c r="A27" t="s">
        <v>52</v>
      </c>
      <c r="B27" t="s">
        <v>53</v>
      </c>
      <c r="C27">
        <v>1675</v>
      </c>
      <c r="D27">
        <v>661400</v>
      </c>
      <c r="E27" t="s">
        <v>96</v>
      </c>
      <c r="F27">
        <v>1</v>
      </c>
      <c r="G27" t="s">
        <v>97</v>
      </c>
      <c r="H27" t="s">
        <v>98</v>
      </c>
      <c r="I27" t="s">
        <v>99</v>
      </c>
      <c r="J27">
        <v>1000</v>
      </c>
      <c r="K27" t="s">
        <v>100</v>
      </c>
      <c r="L27">
        <v>1</v>
      </c>
      <c r="M27">
        <v>2018</v>
      </c>
      <c r="O27" t="s">
        <v>59</v>
      </c>
      <c r="P27" t="s">
        <v>101</v>
      </c>
      <c r="Q27" t="s">
        <v>60</v>
      </c>
      <c r="S27" s="76"/>
      <c r="T27" s="77"/>
    </row>
    <row r="28" spans="1:20" x14ac:dyDescent="0.3">
      <c r="A28" t="s">
        <v>52</v>
      </c>
      <c r="B28" t="s">
        <v>53</v>
      </c>
      <c r="C28">
        <v>1675</v>
      </c>
      <c r="D28">
        <v>711110</v>
      </c>
      <c r="E28" t="s">
        <v>61</v>
      </c>
      <c r="F28">
        <v>1</v>
      </c>
      <c r="G28" t="s">
        <v>102</v>
      </c>
      <c r="H28" t="s">
        <v>56</v>
      </c>
      <c r="I28" t="s">
        <v>56</v>
      </c>
      <c r="K28" t="s">
        <v>57</v>
      </c>
      <c r="L28">
        <v>3</v>
      </c>
      <c r="M28">
        <v>2018</v>
      </c>
      <c r="N28" t="s">
        <v>58</v>
      </c>
      <c r="O28" t="s">
        <v>59</v>
      </c>
      <c r="P28" t="s">
        <v>103</v>
      </c>
      <c r="Q28" t="s">
        <v>60</v>
      </c>
      <c r="S28" s="76"/>
      <c r="T28" s="77"/>
    </row>
    <row r="29" spans="1:20" x14ac:dyDescent="0.3">
      <c r="A29" t="s">
        <v>52</v>
      </c>
      <c r="B29" t="s">
        <v>53</v>
      </c>
      <c r="C29">
        <v>1675</v>
      </c>
      <c r="D29">
        <v>831311</v>
      </c>
      <c r="E29" t="s">
        <v>104</v>
      </c>
      <c r="F29">
        <v>1</v>
      </c>
      <c r="G29" t="s">
        <v>105</v>
      </c>
      <c r="H29" t="s">
        <v>106</v>
      </c>
      <c r="I29" t="s">
        <v>107</v>
      </c>
      <c r="J29">
        <v>2</v>
      </c>
      <c r="K29" t="s">
        <v>108</v>
      </c>
      <c r="L29">
        <v>1</v>
      </c>
      <c r="M29">
        <v>2017</v>
      </c>
      <c r="N29" t="s">
        <v>69</v>
      </c>
      <c r="O29" t="s">
        <v>59</v>
      </c>
      <c r="P29" t="s">
        <v>109</v>
      </c>
      <c r="Q29" t="s">
        <v>60</v>
      </c>
      <c r="S29" s="76"/>
      <c r="T29" s="77"/>
    </row>
    <row r="30" spans="1:20" x14ac:dyDescent="0.3">
      <c r="A30" t="s">
        <v>52</v>
      </c>
      <c r="B30" t="s">
        <v>53</v>
      </c>
      <c r="C30">
        <v>1675</v>
      </c>
      <c r="D30">
        <v>831354</v>
      </c>
      <c r="E30" t="s">
        <v>104</v>
      </c>
      <c r="F30">
        <v>2</v>
      </c>
      <c r="G30" t="s">
        <v>110</v>
      </c>
      <c r="H30" t="s">
        <v>111</v>
      </c>
      <c r="I30" t="s">
        <v>56</v>
      </c>
      <c r="J30">
        <v>10</v>
      </c>
      <c r="K30" t="s">
        <v>108</v>
      </c>
      <c r="L30">
        <v>1</v>
      </c>
      <c r="M30">
        <v>2017</v>
      </c>
      <c r="N30" t="s">
        <v>69</v>
      </c>
      <c r="O30" t="s">
        <v>59</v>
      </c>
      <c r="P30" t="s">
        <v>112</v>
      </c>
      <c r="Q30" t="s">
        <v>60</v>
      </c>
      <c r="S30" s="76"/>
      <c r="T30" s="77"/>
    </row>
    <row r="31" spans="1:20" x14ac:dyDescent="0.3">
      <c r="A31" t="s">
        <v>52</v>
      </c>
      <c r="B31" t="s">
        <v>53</v>
      </c>
      <c r="C31">
        <v>1675</v>
      </c>
      <c r="D31">
        <v>831354</v>
      </c>
      <c r="E31" t="s">
        <v>104</v>
      </c>
      <c r="F31">
        <v>1</v>
      </c>
      <c r="G31" t="s">
        <v>110</v>
      </c>
      <c r="H31" t="s">
        <v>111</v>
      </c>
      <c r="I31" t="s">
        <v>113</v>
      </c>
      <c r="J31">
        <v>12</v>
      </c>
      <c r="K31" t="s">
        <v>108</v>
      </c>
      <c r="L31">
        <v>1</v>
      </c>
      <c r="M31">
        <v>2017</v>
      </c>
      <c r="N31" t="s">
        <v>114</v>
      </c>
      <c r="O31" t="s">
        <v>59</v>
      </c>
      <c r="Q31" t="s">
        <v>60</v>
      </c>
      <c r="S31" s="76"/>
      <c r="T31" s="77"/>
    </row>
    <row r="32" spans="1:20" x14ac:dyDescent="0.3">
      <c r="A32" t="s">
        <v>52</v>
      </c>
      <c r="B32" t="s">
        <v>53</v>
      </c>
      <c r="C32">
        <v>1675</v>
      </c>
      <c r="D32">
        <v>845124</v>
      </c>
      <c r="E32" t="s">
        <v>115</v>
      </c>
      <c r="F32">
        <v>1</v>
      </c>
      <c r="G32" t="s">
        <v>116</v>
      </c>
      <c r="H32" t="s">
        <v>117</v>
      </c>
      <c r="I32" t="s">
        <v>118</v>
      </c>
      <c r="K32" t="s">
        <v>57</v>
      </c>
      <c r="L32">
        <v>1</v>
      </c>
      <c r="M32">
        <v>2017</v>
      </c>
      <c r="N32" t="s">
        <v>63</v>
      </c>
      <c r="O32" t="s">
        <v>59</v>
      </c>
      <c r="P32" t="s">
        <v>119</v>
      </c>
      <c r="Q32" t="s">
        <v>60</v>
      </c>
      <c r="S32" s="76"/>
      <c r="T32" s="77"/>
    </row>
    <row r="33" spans="1:20" x14ac:dyDescent="0.3">
      <c r="A33" t="s">
        <v>52</v>
      </c>
      <c r="B33" t="s">
        <v>53</v>
      </c>
      <c r="C33">
        <v>1675</v>
      </c>
      <c r="D33">
        <v>851020</v>
      </c>
      <c r="E33" t="s">
        <v>115</v>
      </c>
      <c r="F33">
        <v>1</v>
      </c>
      <c r="G33" t="s">
        <v>120</v>
      </c>
      <c r="H33" t="s">
        <v>118</v>
      </c>
      <c r="I33" t="s">
        <v>118</v>
      </c>
      <c r="K33" t="s">
        <v>121</v>
      </c>
      <c r="L33">
        <v>5</v>
      </c>
      <c r="M33">
        <v>2017</v>
      </c>
      <c r="N33" t="s">
        <v>58</v>
      </c>
      <c r="O33" t="s">
        <v>59</v>
      </c>
      <c r="P33" t="s">
        <v>122</v>
      </c>
      <c r="Q33" t="s">
        <v>60</v>
      </c>
      <c r="S33" s="76"/>
      <c r="T33" s="77"/>
    </row>
    <row r="34" spans="1:20" x14ac:dyDescent="0.3">
      <c r="A34" t="s">
        <v>52</v>
      </c>
      <c r="B34" t="s">
        <v>53</v>
      </c>
      <c r="C34">
        <v>1675</v>
      </c>
      <c r="D34">
        <v>851200</v>
      </c>
      <c r="E34" t="s">
        <v>115</v>
      </c>
      <c r="F34">
        <v>2</v>
      </c>
      <c r="G34" t="s">
        <v>123</v>
      </c>
      <c r="H34" t="s">
        <v>124</v>
      </c>
      <c r="I34" t="s">
        <v>125</v>
      </c>
      <c r="J34">
        <v>65</v>
      </c>
      <c r="K34" t="s">
        <v>126</v>
      </c>
      <c r="L34">
        <v>2</v>
      </c>
      <c r="M34">
        <v>2017</v>
      </c>
      <c r="N34" t="s">
        <v>65</v>
      </c>
      <c r="O34" t="s">
        <v>59</v>
      </c>
      <c r="P34" t="s">
        <v>127</v>
      </c>
      <c r="Q34" t="s">
        <v>60</v>
      </c>
      <c r="S34" s="76"/>
      <c r="T34" s="77"/>
    </row>
    <row r="35" spans="1:20" x14ac:dyDescent="0.3">
      <c r="A35" t="s">
        <v>52</v>
      </c>
      <c r="B35" t="s">
        <v>53</v>
      </c>
      <c r="C35">
        <v>1675</v>
      </c>
      <c r="D35">
        <v>851200</v>
      </c>
      <c r="E35" t="s">
        <v>115</v>
      </c>
      <c r="F35">
        <v>1</v>
      </c>
      <c r="G35" t="s">
        <v>123</v>
      </c>
      <c r="H35" t="s">
        <v>128</v>
      </c>
      <c r="I35" t="s">
        <v>129</v>
      </c>
      <c r="J35">
        <v>42</v>
      </c>
      <c r="K35" t="s">
        <v>126</v>
      </c>
      <c r="L35">
        <v>1</v>
      </c>
      <c r="M35">
        <v>2017</v>
      </c>
      <c r="N35" t="s">
        <v>65</v>
      </c>
      <c r="O35" t="s">
        <v>59</v>
      </c>
      <c r="P35" t="s">
        <v>130</v>
      </c>
      <c r="Q35" t="s">
        <v>60</v>
      </c>
      <c r="S35" s="76"/>
      <c r="T35" s="77"/>
    </row>
    <row r="36" spans="1:20" x14ac:dyDescent="0.3">
      <c r="A36" t="s">
        <v>52</v>
      </c>
      <c r="B36" t="s">
        <v>53</v>
      </c>
      <c r="C36">
        <v>1675</v>
      </c>
      <c r="D36">
        <v>852400</v>
      </c>
      <c r="E36" t="s">
        <v>115</v>
      </c>
      <c r="F36">
        <v>1</v>
      </c>
      <c r="G36" t="s">
        <v>131</v>
      </c>
      <c r="H36" t="s">
        <v>56</v>
      </c>
      <c r="I36" t="s">
        <v>56</v>
      </c>
      <c r="K36" t="s">
        <v>57</v>
      </c>
      <c r="L36">
        <v>1</v>
      </c>
      <c r="M36">
        <v>2017</v>
      </c>
      <c r="N36" t="s">
        <v>58</v>
      </c>
      <c r="O36" t="s">
        <v>59</v>
      </c>
      <c r="P36" t="s">
        <v>132</v>
      </c>
      <c r="Q36" t="s">
        <v>60</v>
      </c>
      <c r="S36" s="76"/>
      <c r="T36" s="77"/>
    </row>
    <row r="37" spans="1:20" x14ac:dyDescent="0.3">
      <c r="A37" t="s">
        <v>52</v>
      </c>
      <c r="B37" t="s">
        <v>53</v>
      </c>
      <c r="C37">
        <v>1675</v>
      </c>
      <c r="D37">
        <v>853103</v>
      </c>
      <c r="E37" t="s">
        <v>115</v>
      </c>
      <c r="F37">
        <v>1</v>
      </c>
      <c r="G37" t="s">
        <v>133</v>
      </c>
      <c r="H37" t="s">
        <v>56</v>
      </c>
      <c r="I37" t="s">
        <v>56</v>
      </c>
      <c r="K37" t="s">
        <v>57</v>
      </c>
      <c r="L37">
        <v>1</v>
      </c>
      <c r="M37">
        <v>2019</v>
      </c>
      <c r="N37" t="s">
        <v>58</v>
      </c>
      <c r="O37" t="s">
        <v>59</v>
      </c>
      <c r="P37" t="s">
        <v>134</v>
      </c>
      <c r="Q37" t="s">
        <v>60</v>
      </c>
      <c r="S37" s="76"/>
      <c r="T37" s="77"/>
    </row>
    <row r="38" spans="1:20" x14ac:dyDescent="0.3">
      <c r="A38" t="s">
        <v>52</v>
      </c>
      <c r="B38" t="s">
        <v>53</v>
      </c>
      <c r="C38">
        <v>1675</v>
      </c>
      <c r="D38">
        <v>853105</v>
      </c>
      <c r="E38" t="s">
        <v>115</v>
      </c>
      <c r="F38">
        <v>1</v>
      </c>
      <c r="G38" t="s">
        <v>135</v>
      </c>
      <c r="H38" t="s">
        <v>65</v>
      </c>
      <c r="I38" t="s">
        <v>65</v>
      </c>
      <c r="K38" t="s">
        <v>136</v>
      </c>
      <c r="L38">
        <v>15</v>
      </c>
      <c r="M38">
        <v>2017</v>
      </c>
      <c r="N38" t="s">
        <v>58</v>
      </c>
      <c r="O38" t="s">
        <v>59</v>
      </c>
      <c r="P38" t="s">
        <v>137</v>
      </c>
      <c r="Q38" t="s">
        <v>60</v>
      </c>
      <c r="S38" s="76"/>
      <c r="T38" s="77"/>
    </row>
    <row r="39" spans="1:20" x14ac:dyDescent="0.3">
      <c r="A39" t="s">
        <v>52</v>
      </c>
      <c r="B39" t="s">
        <v>53</v>
      </c>
      <c r="C39">
        <v>1675</v>
      </c>
      <c r="D39">
        <v>853208</v>
      </c>
      <c r="E39" t="s">
        <v>115</v>
      </c>
      <c r="F39">
        <v>1</v>
      </c>
      <c r="G39" t="s">
        <v>138</v>
      </c>
      <c r="H39" t="s">
        <v>139</v>
      </c>
      <c r="I39" t="s">
        <v>140</v>
      </c>
      <c r="J39">
        <v>650</v>
      </c>
      <c r="K39" t="s">
        <v>141</v>
      </c>
      <c r="L39">
        <v>2</v>
      </c>
      <c r="M39">
        <v>2017</v>
      </c>
      <c r="N39" t="s">
        <v>142</v>
      </c>
      <c r="O39" t="s">
        <v>59</v>
      </c>
      <c r="P39" t="s">
        <v>143</v>
      </c>
      <c r="Q39" t="s">
        <v>60</v>
      </c>
      <c r="S39" s="76"/>
      <c r="T39" s="77"/>
    </row>
    <row r="40" spans="1:20" x14ac:dyDescent="0.3">
      <c r="A40" t="s">
        <v>52</v>
      </c>
      <c r="B40" t="s">
        <v>53</v>
      </c>
      <c r="C40">
        <v>1675</v>
      </c>
      <c r="D40">
        <v>853213</v>
      </c>
      <c r="E40" t="s">
        <v>115</v>
      </c>
      <c r="F40">
        <v>1</v>
      </c>
      <c r="G40" t="s">
        <v>144</v>
      </c>
      <c r="H40" t="s">
        <v>145</v>
      </c>
      <c r="I40" t="s">
        <v>118</v>
      </c>
      <c r="K40" t="s">
        <v>141</v>
      </c>
      <c r="L40">
        <v>4</v>
      </c>
      <c r="M40">
        <v>2017</v>
      </c>
      <c r="N40" t="s">
        <v>58</v>
      </c>
      <c r="O40" t="s">
        <v>59</v>
      </c>
      <c r="P40" t="s">
        <v>146</v>
      </c>
      <c r="Q40" t="s">
        <v>60</v>
      </c>
      <c r="S40" s="76"/>
      <c r="T40" s="77"/>
    </row>
    <row r="41" spans="1:20" x14ac:dyDescent="0.3">
      <c r="A41" t="s">
        <v>52</v>
      </c>
      <c r="B41" t="s">
        <v>53</v>
      </c>
      <c r="C41">
        <v>1675</v>
      </c>
      <c r="D41">
        <v>855100</v>
      </c>
      <c r="E41" t="s">
        <v>115</v>
      </c>
      <c r="F41">
        <v>1</v>
      </c>
      <c r="G41" t="s">
        <v>147</v>
      </c>
      <c r="H41" t="s">
        <v>118</v>
      </c>
      <c r="I41" t="s">
        <v>118</v>
      </c>
      <c r="K41" t="s">
        <v>126</v>
      </c>
      <c r="L41">
        <v>6</v>
      </c>
      <c r="M41">
        <v>2018</v>
      </c>
      <c r="N41" t="s">
        <v>58</v>
      </c>
      <c r="O41" t="s">
        <v>59</v>
      </c>
      <c r="P41" t="s">
        <v>148</v>
      </c>
      <c r="Q41" t="s">
        <v>60</v>
      </c>
      <c r="S41" s="76"/>
      <c r="T41" s="77"/>
    </row>
    <row r="42" spans="1:20" x14ac:dyDescent="0.3">
      <c r="A42" t="s">
        <v>52</v>
      </c>
      <c r="B42" t="s">
        <v>53</v>
      </c>
      <c r="C42">
        <v>1675</v>
      </c>
      <c r="D42">
        <v>855200</v>
      </c>
      <c r="E42" t="s">
        <v>115</v>
      </c>
      <c r="F42">
        <v>1</v>
      </c>
      <c r="G42" t="s">
        <v>149</v>
      </c>
      <c r="H42" t="s">
        <v>150</v>
      </c>
      <c r="I42" t="s">
        <v>151</v>
      </c>
      <c r="K42" t="s">
        <v>126</v>
      </c>
      <c r="L42">
        <v>2</v>
      </c>
      <c r="M42">
        <v>2017</v>
      </c>
      <c r="N42" t="s">
        <v>92</v>
      </c>
      <c r="O42" t="s">
        <v>59</v>
      </c>
      <c r="P42" t="s">
        <v>152</v>
      </c>
      <c r="Q42" t="s">
        <v>60</v>
      </c>
      <c r="S42" s="76"/>
      <c r="T42" s="77"/>
    </row>
    <row r="43" spans="1:20" x14ac:dyDescent="0.3">
      <c r="A43" t="s">
        <v>52</v>
      </c>
      <c r="B43" t="s">
        <v>53</v>
      </c>
      <c r="C43">
        <v>1675</v>
      </c>
      <c r="D43">
        <v>855301</v>
      </c>
      <c r="E43" t="s">
        <v>115</v>
      </c>
      <c r="F43">
        <v>1</v>
      </c>
      <c r="G43" t="s">
        <v>153</v>
      </c>
      <c r="H43" t="s">
        <v>56</v>
      </c>
      <c r="I43" t="s">
        <v>56</v>
      </c>
      <c r="K43" t="s">
        <v>154</v>
      </c>
      <c r="L43">
        <v>2</v>
      </c>
      <c r="M43">
        <v>2018</v>
      </c>
      <c r="N43" t="s">
        <v>58</v>
      </c>
      <c r="O43" t="s">
        <v>59</v>
      </c>
      <c r="P43" t="s">
        <v>155</v>
      </c>
      <c r="Q43" t="s">
        <v>60</v>
      </c>
      <c r="S43" s="76"/>
      <c r="T43" s="77"/>
    </row>
    <row r="44" spans="1:20" x14ac:dyDescent="0.3">
      <c r="A44" t="s">
        <v>52</v>
      </c>
      <c r="B44" t="s">
        <v>53</v>
      </c>
      <c r="C44">
        <v>1675</v>
      </c>
      <c r="D44">
        <v>855302</v>
      </c>
      <c r="E44" t="s">
        <v>115</v>
      </c>
      <c r="F44">
        <v>2</v>
      </c>
      <c r="G44" t="s">
        <v>156</v>
      </c>
      <c r="H44" t="s">
        <v>157</v>
      </c>
      <c r="I44" t="s">
        <v>118</v>
      </c>
      <c r="K44" t="s">
        <v>158</v>
      </c>
      <c r="L44">
        <v>17</v>
      </c>
      <c r="M44">
        <v>2017</v>
      </c>
      <c r="N44" t="s">
        <v>58</v>
      </c>
      <c r="O44" t="s">
        <v>59</v>
      </c>
      <c r="P44" t="s">
        <v>159</v>
      </c>
      <c r="Q44" t="s">
        <v>60</v>
      </c>
      <c r="S44" s="76"/>
      <c r="T44" s="77"/>
    </row>
    <row r="45" spans="1:20" x14ac:dyDescent="0.3">
      <c r="A45" t="s">
        <v>52</v>
      </c>
      <c r="B45" t="s">
        <v>53</v>
      </c>
      <c r="C45">
        <v>1675</v>
      </c>
      <c r="D45">
        <v>855302</v>
      </c>
      <c r="E45" t="s">
        <v>115</v>
      </c>
      <c r="F45">
        <v>1</v>
      </c>
      <c r="G45" t="s">
        <v>156</v>
      </c>
      <c r="H45" t="s">
        <v>157</v>
      </c>
      <c r="I45" t="s">
        <v>118</v>
      </c>
      <c r="K45" t="s">
        <v>158</v>
      </c>
      <c r="L45">
        <v>22</v>
      </c>
      <c r="M45">
        <v>2017</v>
      </c>
      <c r="N45" t="s">
        <v>58</v>
      </c>
      <c r="O45" t="s">
        <v>59</v>
      </c>
      <c r="P45" t="s">
        <v>160</v>
      </c>
      <c r="Q45" t="s">
        <v>60</v>
      </c>
      <c r="S45" s="76"/>
      <c r="T45" s="77"/>
    </row>
    <row r="46" spans="1:20" x14ac:dyDescent="0.3">
      <c r="A46" t="s">
        <v>52</v>
      </c>
      <c r="B46" t="s">
        <v>53</v>
      </c>
      <c r="C46">
        <v>1675</v>
      </c>
      <c r="D46">
        <v>855303</v>
      </c>
      <c r="E46" t="s">
        <v>115</v>
      </c>
      <c r="F46">
        <v>1</v>
      </c>
      <c r="G46" t="s">
        <v>161</v>
      </c>
      <c r="H46" t="s">
        <v>56</v>
      </c>
      <c r="I46" t="s">
        <v>56</v>
      </c>
      <c r="K46" t="s">
        <v>57</v>
      </c>
      <c r="L46">
        <v>1</v>
      </c>
      <c r="M46">
        <v>2017</v>
      </c>
      <c r="N46" t="s">
        <v>58</v>
      </c>
      <c r="O46" t="s">
        <v>59</v>
      </c>
      <c r="P46" t="s">
        <v>162</v>
      </c>
      <c r="Q46" t="s">
        <v>60</v>
      </c>
      <c r="S46" s="76"/>
      <c r="T46" s="77"/>
    </row>
    <row r="47" spans="1:20" x14ac:dyDescent="0.3">
      <c r="A47" t="s">
        <v>52</v>
      </c>
      <c r="B47" t="s">
        <v>53</v>
      </c>
      <c r="C47">
        <v>1675</v>
      </c>
      <c r="D47">
        <v>855306</v>
      </c>
      <c r="E47" t="s">
        <v>115</v>
      </c>
      <c r="F47">
        <v>1</v>
      </c>
      <c r="G47" t="s">
        <v>163</v>
      </c>
      <c r="H47" t="s">
        <v>164</v>
      </c>
      <c r="I47" t="s">
        <v>165</v>
      </c>
      <c r="K47" t="s">
        <v>141</v>
      </c>
      <c r="L47">
        <v>3</v>
      </c>
      <c r="M47">
        <v>2017</v>
      </c>
      <c r="N47" t="s">
        <v>65</v>
      </c>
      <c r="O47" t="s">
        <v>59</v>
      </c>
      <c r="P47" t="s">
        <v>166</v>
      </c>
      <c r="Q47" t="s">
        <v>60</v>
      </c>
      <c r="S47" s="76"/>
      <c r="T47" s="77"/>
    </row>
    <row r="48" spans="1:20" x14ac:dyDescent="0.3">
      <c r="A48" t="s">
        <v>52</v>
      </c>
      <c r="B48" t="s">
        <v>53</v>
      </c>
      <c r="C48">
        <v>1675</v>
      </c>
      <c r="D48">
        <v>856101</v>
      </c>
      <c r="E48" t="s">
        <v>115</v>
      </c>
      <c r="F48">
        <v>1</v>
      </c>
      <c r="G48" t="s">
        <v>167</v>
      </c>
      <c r="H48" t="s">
        <v>56</v>
      </c>
      <c r="I48" t="s">
        <v>56</v>
      </c>
      <c r="J48">
        <v>3</v>
      </c>
      <c r="K48" t="s">
        <v>154</v>
      </c>
      <c r="L48">
        <v>1</v>
      </c>
      <c r="M48">
        <v>2017</v>
      </c>
      <c r="N48" t="s">
        <v>168</v>
      </c>
      <c r="O48" t="s">
        <v>59</v>
      </c>
      <c r="P48" t="s">
        <v>169</v>
      </c>
      <c r="Q48" t="s">
        <v>60</v>
      </c>
      <c r="S48" s="76"/>
      <c r="T48" s="77"/>
    </row>
    <row r="49" spans="1:20" x14ac:dyDescent="0.3">
      <c r="A49" t="s">
        <v>52</v>
      </c>
      <c r="B49" t="s">
        <v>53</v>
      </c>
      <c r="C49">
        <v>1675</v>
      </c>
      <c r="D49">
        <v>856103</v>
      </c>
      <c r="E49" t="s">
        <v>115</v>
      </c>
      <c r="F49">
        <v>1</v>
      </c>
      <c r="G49" t="s">
        <v>170</v>
      </c>
      <c r="H49" t="s">
        <v>56</v>
      </c>
      <c r="I49" t="s">
        <v>56</v>
      </c>
      <c r="K49" t="s">
        <v>57</v>
      </c>
      <c r="L49">
        <v>1</v>
      </c>
      <c r="M49">
        <v>2017</v>
      </c>
      <c r="N49" t="s">
        <v>58</v>
      </c>
      <c r="O49" t="s">
        <v>59</v>
      </c>
      <c r="P49" t="s">
        <v>171</v>
      </c>
      <c r="Q49" t="s">
        <v>60</v>
      </c>
      <c r="S49" s="76"/>
      <c r="T49" s="77"/>
    </row>
    <row r="50" spans="1:20" x14ac:dyDescent="0.3">
      <c r="A50" t="s">
        <v>52</v>
      </c>
      <c r="B50" t="s">
        <v>53</v>
      </c>
      <c r="C50">
        <v>1675</v>
      </c>
      <c r="D50">
        <v>856117</v>
      </c>
      <c r="E50" t="s">
        <v>115</v>
      </c>
      <c r="F50">
        <v>1</v>
      </c>
      <c r="G50" t="s">
        <v>172</v>
      </c>
      <c r="H50" t="s">
        <v>173</v>
      </c>
      <c r="I50" t="s">
        <v>56</v>
      </c>
      <c r="K50" t="s">
        <v>57</v>
      </c>
      <c r="L50">
        <v>1</v>
      </c>
      <c r="M50">
        <v>2017</v>
      </c>
      <c r="N50" t="s">
        <v>58</v>
      </c>
      <c r="O50" t="s">
        <v>59</v>
      </c>
      <c r="P50" t="s">
        <v>174</v>
      </c>
      <c r="Q50" t="s">
        <v>60</v>
      </c>
      <c r="S50" s="76"/>
      <c r="T50" s="77"/>
    </row>
    <row r="51" spans="1:20" x14ac:dyDescent="0.3">
      <c r="A51" t="s">
        <v>52</v>
      </c>
      <c r="B51" t="s">
        <v>53</v>
      </c>
      <c r="C51">
        <v>1675</v>
      </c>
      <c r="D51">
        <v>857510</v>
      </c>
      <c r="E51" t="s">
        <v>115</v>
      </c>
      <c r="F51">
        <v>1</v>
      </c>
      <c r="G51" t="s">
        <v>175</v>
      </c>
      <c r="H51" t="s">
        <v>176</v>
      </c>
      <c r="I51" t="s">
        <v>177</v>
      </c>
      <c r="J51">
        <v>2.8330000000000002</v>
      </c>
      <c r="K51" t="s">
        <v>178</v>
      </c>
      <c r="L51">
        <v>1</v>
      </c>
      <c r="M51">
        <v>2017</v>
      </c>
      <c r="N51" t="s">
        <v>65</v>
      </c>
      <c r="O51" t="s">
        <v>59</v>
      </c>
      <c r="P51" t="s">
        <v>179</v>
      </c>
      <c r="Q51" t="s">
        <v>60</v>
      </c>
      <c r="S51" s="76"/>
      <c r="T51" s="77"/>
    </row>
    <row r="52" spans="1:20" x14ac:dyDescent="0.3">
      <c r="A52" t="s">
        <v>52</v>
      </c>
      <c r="B52" t="s">
        <v>53</v>
      </c>
      <c r="C52">
        <v>1675</v>
      </c>
      <c r="D52">
        <v>857510</v>
      </c>
      <c r="E52" t="s">
        <v>115</v>
      </c>
      <c r="F52">
        <v>2</v>
      </c>
      <c r="G52" t="s">
        <v>175</v>
      </c>
      <c r="H52" t="s">
        <v>180</v>
      </c>
      <c r="I52" t="s">
        <v>181</v>
      </c>
      <c r="K52" t="s">
        <v>178</v>
      </c>
      <c r="L52">
        <v>1</v>
      </c>
      <c r="M52">
        <v>2019</v>
      </c>
      <c r="N52" t="s">
        <v>65</v>
      </c>
      <c r="O52" t="s">
        <v>59</v>
      </c>
      <c r="P52" t="s">
        <v>182</v>
      </c>
      <c r="Q52" t="s">
        <v>60</v>
      </c>
      <c r="S52" s="76"/>
      <c r="T52" s="77"/>
    </row>
    <row r="53" spans="1:20" x14ac:dyDescent="0.3">
      <c r="A53" t="s">
        <v>52</v>
      </c>
      <c r="B53" t="s">
        <v>53</v>
      </c>
      <c r="C53">
        <v>1675</v>
      </c>
      <c r="D53">
        <v>857704</v>
      </c>
      <c r="E53" t="s">
        <v>115</v>
      </c>
      <c r="F53">
        <v>1</v>
      </c>
      <c r="G53" t="s">
        <v>183</v>
      </c>
      <c r="H53" t="s">
        <v>184</v>
      </c>
      <c r="I53" t="s">
        <v>118</v>
      </c>
      <c r="K53" t="s">
        <v>57</v>
      </c>
      <c r="L53">
        <v>32</v>
      </c>
      <c r="M53">
        <v>2017</v>
      </c>
      <c r="N53" t="s">
        <v>58</v>
      </c>
      <c r="O53" t="s">
        <v>59</v>
      </c>
      <c r="P53" t="s">
        <v>185</v>
      </c>
      <c r="Q53" t="s">
        <v>60</v>
      </c>
      <c r="S53" s="76"/>
      <c r="T53" s="77"/>
    </row>
    <row r="54" spans="1:20" x14ac:dyDescent="0.3">
      <c r="A54" t="s">
        <v>52</v>
      </c>
      <c r="B54" t="s">
        <v>53</v>
      </c>
      <c r="C54">
        <v>1675</v>
      </c>
      <c r="D54">
        <v>857709</v>
      </c>
      <c r="E54" t="s">
        <v>115</v>
      </c>
      <c r="F54">
        <v>1</v>
      </c>
      <c r="G54" t="s">
        <v>186</v>
      </c>
      <c r="H54" t="s">
        <v>187</v>
      </c>
      <c r="I54" t="s">
        <v>118</v>
      </c>
      <c r="K54" t="s">
        <v>57</v>
      </c>
      <c r="L54">
        <v>7</v>
      </c>
      <c r="M54">
        <v>2017</v>
      </c>
      <c r="N54" t="s">
        <v>58</v>
      </c>
      <c r="O54" t="s">
        <v>59</v>
      </c>
      <c r="P54" t="s">
        <v>188</v>
      </c>
      <c r="Q54" t="s">
        <v>60</v>
      </c>
      <c r="S54" s="76"/>
      <c r="T54" s="77"/>
    </row>
    <row r="55" spans="1:20" x14ac:dyDescent="0.3">
      <c r="A55" t="s">
        <v>52</v>
      </c>
      <c r="B55" t="s">
        <v>53</v>
      </c>
      <c r="C55">
        <v>1675</v>
      </c>
      <c r="D55">
        <v>857714</v>
      </c>
      <c r="E55" t="s">
        <v>115</v>
      </c>
      <c r="F55">
        <v>1</v>
      </c>
      <c r="G55" t="s">
        <v>189</v>
      </c>
      <c r="H55" t="s">
        <v>56</v>
      </c>
      <c r="I55" t="s">
        <v>56</v>
      </c>
      <c r="K55" t="s">
        <v>57</v>
      </c>
      <c r="L55">
        <v>1</v>
      </c>
      <c r="M55">
        <v>2017</v>
      </c>
      <c r="N55" t="s">
        <v>58</v>
      </c>
      <c r="O55" t="s">
        <v>59</v>
      </c>
      <c r="P55" t="s">
        <v>190</v>
      </c>
      <c r="Q55" t="s">
        <v>60</v>
      </c>
      <c r="S55" s="76"/>
      <c r="T55" s="77"/>
    </row>
    <row r="56" spans="1:20" x14ac:dyDescent="0.3">
      <c r="A56" t="s">
        <v>52</v>
      </c>
      <c r="B56" t="s">
        <v>53</v>
      </c>
      <c r="C56">
        <v>1675</v>
      </c>
      <c r="D56">
        <v>858110</v>
      </c>
      <c r="E56" t="s">
        <v>104</v>
      </c>
      <c r="F56">
        <v>1</v>
      </c>
      <c r="G56" t="s">
        <v>191</v>
      </c>
      <c r="H56" t="s">
        <v>192</v>
      </c>
      <c r="I56" t="s">
        <v>193</v>
      </c>
      <c r="K56" t="s">
        <v>57</v>
      </c>
      <c r="L56">
        <v>1</v>
      </c>
      <c r="M56">
        <v>2017</v>
      </c>
      <c r="N56" t="s">
        <v>65</v>
      </c>
      <c r="O56" t="s">
        <v>59</v>
      </c>
      <c r="P56" t="s">
        <v>194</v>
      </c>
      <c r="Q56" t="s">
        <v>60</v>
      </c>
      <c r="S56" s="76"/>
      <c r="T56" s="77"/>
    </row>
    <row r="57" spans="1:20" x14ac:dyDescent="0.3">
      <c r="A57" t="s">
        <v>52</v>
      </c>
      <c r="B57" t="s">
        <v>53</v>
      </c>
      <c r="C57">
        <v>1675</v>
      </c>
      <c r="D57">
        <v>858110</v>
      </c>
      <c r="E57" t="s">
        <v>104</v>
      </c>
      <c r="F57">
        <v>2</v>
      </c>
      <c r="G57" t="s">
        <v>191</v>
      </c>
      <c r="H57" t="s">
        <v>195</v>
      </c>
      <c r="I57" t="s">
        <v>196</v>
      </c>
      <c r="K57" t="s">
        <v>57</v>
      </c>
      <c r="L57">
        <v>2</v>
      </c>
      <c r="M57">
        <v>2017</v>
      </c>
      <c r="N57" t="s">
        <v>63</v>
      </c>
      <c r="O57" t="s">
        <v>59</v>
      </c>
      <c r="P57" t="s">
        <v>197</v>
      </c>
      <c r="Q57" t="s">
        <v>60</v>
      </c>
      <c r="S57" s="76"/>
      <c r="T57" s="77"/>
    </row>
    <row r="58" spans="1:20" x14ac:dyDescent="0.3">
      <c r="A58" t="s">
        <v>52</v>
      </c>
      <c r="B58" t="s">
        <v>53</v>
      </c>
      <c r="C58">
        <v>1675</v>
      </c>
      <c r="D58">
        <v>861111</v>
      </c>
      <c r="E58" t="s">
        <v>104</v>
      </c>
      <c r="F58">
        <v>1</v>
      </c>
      <c r="G58" t="s">
        <v>198</v>
      </c>
      <c r="H58" t="s">
        <v>199</v>
      </c>
      <c r="I58" t="s">
        <v>200</v>
      </c>
      <c r="J58">
        <v>121</v>
      </c>
      <c r="K58" t="s">
        <v>201</v>
      </c>
      <c r="L58">
        <v>1</v>
      </c>
      <c r="M58">
        <v>2017</v>
      </c>
      <c r="N58" t="s">
        <v>65</v>
      </c>
      <c r="O58" t="s">
        <v>59</v>
      </c>
      <c r="P58" t="s">
        <v>202</v>
      </c>
      <c r="Q58" t="s">
        <v>60</v>
      </c>
      <c r="S58" s="76"/>
      <c r="T58" s="77"/>
    </row>
    <row r="59" spans="1:20" x14ac:dyDescent="0.3">
      <c r="A59" t="s">
        <v>52</v>
      </c>
      <c r="B59" t="s">
        <v>53</v>
      </c>
      <c r="C59">
        <v>1675</v>
      </c>
      <c r="D59">
        <v>861112</v>
      </c>
      <c r="E59" t="s">
        <v>104</v>
      </c>
      <c r="F59">
        <v>1</v>
      </c>
      <c r="G59" t="s">
        <v>203</v>
      </c>
      <c r="H59" t="s">
        <v>65</v>
      </c>
      <c r="I59" t="s">
        <v>65</v>
      </c>
      <c r="K59" t="s">
        <v>154</v>
      </c>
      <c r="L59">
        <v>2</v>
      </c>
      <c r="M59">
        <v>2017</v>
      </c>
      <c r="N59" t="s">
        <v>65</v>
      </c>
      <c r="O59" t="s">
        <v>59</v>
      </c>
      <c r="P59" t="s">
        <v>204</v>
      </c>
      <c r="Q59" t="s">
        <v>60</v>
      </c>
      <c r="S59" s="76"/>
      <c r="T59" s="77"/>
    </row>
    <row r="60" spans="1:20" x14ac:dyDescent="0.3">
      <c r="A60" t="s">
        <v>52</v>
      </c>
      <c r="B60" t="s">
        <v>53</v>
      </c>
      <c r="C60">
        <v>1675</v>
      </c>
      <c r="D60">
        <v>861113</v>
      </c>
      <c r="E60" t="s">
        <v>104</v>
      </c>
      <c r="F60">
        <v>1</v>
      </c>
      <c r="G60" t="s">
        <v>205</v>
      </c>
      <c r="H60" t="s">
        <v>206</v>
      </c>
      <c r="I60" t="s">
        <v>207</v>
      </c>
      <c r="J60">
        <v>60</v>
      </c>
      <c r="K60" t="s">
        <v>201</v>
      </c>
      <c r="L60">
        <v>1</v>
      </c>
      <c r="M60">
        <v>2019</v>
      </c>
      <c r="N60" t="s">
        <v>142</v>
      </c>
      <c r="O60" t="s">
        <v>59</v>
      </c>
      <c r="P60" t="s">
        <v>208</v>
      </c>
      <c r="Q60" t="s">
        <v>60</v>
      </c>
      <c r="S60" s="76"/>
      <c r="T60" s="77"/>
    </row>
    <row r="61" spans="1:20" x14ac:dyDescent="0.3">
      <c r="A61" t="s">
        <v>52</v>
      </c>
      <c r="B61" t="s">
        <v>53</v>
      </c>
      <c r="C61">
        <v>1675</v>
      </c>
      <c r="D61">
        <v>861200</v>
      </c>
      <c r="E61" t="s">
        <v>104</v>
      </c>
      <c r="F61">
        <v>1</v>
      </c>
      <c r="G61" t="s">
        <v>209</v>
      </c>
      <c r="H61" t="s">
        <v>210</v>
      </c>
      <c r="I61" t="s">
        <v>56</v>
      </c>
      <c r="K61" t="s">
        <v>57</v>
      </c>
      <c r="L61">
        <v>1</v>
      </c>
      <c r="M61">
        <v>2017</v>
      </c>
      <c r="N61" t="s">
        <v>58</v>
      </c>
      <c r="O61" t="s">
        <v>59</v>
      </c>
      <c r="Q61" t="s">
        <v>60</v>
      </c>
      <c r="S61" s="76"/>
      <c r="T61" s="77"/>
    </row>
    <row r="62" spans="1:20" x14ac:dyDescent="0.3">
      <c r="A62" t="s">
        <v>52</v>
      </c>
      <c r="B62" t="s">
        <v>53</v>
      </c>
      <c r="C62">
        <v>1675</v>
      </c>
      <c r="D62">
        <v>861300</v>
      </c>
      <c r="E62" t="s">
        <v>104</v>
      </c>
      <c r="F62">
        <v>1</v>
      </c>
      <c r="G62" t="s">
        <v>211</v>
      </c>
      <c r="H62" t="s">
        <v>212</v>
      </c>
      <c r="I62" t="s">
        <v>213</v>
      </c>
      <c r="K62" t="s">
        <v>57</v>
      </c>
      <c r="L62">
        <v>1</v>
      </c>
      <c r="M62">
        <v>2017</v>
      </c>
      <c r="N62" t="s">
        <v>58</v>
      </c>
      <c r="O62" t="s">
        <v>59</v>
      </c>
      <c r="P62" t="s">
        <v>214</v>
      </c>
      <c r="Q62" t="s">
        <v>60</v>
      </c>
      <c r="S62" s="76"/>
      <c r="T62" s="77"/>
    </row>
    <row r="63" spans="1:20" x14ac:dyDescent="0.3">
      <c r="A63" t="s">
        <v>52</v>
      </c>
      <c r="B63" t="s">
        <v>53</v>
      </c>
      <c r="C63">
        <v>1675</v>
      </c>
      <c r="D63">
        <v>861500</v>
      </c>
      <c r="E63" t="s">
        <v>104</v>
      </c>
      <c r="F63">
        <v>1</v>
      </c>
      <c r="G63" t="s">
        <v>215</v>
      </c>
      <c r="H63" t="s">
        <v>118</v>
      </c>
      <c r="I63" t="s">
        <v>118</v>
      </c>
      <c r="K63" t="s">
        <v>216</v>
      </c>
      <c r="L63">
        <v>10</v>
      </c>
      <c r="M63">
        <v>2017</v>
      </c>
      <c r="N63" t="s">
        <v>58</v>
      </c>
      <c r="O63" t="s">
        <v>59</v>
      </c>
      <c r="P63" t="s">
        <v>217</v>
      </c>
      <c r="Q63" t="s">
        <v>60</v>
      </c>
      <c r="S63" s="76"/>
      <c r="T63" s="77"/>
    </row>
    <row r="64" spans="1:20" x14ac:dyDescent="0.3">
      <c r="A64" t="s">
        <v>52</v>
      </c>
      <c r="B64" t="s">
        <v>53</v>
      </c>
      <c r="C64">
        <v>1675</v>
      </c>
      <c r="D64">
        <v>861710</v>
      </c>
      <c r="E64" t="s">
        <v>104</v>
      </c>
      <c r="F64">
        <v>1</v>
      </c>
      <c r="G64" t="s">
        <v>218</v>
      </c>
      <c r="H64" t="s">
        <v>219</v>
      </c>
      <c r="I64" t="s">
        <v>56</v>
      </c>
      <c r="J64">
        <v>13</v>
      </c>
      <c r="K64" t="s">
        <v>220</v>
      </c>
      <c r="L64">
        <v>1</v>
      </c>
      <c r="M64">
        <v>2017</v>
      </c>
      <c r="N64" t="s">
        <v>92</v>
      </c>
      <c r="O64" t="s">
        <v>59</v>
      </c>
      <c r="P64" t="s">
        <v>221</v>
      </c>
      <c r="Q64" t="s">
        <v>60</v>
      </c>
      <c r="S64" s="76"/>
      <c r="T64" s="77"/>
    </row>
    <row r="65" spans="1:20" x14ac:dyDescent="0.3">
      <c r="A65" t="s">
        <v>52</v>
      </c>
      <c r="B65" t="s">
        <v>53</v>
      </c>
      <c r="C65">
        <v>1675</v>
      </c>
      <c r="D65">
        <v>863130</v>
      </c>
      <c r="E65" t="s">
        <v>104</v>
      </c>
      <c r="F65">
        <v>1</v>
      </c>
      <c r="G65" t="s">
        <v>222</v>
      </c>
      <c r="H65" t="s">
        <v>212</v>
      </c>
      <c r="I65" t="s">
        <v>223</v>
      </c>
      <c r="K65" t="s">
        <v>57</v>
      </c>
      <c r="L65">
        <v>1</v>
      </c>
      <c r="M65">
        <v>2017</v>
      </c>
      <c r="N65" t="s">
        <v>63</v>
      </c>
      <c r="O65" t="s">
        <v>59</v>
      </c>
      <c r="P65" t="s">
        <v>224</v>
      </c>
      <c r="Q65" t="s">
        <v>60</v>
      </c>
      <c r="S65" s="76"/>
      <c r="T65" s="77"/>
    </row>
    <row r="66" spans="1:20" x14ac:dyDescent="0.3">
      <c r="A66" t="s">
        <v>52</v>
      </c>
      <c r="B66" t="s">
        <v>53</v>
      </c>
      <c r="C66">
        <v>1675</v>
      </c>
      <c r="D66">
        <v>863140</v>
      </c>
      <c r="E66" t="s">
        <v>104</v>
      </c>
      <c r="F66">
        <v>1</v>
      </c>
      <c r="G66" t="s">
        <v>225</v>
      </c>
      <c r="H66" t="s">
        <v>226</v>
      </c>
      <c r="I66" t="s">
        <v>118</v>
      </c>
      <c r="K66" t="s">
        <v>57</v>
      </c>
      <c r="L66">
        <v>1</v>
      </c>
      <c r="M66">
        <v>2017</v>
      </c>
      <c r="N66" t="s">
        <v>58</v>
      </c>
      <c r="O66" t="s">
        <v>59</v>
      </c>
      <c r="P66" t="s">
        <v>227</v>
      </c>
      <c r="Q66" t="s">
        <v>60</v>
      </c>
      <c r="S66" s="76"/>
      <c r="T66" s="77"/>
    </row>
    <row r="67" spans="1:20" x14ac:dyDescent="0.3">
      <c r="A67" t="s">
        <v>52</v>
      </c>
      <c r="B67" t="s">
        <v>53</v>
      </c>
      <c r="C67">
        <v>1675</v>
      </c>
      <c r="D67">
        <v>863210</v>
      </c>
      <c r="E67" t="s">
        <v>104</v>
      </c>
      <c r="F67">
        <v>1</v>
      </c>
      <c r="G67" t="s">
        <v>228</v>
      </c>
      <c r="H67" t="s">
        <v>229</v>
      </c>
      <c r="I67" t="s">
        <v>230</v>
      </c>
      <c r="K67" t="s">
        <v>231</v>
      </c>
      <c r="L67">
        <v>26</v>
      </c>
      <c r="M67">
        <v>2017</v>
      </c>
      <c r="N67" t="s">
        <v>58</v>
      </c>
      <c r="O67" t="s">
        <v>59</v>
      </c>
      <c r="P67" t="s">
        <v>232</v>
      </c>
      <c r="Q67" t="s">
        <v>60</v>
      </c>
      <c r="S67" s="76"/>
      <c r="T67" s="77"/>
    </row>
    <row r="68" spans="1:20" x14ac:dyDescent="0.3">
      <c r="A68" t="s">
        <v>52</v>
      </c>
      <c r="B68" t="s">
        <v>53</v>
      </c>
      <c r="C68">
        <v>1675</v>
      </c>
      <c r="D68">
        <v>864120</v>
      </c>
      <c r="E68" t="s">
        <v>104</v>
      </c>
      <c r="F68">
        <v>1</v>
      </c>
      <c r="G68" t="s">
        <v>233</v>
      </c>
      <c r="H68" t="s">
        <v>234</v>
      </c>
      <c r="I68" t="s">
        <v>235</v>
      </c>
      <c r="J68">
        <v>10</v>
      </c>
      <c r="K68" t="s">
        <v>236</v>
      </c>
      <c r="L68">
        <v>1</v>
      </c>
      <c r="M68">
        <v>2017</v>
      </c>
      <c r="N68" t="s">
        <v>58</v>
      </c>
      <c r="O68" t="s">
        <v>59</v>
      </c>
      <c r="P68" t="s">
        <v>237</v>
      </c>
      <c r="Q68" t="s">
        <v>60</v>
      </c>
      <c r="S68" s="76"/>
      <c r="T68" s="77"/>
    </row>
    <row r="69" spans="1:20" x14ac:dyDescent="0.3">
      <c r="A69" t="s">
        <v>52</v>
      </c>
      <c r="B69" t="s">
        <v>53</v>
      </c>
      <c r="C69">
        <v>1675</v>
      </c>
      <c r="D69">
        <v>864210</v>
      </c>
      <c r="E69" t="s">
        <v>104</v>
      </c>
      <c r="F69">
        <v>1</v>
      </c>
      <c r="G69" t="s">
        <v>238</v>
      </c>
      <c r="H69" t="s">
        <v>239</v>
      </c>
      <c r="I69" t="s">
        <v>56</v>
      </c>
      <c r="K69" t="s">
        <v>240</v>
      </c>
      <c r="L69">
        <v>1</v>
      </c>
      <c r="M69">
        <v>2017</v>
      </c>
      <c r="N69" t="s">
        <v>58</v>
      </c>
      <c r="O69" t="s">
        <v>59</v>
      </c>
      <c r="P69" t="s">
        <v>241</v>
      </c>
      <c r="Q69" t="s">
        <v>60</v>
      </c>
      <c r="S69" s="76"/>
      <c r="T69" s="77"/>
    </row>
    <row r="70" spans="1:20" x14ac:dyDescent="0.3">
      <c r="A70" t="s">
        <v>52</v>
      </c>
      <c r="B70" t="s">
        <v>53</v>
      </c>
      <c r="C70">
        <v>1675</v>
      </c>
      <c r="D70">
        <v>864220</v>
      </c>
      <c r="E70" t="s">
        <v>104</v>
      </c>
      <c r="F70">
        <v>1</v>
      </c>
      <c r="G70" t="s">
        <v>242</v>
      </c>
      <c r="H70" t="s">
        <v>243</v>
      </c>
      <c r="I70" t="s">
        <v>244</v>
      </c>
      <c r="K70" t="s">
        <v>57</v>
      </c>
      <c r="L70">
        <v>1</v>
      </c>
      <c r="M70">
        <v>2017</v>
      </c>
      <c r="N70" t="s">
        <v>58</v>
      </c>
      <c r="O70" t="s">
        <v>59</v>
      </c>
      <c r="P70" t="s">
        <v>245</v>
      </c>
      <c r="Q70" t="s">
        <v>60</v>
      </c>
      <c r="S70" s="76"/>
      <c r="T70" s="77"/>
    </row>
    <row r="71" spans="1:20" x14ac:dyDescent="0.3">
      <c r="A71" t="s">
        <v>52</v>
      </c>
      <c r="B71" t="s">
        <v>53</v>
      </c>
      <c r="C71">
        <v>1675</v>
      </c>
      <c r="D71">
        <v>864230</v>
      </c>
      <c r="E71" t="s">
        <v>104</v>
      </c>
      <c r="F71">
        <v>1</v>
      </c>
      <c r="G71" t="s">
        <v>246</v>
      </c>
      <c r="H71" t="s">
        <v>247</v>
      </c>
      <c r="I71" t="s">
        <v>56</v>
      </c>
      <c r="J71">
        <v>3</v>
      </c>
      <c r="K71" t="s">
        <v>248</v>
      </c>
      <c r="L71">
        <v>1</v>
      </c>
      <c r="M71">
        <v>2017</v>
      </c>
      <c r="N71" t="s">
        <v>58</v>
      </c>
      <c r="O71" t="s">
        <v>59</v>
      </c>
      <c r="P71" t="s">
        <v>249</v>
      </c>
      <c r="Q71" t="s">
        <v>60</v>
      </c>
      <c r="S71" s="76"/>
      <c r="T71" s="77"/>
    </row>
    <row r="72" spans="1:20" x14ac:dyDescent="0.3">
      <c r="A72" t="s">
        <v>52</v>
      </c>
      <c r="B72" t="s">
        <v>53</v>
      </c>
      <c r="C72">
        <v>1675</v>
      </c>
      <c r="D72">
        <v>864310</v>
      </c>
      <c r="E72" t="s">
        <v>104</v>
      </c>
      <c r="F72">
        <v>1</v>
      </c>
      <c r="G72" t="s">
        <v>250</v>
      </c>
      <c r="H72" t="s">
        <v>251</v>
      </c>
      <c r="I72" t="s">
        <v>56</v>
      </c>
      <c r="K72" t="s">
        <v>240</v>
      </c>
      <c r="L72">
        <v>1</v>
      </c>
      <c r="M72">
        <v>2017</v>
      </c>
      <c r="N72" t="s">
        <v>58</v>
      </c>
      <c r="O72" t="s">
        <v>59</v>
      </c>
      <c r="P72" t="s">
        <v>252</v>
      </c>
      <c r="Q72" t="s">
        <v>60</v>
      </c>
      <c r="S72" s="76"/>
      <c r="T72" s="77"/>
    </row>
    <row r="73" spans="1:20" x14ac:dyDescent="0.3">
      <c r="A73" t="s">
        <v>52</v>
      </c>
      <c r="B73" t="s">
        <v>53</v>
      </c>
      <c r="C73">
        <v>1675</v>
      </c>
      <c r="D73">
        <v>864410</v>
      </c>
      <c r="E73" t="s">
        <v>104</v>
      </c>
      <c r="F73">
        <v>1</v>
      </c>
      <c r="G73" t="s">
        <v>253</v>
      </c>
      <c r="H73" t="s">
        <v>254</v>
      </c>
      <c r="I73" t="s">
        <v>255</v>
      </c>
      <c r="J73">
        <v>456</v>
      </c>
      <c r="K73" t="s">
        <v>240</v>
      </c>
      <c r="L73">
        <v>1</v>
      </c>
      <c r="M73">
        <v>2017</v>
      </c>
      <c r="N73" t="s">
        <v>58</v>
      </c>
      <c r="O73" t="s">
        <v>59</v>
      </c>
      <c r="P73" t="s">
        <v>256</v>
      </c>
      <c r="Q73" t="s">
        <v>60</v>
      </c>
      <c r="S73" s="76"/>
      <c r="T73" s="77"/>
    </row>
    <row r="74" spans="1:20" x14ac:dyDescent="0.3">
      <c r="A74" t="s">
        <v>52</v>
      </c>
      <c r="B74" t="s">
        <v>53</v>
      </c>
      <c r="C74">
        <v>1675</v>
      </c>
      <c r="D74">
        <v>864620</v>
      </c>
      <c r="E74" t="s">
        <v>104</v>
      </c>
      <c r="F74">
        <v>1</v>
      </c>
      <c r="G74" t="s">
        <v>257</v>
      </c>
      <c r="H74" t="s">
        <v>258</v>
      </c>
      <c r="I74" t="s">
        <v>56</v>
      </c>
      <c r="K74" t="s">
        <v>240</v>
      </c>
      <c r="L74">
        <v>1</v>
      </c>
      <c r="M74">
        <v>2017</v>
      </c>
      <c r="N74" t="s">
        <v>63</v>
      </c>
      <c r="O74" t="s">
        <v>59</v>
      </c>
      <c r="Q74" t="s">
        <v>60</v>
      </c>
      <c r="S74" s="76"/>
      <c r="T74" s="77"/>
    </row>
    <row r="75" spans="1:20" x14ac:dyDescent="0.3">
      <c r="A75" t="s">
        <v>52</v>
      </c>
      <c r="B75" t="s">
        <v>53</v>
      </c>
      <c r="C75">
        <v>1675</v>
      </c>
      <c r="D75">
        <v>865110</v>
      </c>
      <c r="E75" t="s">
        <v>104</v>
      </c>
      <c r="F75">
        <v>1</v>
      </c>
      <c r="G75" t="s">
        <v>259</v>
      </c>
      <c r="H75" t="s">
        <v>260</v>
      </c>
      <c r="I75" t="s">
        <v>261</v>
      </c>
      <c r="K75" t="s">
        <v>57</v>
      </c>
      <c r="L75">
        <v>1</v>
      </c>
      <c r="M75">
        <v>2017</v>
      </c>
      <c r="N75" t="s">
        <v>63</v>
      </c>
      <c r="O75" t="s">
        <v>59</v>
      </c>
      <c r="P75" t="s">
        <v>262</v>
      </c>
      <c r="Q75" t="s">
        <v>60</v>
      </c>
      <c r="S75" s="76"/>
      <c r="T75" s="77"/>
    </row>
    <row r="76" spans="1:20" x14ac:dyDescent="0.3">
      <c r="A76" t="s">
        <v>52</v>
      </c>
      <c r="B76" t="s">
        <v>53</v>
      </c>
      <c r="C76">
        <v>1675</v>
      </c>
      <c r="D76">
        <v>865130</v>
      </c>
      <c r="E76" t="s">
        <v>115</v>
      </c>
      <c r="F76">
        <v>1</v>
      </c>
      <c r="G76" t="s">
        <v>263</v>
      </c>
      <c r="H76" t="s">
        <v>118</v>
      </c>
      <c r="I76" t="s">
        <v>118</v>
      </c>
      <c r="K76" t="s">
        <v>57</v>
      </c>
      <c r="L76">
        <v>9</v>
      </c>
      <c r="M76">
        <v>2017</v>
      </c>
      <c r="N76" t="s">
        <v>58</v>
      </c>
      <c r="O76" t="s">
        <v>59</v>
      </c>
      <c r="P76" t="s">
        <v>264</v>
      </c>
      <c r="Q76" t="s">
        <v>60</v>
      </c>
      <c r="S76" s="76"/>
      <c r="T76" s="77"/>
    </row>
    <row r="77" spans="1:20" x14ac:dyDescent="0.3">
      <c r="A77" t="s">
        <v>52</v>
      </c>
      <c r="B77" t="s">
        <v>53</v>
      </c>
      <c r="C77">
        <v>1675</v>
      </c>
      <c r="D77">
        <v>865140</v>
      </c>
      <c r="E77" t="s">
        <v>104</v>
      </c>
      <c r="F77">
        <v>1</v>
      </c>
      <c r="G77" t="s">
        <v>265</v>
      </c>
      <c r="H77" t="s">
        <v>266</v>
      </c>
      <c r="I77" t="s">
        <v>118</v>
      </c>
      <c r="K77" t="s">
        <v>57</v>
      </c>
      <c r="L77">
        <v>107</v>
      </c>
      <c r="M77">
        <v>2019</v>
      </c>
      <c r="N77" t="s">
        <v>63</v>
      </c>
      <c r="O77" t="s">
        <v>59</v>
      </c>
      <c r="Q77" t="s">
        <v>60</v>
      </c>
      <c r="S77" s="76"/>
      <c r="T77" s="77"/>
    </row>
    <row r="78" spans="1:20" x14ac:dyDescent="0.3">
      <c r="A78" t="s">
        <v>52</v>
      </c>
      <c r="B78" t="s">
        <v>53</v>
      </c>
      <c r="C78">
        <v>1675</v>
      </c>
      <c r="D78">
        <v>865150</v>
      </c>
      <c r="E78" t="s">
        <v>104</v>
      </c>
      <c r="F78">
        <v>1</v>
      </c>
      <c r="G78" t="s">
        <v>267</v>
      </c>
      <c r="H78" t="s">
        <v>260</v>
      </c>
      <c r="I78" t="s">
        <v>65</v>
      </c>
      <c r="K78" t="s">
        <v>268</v>
      </c>
      <c r="L78">
        <v>1</v>
      </c>
      <c r="M78">
        <v>2017</v>
      </c>
      <c r="N78" t="s">
        <v>58</v>
      </c>
      <c r="O78" t="s">
        <v>59</v>
      </c>
      <c r="P78" t="s">
        <v>269</v>
      </c>
      <c r="Q78" t="s">
        <v>60</v>
      </c>
      <c r="S78" s="76"/>
      <c r="T78" s="77"/>
    </row>
    <row r="79" spans="1:20" x14ac:dyDescent="0.3">
      <c r="A79" t="s">
        <v>52</v>
      </c>
      <c r="B79" t="s">
        <v>53</v>
      </c>
      <c r="C79">
        <v>1675</v>
      </c>
      <c r="D79">
        <v>865160</v>
      </c>
      <c r="E79" t="s">
        <v>115</v>
      </c>
      <c r="F79">
        <v>1</v>
      </c>
      <c r="G79" t="s">
        <v>270</v>
      </c>
      <c r="H79" t="s">
        <v>260</v>
      </c>
      <c r="I79" t="s">
        <v>271</v>
      </c>
      <c r="J79">
        <v>1</v>
      </c>
      <c r="K79" t="s">
        <v>154</v>
      </c>
      <c r="L79">
        <v>3</v>
      </c>
      <c r="M79">
        <v>2017</v>
      </c>
      <c r="N79" t="s">
        <v>58</v>
      </c>
      <c r="O79" t="s">
        <v>59</v>
      </c>
      <c r="P79" t="s">
        <v>272</v>
      </c>
      <c r="Q79" t="s">
        <v>60</v>
      </c>
      <c r="S79" s="76"/>
      <c r="T79" s="77"/>
    </row>
    <row r="80" spans="1:20" x14ac:dyDescent="0.3">
      <c r="A80" t="s">
        <v>52</v>
      </c>
      <c r="B80" t="s">
        <v>53</v>
      </c>
      <c r="C80">
        <v>1675</v>
      </c>
      <c r="D80">
        <v>865210</v>
      </c>
      <c r="E80" t="s">
        <v>104</v>
      </c>
      <c r="F80">
        <v>1</v>
      </c>
      <c r="G80" t="s">
        <v>273</v>
      </c>
      <c r="H80" t="s">
        <v>274</v>
      </c>
      <c r="I80" t="s">
        <v>275</v>
      </c>
      <c r="K80" t="s">
        <v>154</v>
      </c>
      <c r="L80">
        <v>1</v>
      </c>
      <c r="M80">
        <v>2017</v>
      </c>
      <c r="N80" t="s">
        <v>58</v>
      </c>
      <c r="O80" t="s">
        <v>59</v>
      </c>
      <c r="P80" t="s">
        <v>276</v>
      </c>
      <c r="Q80" t="s">
        <v>60</v>
      </c>
      <c r="S80" s="76"/>
      <c r="T80" s="77"/>
    </row>
    <row r="81" spans="1:20" x14ac:dyDescent="0.3">
      <c r="A81" t="s">
        <v>52</v>
      </c>
      <c r="B81" t="s">
        <v>53</v>
      </c>
      <c r="C81">
        <v>1675</v>
      </c>
      <c r="D81">
        <v>865220</v>
      </c>
      <c r="E81" t="s">
        <v>104</v>
      </c>
      <c r="F81">
        <v>1</v>
      </c>
      <c r="G81" t="s">
        <v>277</v>
      </c>
      <c r="H81" t="s">
        <v>274</v>
      </c>
      <c r="I81" t="s">
        <v>275</v>
      </c>
      <c r="K81" t="s">
        <v>278</v>
      </c>
      <c r="L81">
        <v>1</v>
      </c>
      <c r="M81">
        <v>2017</v>
      </c>
      <c r="N81" t="s">
        <v>58</v>
      </c>
      <c r="O81" t="s">
        <v>59</v>
      </c>
      <c r="P81" t="s">
        <v>279</v>
      </c>
      <c r="Q81" t="s">
        <v>60</v>
      </c>
      <c r="S81" s="76"/>
      <c r="T81" s="77"/>
    </row>
    <row r="82" spans="1:20" x14ac:dyDescent="0.3">
      <c r="A82" t="s">
        <v>52</v>
      </c>
      <c r="B82" t="s">
        <v>53</v>
      </c>
      <c r="C82">
        <v>1675</v>
      </c>
      <c r="D82">
        <v>865225</v>
      </c>
      <c r="E82" t="s">
        <v>104</v>
      </c>
      <c r="F82">
        <v>1</v>
      </c>
      <c r="G82" t="s">
        <v>280</v>
      </c>
      <c r="H82" t="s">
        <v>281</v>
      </c>
      <c r="I82" t="s">
        <v>56</v>
      </c>
      <c r="K82" t="s">
        <v>57</v>
      </c>
      <c r="L82">
        <v>22</v>
      </c>
      <c r="M82">
        <v>2017</v>
      </c>
      <c r="N82" t="s">
        <v>58</v>
      </c>
      <c r="O82" t="s">
        <v>59</v>
      </c>
      <c r="P82" t="s">
        <v>282</v>
      </c>
      <c r="Q82" t="s">
        <v>60</v>
      </c>
      <c r="S82" s="76"/>
      <c r="T82" s="77"/>
    </row>
    <row r="83" spans="1:20" x14ac:dyDescent="0.3">
      <c r="A83" t="s">
        <v>52</v>
      </c>
      <c r="B83" t="s">
        <v>53</v>
      </c>
      <c r="C83">
        <v>1675</v>
      </c>
      <c r="D83">
        <v>865250</v>
      </c>
      <c r="E83" t="s">
        <v>104</v>
      </c>
      <c r="F83">
        <v>1</v>
      </c>
      <c r="G83" t="s">
        <v>283</v>
      </c>
      <c r="H83" t="s">
        <v>56</v>
      </c>
      <c r="I83" t="s">
        <v>56</v>
      </c>
      <c r="K83" t="s">
        <v>57</v>
      </c>
      <c r="L83">
        <v>1</v>
      </c>
      <c r="M83">
        <v>2017</v>
      </c>
      <c r="N83" t="s">
        <v>284</v>
      </c>
      <c r="O83" t="s">
        <v>59</v>
      </c>
      <c r="P83" t="s">
        <v>285</v>
      </c>
      <c r="Q83" t="s">
        <v>60</v>
      </c>
      <c r="S83" s="76"/>
      <c r="T83" s="77"/>
    </row>
    <row r="84" spans="1:20" x14ac:dyDescent="0.3">
      <c r="A84" t="s">
        <v>52</v>
      </c>
      <c r="B84" t="s">
        <v>53</v>
      </c>
      <c r="C84">
        <v>1675</v>
      </c>
      <c r="D84">
        <v>865330</v>
      </c>
      <c r="E84" t="s">
        <v>104</v>
      </c>
      <c r="F84">
        <v>1</v>
      </c>
      <c r="G84" t="s">
        <v>286</v>
      </c>
      <c r="H84" t="s">
        <v>287</v>
      </c>
      <c r="I84" t="s">
        <v>288</v>
      </c>
      <c r="K84" t="s">
        <v>57</v>
      </c>
      <c r="L84">
        <v>10</v>
      </c>
      <c r="M84">
        <v>2017</v>
      </c>
      <c r="N84" t="s">
        <v>58</v>
      </c>
      <c r="O84" t="s">
        <v>59</v>
      </c>
      <c r="P84" t="s">
        <v>289</v>
      </c>
      <c r="Q84" t="s">
        <v>60</v>
      </c>
      <c r="S84" s="76"/>
      <c r="T84" s="77"/>
    </row>
    <row r="85" spans="1:20" x14ac:dyDescent="0.3">
      <c r="A85" t="s">
        <v>52</v>
      </c>
      <c r="B85" t="s">
        <v>53</v>
      </c>
      <c r="C85">
        <v>1675</v>
      </c>
      <c r="D85">
        <v>865360</v>
      </c>
      <c r="E85" t="s">
        <v>104</v>
      </c>
      <c r="F85">
        <v>1</v>
      </c>
      <c r="G85" t="s">
        <v>290</v>
      </c>
      <c r="H85" t="s">
        <v>291</v>
      </c>
      <c r="I85" t="s">
        <v>292</v>
      </c>
      <c r="K85" t="s">
        <v>57</v>
      </c>
      <c r="L85">
        <v>2</v>
      </c>
      <c r="M85">
        <v>2017</v>
      </c>
      <c r="N85" t="s">
        <v>63</v>
      </c>
      <c r="O85" t="s">
        <v>59</v>
      </c>
      <c r="Q85" t="s">
        <v>60</v>
      </c>
      <c r="S85" s="76"/>
      <c r="T85" s="77"/>
    </row>
    <row r="86" spans="1:20" x14ac:dyDescent="0.3">
      <c r="A86" t="s">
        <v>52</v>
      </c>
      <c r="B86" t="s">
        <v>53</v>
      </c>
      <c r="C86">
        <v>1675</v>
      </c>
      <c r="D86">
        <v>865400</v>
      </c>
      <c r="E86" t="s">
        <v>104</v>
      </c>
      <c r="F86">
        <v>1</v>
      </c>
      <c r="G86" t="s">
        <v>293</v>
      </c>
      <c r="H86" t="s">
        <v>294</v>
      </c>
      <c r="I86" t="s">
        <v>295</v>
      </c>
      <c r="K86" t="s">
        <v>57</v>
      </c>
      <c r="L86">
        <v>1</v>
      </c>
      <c r="M86">
        <v>2017</v>
      </c>
      <c r="N86" t="s">
        <v>284</v>
      </c>
      <c r="O86" t="s">
        <v>59</v>
      </c>
      <c r="P86" t="s">
        <v>296</v>
      </c>
      <c r="Q86" t="s">
        <v>60</v>
      </c>
      <c r="S86" s="76"/>
      <c r="T86" s="77"/>
    </row>
    <row r="87" spans="1:20" x14ac:dyDescent="0.3">
      <c r="A87" t="s">
        <v>52</v>
      </c>
      <c r="B87" t="s">
        <v>53</v>
      </c>
      <c r="C87">
        <v>1675</v>
      </c>
      <c r="D87">
        <v>867300</v>
      </c>
      <c r="E87" t="s">
        <v>104</v>
      </c>
      <c r="F87">
        <v>1</v>
      </c>
      <c r="G87" t="s">
        <v>297</v>
      </c>
      <c r="H87" t="s">
        <v>56</v>
      </c>
      <c r="I87" t="s">
        <v>56</v>
      </c>
      <c r="K87" t="s">
        <v>57</v>
      </c>
      <c r="L87">
        <v>1</v>
      </c>
      <c r="M87">
        <v>2017</v>
      </c>
      <c r="N87" t="s">
        <v>65</v>
      </c>
      <c r="O87" t="s">
        <v>59</v>
      </c>
      <c r="P87" t="s">
        <v>298</v>
      </c>
      <c r="Q87" t="s">
        <v>60</v>
      </c>
      <c r="S87" s="76"/>
      <c r="T87" s="77"/>
    </row>
    <row r="88" spans="1:20" x14ac:dyDescent="0.3">
      <c r="A88" t="s">
        <v>52</v>
      </c>
      <c r="B88" t="s">
        <v>53</v>
      </c>
      <c r="C88">
        <v>1675</v>
      </c>
      <c r="D88">
        <v>874100</v>
      </c>
      <c r="E88" t="s">
        <v>115</v>
      </c>
      <c r="F88">
        <v>1</v>
      </c>
      <c r="G88" t="s">
        <v>299</v>
      </c>
      <c r="H88" t="s">
        <v>300</v>
      </c>
      <c r="I88" t="s">
        <v>301</v>
      </c>
      <c r="J88">
        <v>10</v>
      </c>
      <c r="K88" t="s">
        <v>248</v>
      </c>
      <c r="L88">
        <v>2</v>
      </c>
      <c r="M88">
        <v>2017</v>
      </c>
      <c r="N88" t="s">
        <v>58</v>
      </c>
      <c r="O88" t="s">
        <v>59</v>
      </c>
      <c r="P88" t="s">
        <v>302</v>
      </c>
      <c r="Q88" t="s">
        <v>60</v>
      </c>
      <c r="S88" s="76"/>
      <c r="T88" s="77"/>
    </row>
    <row r="89" spans="1:20" x14ac:dyDescent="0.3">
      <c r="A89" t="s">
        <v>52</v>
      </c>
      <c r="B89" t="s">
        <v>53</v>
      </c>
      <c r="C89">
        <v>1675</v>
      </c>
      <c r="D89">
        <v>874310</v>
      </c>
      <c r="E89" t="s">
        <v>115</v>
      </c>
      <c r="F89">
        <v>1</v>
      </c>
      <c r="G89" t="s">
        <v>303</v>
      </c>
      <c r="H89" t="s">
        <v>300</v>
      </c>
      <c r="I89" t="s">
        <v>301</v>
      </c>
      <c r="K89" t="s">
        <v>57</v>
      </c>
      <c r="L89">
        <v>1</v>
      </c>
      <c r="M89">
        <v>2017</v>
      </c>
      <c r="N89" t="s">
        <v>284</v>
      </c>
      <c r="O89" t="s">
        <v>59</v>
      </c>
      <c r="P89" t="s">
        <v>304</v>
      </c>
      <c r="Q89" t="s">
        <v>60</v>
      </c>
      <c r="S89" s="76"/>
      <c r="T89" s="77"/>
    </row>
    <row r="90" spans="1:20" x14ac:dyDescent="0.3">
      <c r="A90" t="s">
        <v>52</v>
      </c>
      <c r="B90" t="s">
        <v>53</v>
      </c>
      <c r="C90">
        <v>1675</v>
      </c>
      <c r="D90">
        <v>874320</v>
      </c>
      <c r="E90" t="s">
        <v>115</v>
      </c>
      <c r="F90">
        <v>1</v>
      </c>
      <c r="G90" t="s">
        <v>305</v>
      </c>
      <c r="H90" t="s">
        <v>65</v>
      </c>
      <c r="I90" t="s">
        <v>65</v>
      </c>
      <c r="J90">
        <v>1</v>
      </c>
      <c r="K90" t="s">
        <v>306</v>
      </c>
      <c r="L90">
        <v>1</v>
      </c>
      <c r="M90">
        <v>2017</v>
      </c>
      <c r="N90" t="s">
        <v>69</v>
      </c>
      <c r="O90" t="s">
        <v>59</v>
      </c>
      <c r="P90" t="s">
        <v>307</v>
      </c>
      <c r="Q90" t="s">
        <v>60</v>
      </c>
      <c r="S90" s="76"/>
      <c r="T90" s="77"/>
    </row>
    <row r="91" spans="1:20" x14ac:dyDescent="0.3">
      <c r="A91" t="s">
        <v>52</v>
      </c>
      <c r="B91" t="s">
        <v>53</v>
      </c>
      <c r="C91">
        <v>1675</v>
      </c>
      <c r="D91">
        <v>883100</v>
      </c>
      <c r="E91" t="s">
        <v>115</v>
      </c>
      <c r="F91">
        <v>1</v>
      </c>
      <c r="G91" t="s">
        <v>308</v>
      </c>
      <c r="H91" t="s">
        <v>118</v>
      </c>
      <c r="I91" t="s">
        <v>118</v>
      </c>
      <c r="K91" t="s">
        <v>57</v>
      </c>
      <c r="L91">
        <v>5</v>
      </c>
      <c r="M91">
        <v>2017</v>
      </c>
      <c r="N91" t="s">
        <v>58</v>
      </c>
      <c r="O91" t="s">
        <v>59</v>
      </c>
      <c r="P91" t="s">
        <v>309</v>
      </c>
      <c r="Q91" t="s">
        <v>60</v>
      </c>
      <c r="S91" s="76"/>
      <c r="T91" s="77"/>
    </row>
    <row r="92" spans="1:20" x14ac:dyDescent="0.3">
      <c r="A92" t="s">
        <v>52</v>
      </c>
      <c r="B92" t="s">
        <v>53</v>
      </c>
      <c r="C92">
        <v>1675</v>
      </c>
      <c r="D92">
        <v>890347</v>
      </c>
      <c r="E92" t="s">
        <v>104</v>
      </c>
      <c r="F92">
        <v>1</v>
      </c>
      <c r="G92" t="s">
        <v>310</v>
      </c>
      <c r="H92" t="s">
        <v>311</v>
      </c>
      <c r="I92" t="s">
        <v>56</v>
      </c>
      <c r="J92">
        <v>15</v>
      </c>
      <c r="K92" t="s">
        <v>108</v>
      </c>
      <c r="L92">
        <v>1</v>
      </c>
      <c r="M92">
        <v>2017</v>
      </c>
      <c r="N92" t="s">
        <v>312</v>
      </c>
      <c r="O92" t="s">
        <v>59</v>
      </c>
      <c r="P92" t="s">
        <v>313</v>
      </c>
      <c r="Q92" t="s">
        <v>60</v>
      </c>
      <c r="S92" s="76"/>
      <c r="T92" s="77"/>
    </row>
    <row r="93" spans="1:20" x14ac:dyDescent="0.3">
      <c r="A93" t="s">
        <v>52</v>
      </c>
      <c r="B93" t="s">
        <v>53</v>
      </c>
      <c r="C93">
        <v>1675</v>
      </c>
      <c r="D93">
        <v>890630</v>
      </c>
      <c r="E93" t="s">
        <v>104</v>
      </c>
      <c r="F93">
        <v>1</v>
      </c>
      <c r="G93" t="s">
        <v>314</v>
      </c>
      <c r="H93" t="s">
        <v>118</v>
      </c>
      <c r="I93" t="s">
        <v>118</v>
      </c>
      <c r="K93" t="s">
        <v>57</v>
      </c>
      <c r="L93">
        <v>1</v>
      </c>
      <c r="M93">
        <v>2017</v>
      </c>
      <c r="N93" t="s">
        <v>63</v>
      </c>
      <c r="O93" t="s">
        <v>59</v>
      </c>
      <c r="P93" t="s">
        <v>315</v>
      </c>
      <c r="Q93" t="s">
        <v>60</v>
      </c>
      <c r="S93" s="76"/>
      <c r="T93" s="77"/>
    </row>
    <row r="94" spans="1:20" x14ac:dyDescent="0.3">
      <c r="A94" t="s">
        <v>52</v>
      </c>
      <c r="B94" t="s">
        <v>53</v>
      </c>
      <c r="C94">
        <v>1675</v>
      </c>
      <c r="D94">
        <v>890653</v>
      </c>
      <c r="E94" t="s">
        <v>104</v>
      </c>
      <c r="F94">
        <v>1</v>
      </c>
      <c r="G94" t="s">
        <v>316</v>
      </c>
      <c r="H94" t="s">
        <v>317</v>
      </c>
      <c r="I94" t="s">
        <v>318</v>
      </c>
      <c r="K94" t="s">
        <v>57</v>
      </c>
      <c r="L94">
        <v>1</v>
      </c>
      <c r="M94">
        <v>2017</v>
      </c>
      <c r="N94" t="s">
        <v>312</v>
      </c>
      <c r="O94" t="s">
        <v>59</v>
      </c>
      <c r="P94" t="s">
        <v>319</v>
      </c>
      <c r="Q94" t="s">
        <v>60</v>
      </c>
      <c r="S94" s="76"/>
      <c r="T94" s="77"/>
    </row>
    <row r="95" spans="1:20" x14ac:dyDescent="0.3">
      <c r="A95" t="s">
        <v>52</v>
      </c>
      <c r="B95" t="s">
        <v>53</v>
      </c>
      <c r="C95">
        <v>1675</v>
      </c>
      <c r="D95">
        <v>890654</v>
      </c>
      <c r="E95" t="s">
        <v>104</v>
      </c>
      <c r="F95">
        <v>1</v>
      </c>
      <c r="G95" t="s">
        <v>320</v>
      </c>
      <c r="H95" t="s">
        <v>321</v>
      </c>
      <c r="I95" t="s">
        <v>322</v>
      </c>
      <c r="K95" t="s">
        <v>57</v>
      </c>
      <c r="L95">
        <v>1</v>
      </c>
      <c r="M95">
        <v>2017</v>
      </c>
      <c r="N95" t="s">
        <v>284</v>
      </c>
      <c r="O95" t="s">
        <v>59</v>
      </c>
      <c r="P95" t="s">
        <v>323</v>
      </c>
      <c r="Q95" t="s">
        <v>60</v>
      </c>
      <c r="S95" s="76"/>
      <c r="T95" s="77"/>
    </row>
    <row r="96" spans="1:20" x14ac:dyDescent="0.3">
      <c r="A96" t="s">
        <v>52</v>
      </c>
      <c r="B96" t="s">
        <v>53</v>
      </c>
      <c r="C96">
        <v>1675</v>
      </c>
      <c r="D96">
        <v>903000</v>
      </c>
      <c r="E96" t="s">
        <v>54</v>
      </c>
      <c r="F96">
        <v>1</v>
      </c>
      <c r="G96" t="s">
        <v>324</v>
      </c>
      <c r="H96" t="s">
        <v>56</v>
      </c>
      <c r="I96" t="s">
        <v>56</v>
      </c>
      <c r="K96" t="s">
        <v>57</v>
      </c>
      <c r="L96">
        <v>4</v>
      </c>
      <c r="M96">
        <v>2019</v>
      </c>
      <c r="N96" t="s">
        <v>312</v>
      </c>
      <c r="O96" t="s">
        <v>59</v>
      </c>
      <c r="P96" t="s">
        <v>325</v>
      </c>
      <c r="Q96" t="s">
        <v>60</v>
      </c>
      <c r="S96" s="76"/>
      <c r="T96" s="77"/>
    </row>
    <row r="97" spans="1:20" x14ac:dyDescent="0.3">
      <c r="A97" t="s">
        <v>52</v>
      </c>
      <c r="B97" t="s">
        <v>53</v>
      </c>
      <c r="C97">
        <v>1675</v>
      </c>
      <c r="D97">
        <v>904000</v>
      </c>
      <c r="E97" t="s">
        <v>54</v>
      </c>
      <c r="F97">
        <v>1</v>
      </c>
      <c r="G97" t="s">
        <v>326</v>
      </c>
      <c r="H97" t="s">
        <v>56</v>
      </c>
      <c r="I97" t="s">
        <v>56</v>
      </c>
      <c r="K97" t="s">
        <v>57</v>
      </c>
      <c r="L97">
        <v>1</v>
      </c>
      <c r="M97">
        <v>2018</v>
      </c>
      <c r="N97" t="s">
        <v>312</v>
      </c>
      <c r="O97" t="s">
        <v>59</v>
      </c>
      <c r="Q97" t="s">
        <v>60</v>
      </c>
      <c r="S97" s="76"/>
      <c r="T97" s="77"/>
    </row>
    <row r="98" spans="1:20" x14ac:dyDescent="0.3">
      <c r="A98" t="s">
        <v>52</v>
      </c>
      <c r="B98" t="s">
        <v>53</v>
      </c>
      <c r="C98">
        <v>1675</v>
      </c>
      <c r="D98">
        <v>907000</v>
      </c>
      <c r="E98" t="s">
        <v>54</v>
      </c>
      <c r="F98">
        <v>1</v>
      </c>
      <c r="G98" t="s">
        <v>327</v>
      </c>
      <c r="H98" t="s">
        <v>56</v>
      </c>
      <c r="I98" t="s">
        <v>56</v>
      </c>
      <c r="K98" t="s">
        <v>57</v>
      </c>
      <c r="L98">
        <v>5</v>
      </c>
      <c r="M98">
        <v>2018</v>
      </c>
      <c r="N98" t="s">
        <v>312</v>
      </c>
      <c r="O98" t="s">
        <v>59</v>
      </c>
      <c r="P98" t="s">
        <v>328</v>
      </c>
      <c r="Q98" t="s">
        <v>60</v>
      </c>
      <c r="S98" s="76"/>
      <c r="T98" s="77"/>
    </row>
    <row r="99" spans="1:20" x14ac:dyDescent="0.3">
      <c r="S99" s="77"/>
      <c r="T99" s="77"/>
    </row>
    <row r="100" spans="1:20" x14ac:dyDescent="0.3">
      <c r="P100" s="58" t="s">
        <v>329</v>
      </c>
      <c r="Q100" s="59"/>
      <c r="R100" s="59"/>
      <c r="S100" s="78">
        <f>SUM(S2:S98)</f>
        <v>0</v>
      </c>
      <c r="T100" s="77"/>
    </row>
  </sheetData>
  <mergeCells count="1">
    <mergeCell ref="P100:R1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prijzenboek</vt:lpstr>
      <vt:lpstr>COEL (specificatie vaste jaarso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Guntlisbergen, Jörgen</dc:creator>
  <cp:lastModifiedBy>Plugge, Ruben</cp:lastModifiedBy>
  <cp:lastPrinted>2023-01-02T14:12:57Z</cp:lastPrinted>
  <dcterms:created xsi:type="dcterms:W3CDTF">2022-03-25T10:12:46Z</dcterms:created>
  <dcterms:modified xsi:type="dcterms:W3CDTF">2023-02-08T09:43:58Z</dcterms:modified>
</cp:coreProperties>
</file>