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tagroepen\Inkoop\AANBESTEDINGEN\2022\200384 Bedrijfsafvalinzameling en -verwerking\3. Nota van Inlichtingen\"/>
    </mc:Choice>
  </mc:AlternateContent>
  <xr:revisionPtr revIDLastSave="0" documentId="13_ncr:1_{62BC054A-C29E-4FC6-863A-042B7520BDF1}" xr6:coauthVersionLast="47" xr6:coauthVersionMax="47" xr10:uidLastSave="{00000000-0000-0000-0000-000000000000}"/>
  <workbookProtection workbookAlgorithmName="SHA-512" workbookHashValue="mblszOT/JzcQOrnFQfkeIZAlsxEjpsVoFRLbyaLeWwE3BnK9XoWqFmdpCAanE/ZptuCRwYQrR9vKF5Xu8G3Xag==" workbookSaltValue="0cYg9WIWl3YX6cU2bdJmrQ==" workbookSpinCount="100000" lockStructure="1"/>
  <bookViews>
    <workbookView xWindow="-120" yWindow="-120" windowWidth="29040" windowHeight="15840" xr2:uid="{9DD92405-EC2F-4615-B460-A4CE0327934C}"/>
  </bookViews>
  <sheets>
    <sheet name="Eenheidsprijzen" sheetId="2" r:id="rId1"/>
    <sheet name="Fictieve vergelijkingsprijs" sheetId="1" r:id="rId2"/>
  </sheets>
  <definedNames>
    <definedName name="_xlnm._FilterDatabase" localSheetId="0" hidden="1">Eenheidsprijzen!$A$4:$C$4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3" i="1" l="1"/>
  <c r="H2" i="1"/>
  <c r="I2" i="1" s="1"/>
  <c r="H5" i="1"/>
  <c r="I5" i="1" s="1"/>
  <c r="H56" i="1"/>
  <c r="I56" i="1" s="1"/>
  <c r="H51" i="1"/>
  <c r="H16" i="1"/>
  <c r="I16" i="1" s="1"/>
  <c r="H15" i="1"/>
  <c r="I15" i="1" s="1"/>
  <c r="H4" i="1"/>
  <c r="I4" i="1" s="1"/>
  <c r="H3" i="1"/>
  <c r="I3" i="1" s="1"/>
  <c r="H68" i="1"/>
  <c r="I68" i="1" s="1"/>
  <c r="H78" i="1"/>
  <c r="I78" i="1" s="1"/>
  <c r="H77" i="1"/>
  <c r="I77" i="1" s="1"/>
  <c r="H76" i="1"/>
  <c r="I76" i="1" s="1"/>
  <c r="I51" i="1"/>
  <c r="H22" i="1"/>
  <c r="I22" i="1" s="1"/>
  <c r="H17" i="1"/>
  <c r="I17" i="1" s="1"/>
  <c r="H28" i="1"/>
  <c r="I28" i="1" s="1"/>
  <c r="H34" i="1"/>
  <c r="I34" i="1" s="1"/>
  <c r="H40" i="1"/>
  <c r="I40" i="1" s="1"/>
  <c r="H46" i="1"/>
  <c r="I46" i="1" s="1"/>
  <c r="H62" i="1"/>
  <c r="I62" i="1" s="1"/>
  <c r="H63" i="1"/>
  <c r="I63" i="1" s="1"/>
  <c r="H57" i="1"/>
  <c r="I57" i="1" s="1"/>
  <c r="H52" i="1"/>
  <c r="I52" i="1" s="1"/>
  <c r="H47" i="1"/>
  <c r="I47" i="1" s="1"/>
  <c r="H41" i="1"/>
  <c r="I41" i="1" s="1"/>
  <c r="H35" i="1"/>
  <c r="I35" i="1" s="1"/>
  <c r="H29" i="1"/>
  <c r="I29" i="1" s="1"/>
  <c r="H23" i="1"/>
  <c r="I23" i="1" s="1"/>
  <c r="H12" i="1"/>
  <c r="I12" i="1" s="1"/>
  <c r="H74" i="1"/>
  <c r="H73" i="1"/>
  <c r="I73" i="1" s="1"/>
  <c r="H72" i="1"/>
  <c r="I79" i="1" l="1"/>
  <c r="H70" i="1"/>
  <c r="I70" i="1" s="1"/>
  <c r="H69" i="1"/>
  <c r="I69" i="1" s="1"/>
  <c r="I71" i="1" s="1"/>
  <c r="H45" i="1"/>
  <c r="H33" i="1"/>
  <c r="H21" i="1"/>
  <c r="H61" i="1"/>
  <c r="I61" i="1" s="1"/>
  <c r="H39" i="1"/>
  <c r="H27" i="1"/>
  <c r="H10" i="1"/>
  <c r="H7" i="1"/>
  <c r="I7" i="1" s="1"/>
  <c r="H64" i="1"/>
  <c r="H58" i="1"/>
  <c r="H53" i="1"/>
  <c r="H48" i="1"/>
  <c r="I48" i="1" s="1"/>
  <c r="H42" i="1"/>
  <c r="H36" i="1"/>
  <c r="H30" i="1"/>
  <c r="H24" i="1"/>
  <c r="I24" i="1" s="1"/>
  <c r="H18" i="1"/>
  <c r="I18" i="1" s="1"/>
  <c r="H11" i="1"/>
  <c r="I11" i="1" s="1"/>
  <c r="H66" i="1"/>
  <c r="I66" i="1" s="1"/>
  <c r="H65" i="1"/>
  <c r="I65" i="1" s="1"/>
  <c r="H60" i="1"/>
  <c r="H59" i="1"/>
  <c r="H55" i="1"/>
  <c r="H54" i="1"/>
  <c r="H50" i="1"/>
  <c r="H49" i="1"/>
  <c r="H44" i="1"/>
  <c r="H43" i="1"/>
  <c r="H38" i="1"/>
  <c r="H37" i="1"/>
  <c r="H32" i="1"/>
  <c r="H31" i="1"/>
  <c r="H26" i="1"/>
  <c r="H25" i="1"/>
  <c r="H20" i="1"/>
  <c r="H19" i="1"/>
  <c r="H14" i="1"/>
  <c r="H13" i="1"/>
  <c r="H9" i="1"/>
  <c r="H8" i="1"/>
  <c r="H6" i="1"/>
  <c r="I6" i="1" s="1"/>
  <c r="I74" i="1"/>
  <c r="I72" i="1"/>
  <c r="I75" i="1" s="1"/>
  <c r="I60" i="1" l="1"/>
  <c r="I59" i="1"/>
  <c r="I58" i="1"/>
  <c r="I55" i="1"/>
  <c r="I54" i="1"/>
  <c r="I50" i="1"/>
  <c r="I49" i="1"/>
  <c r="I44" i="1"/>
  <c r="I43" i="1"/>
  <c r="I38" i="1"/>
  <c r="I37" i="1"/>
  <c r="I32" i="1"/>
  <c r="I31" i="1"/>
  <c r="I26" i="1"/>
  <c r="I25" i="1"/>
  <c r="I20" i="1"/>
  <c r="I19" i="1"/>
  <c r="I14" i="1"/>
  <c r="I8" i="1"/>
  <c r="I9" i="1"/>
  <c r="I10" i="1"/>
  <c r="I21" i="1"/>
  <c r="I27" i="1"/>
  <c r="I30" i="1"/>
  <c r="I33" i="1"/>
  <c r="I36" i="1"/>
  <c r="I39" i="1"/>
  <c r="I42" i="1"/>
  <c r="I45" i="1"/>
  <c r="I53" i="1"/>
  <c r="I64" i="1"/>
  <c r="I67" i="1" l="1"/>
  <c r="I80" i="1" s="1"/>
</calcChain>
</file>

<file path=xl/sharedStrings.xml><?xml version="1.0" encoding="utf-8"?>
<sst xmlns="http://schemas.openxmlformats.org/spreadsheetml/2006/main" count="465" uniqueCount="79">
  <si>
    <t>1100 ltr</t>
  </si>
  <si>
    <t>Koffiebekers</t>
  </si>
  <si>
    <t>30m3</t>
  </si>
  <si>
    <t>20m3</t>
  </si>
  <si>
    <t>9m3</t>
  </si>
  <si>
    <t>240 ltr</t>
  </si>
  <si>
    <t>660 ltr</t>
  </si>
  <si>
    <t>Op afroep</t>
  </si>
  <si>
    <t>Aantal containers</t>
  </si>
  <si>
    <t>B hout</t>
  </si>
  <si>
    <t>Restafval</t>
  </si>
  <si>
    <t xml:space="preserve">Volume container </t>
  </si>
  <si>
    <t xml:space="preserve">Soort container </t>
  </si>
  <si>
    <t>Rolcontainer</t>
  </si>
  <si>
    <t>Perscontainer</t>
  </si>
  <si>
    <t>Ledigingsmoment</t>
  </si>
  <si>
    <t>Wekelijks</t>
  </si>
  <si>
    <t>Maandelijks</t>
  </si>
  <si>
    <t>Tweewekelijks</t>
  </si>
  <si>
    <t>Vertrouwelijk papier</t>
  </si>
  <si>
    <t>Fictieve vergelijkingsprijs</t>
  </si>
  <si>
    <t>PMD</t>
  </si>
  <si>
    <t>Papier en karton</t>
  </si>
  <si>
    <t>1 haaks container, open</t>
  </si>
  <si>
    <t>1 haaks container, gesloten</t>
  </si>
  <si>
    <t>Twee keer per week</t>
  </si>
  <si>
    <t>Via milieupark Born</t>
  </si>
  <si>
    <t>N.v.t.</t>
  </si>
  <si>
    <t xml:space="preserve">Op afroep </t>
  </si>
  <si>
    <t>n.v.t</t>
  </si>
  <si>
    <t xml:space="preserve">Eenheidsprijs </t>
  </si>
  <si>
    <t>Reinigingskosten</t>
  </si>
  <si>
    <t xml:space="preserve">container huur en ledigingen </t>
  </si>
  <si>
    <t>Locatie</t>
  </si>
  <si>
    <t>N.v.t</t>
  </si>
  <si>
    <t>10 x per jaar</t>
  </si>
  <si>
    <t>7 x per jaar</t>
  </si>
  <si>
    <t>3 x per jaar</t>
  </si>
  <si>
    <t>12 x per jaar</t>
  </si>
  <si>
    <t>12 x jaar</t>
  </si>
  <si>
    <t>6 x per jaar</t>
  </si>
  <si>
    <t>4 x per jaar</t>
  </si>
  <si>
    <t>5 x per jaar</t>
  </si>
  <si>
    <t>Informatie</t>
  </si>
  <si>
    <t>Afvalfractie</t>
  </si>
  <si>
    <r>
      <t>Aanbestedin</t>
    </r>
    <r>
      <rPr>
        <b/>
        <sz val="11"/>
        <rFont val="Calibri"/>
        <family val="2"/>
        <scheme val="minor"/>
      </rPr>
      <t>g afvalinzameling en verwerking</t>
    </r>
    <r>
      <rPr>
        <b/>
        <sz val="11"/>
        <color theme="1"/>
        <rFont val="Calibri"/>
        <family val="2"/>
        <scheme val="minor"/>
      </rPr>
      <t>, kenmerk 200384</t>
    </r>
  </si>
  <si>
    <t xml:space="preserve">Eenheidsprijs per lediging (incl. kosten huur containers, transport, verwerking, etc..) </t>
  </si>
  <si>
    <t>Eenheidsprijs reiniging (of omruilen voor een schone) container</t>
  </si>
  <si>
    <r>
      <t>Bijlag</t>
    </r>
    <r>
      <rPr>
        <b/>
        <sz val="14"/>
        <color rgb="FF44546A"/>
        <rFont val="Calibri"/>
        <family val="2"/>
        <scheme val="minor"/>
      </rPr>
      <t>e 6</t>
    </r>
    <r>
      <rPr>
        <b/>
        <sz val="14"/>
        <color theme="3"/>
        <rFont val="Calibri"/>
        <family val="2"/>
        <scheme val="minor"/>
      </rPr>
      <t>. Pr</t>
    </r>
    <r>
      <rPr>
        <b/>
        <sz val="14"/>
        <color rgb="FF44546A"/>
        <rFont val="Calibri"/>
        <family val="2"/>
        <scheme val="minor"/>
      </rPr>
      <t>ij</t>
    </r>
    <r>
      <rPr>
        <b/>
        <sz val="14"/>
        <color theme="3"/>
        <rFont val="Calibri"/>
        <family val="2"/>
        <scheme val="minor"/>
      </rPr>
      <t xml:space="preserve">zenblad </t>
    </r>
  </si>
  <si>
    <t xml:space="preserve">IJzer en metalen </t>
  </si>
  <si>
    <t xml:space="preserve">Subtotaal container huur en ledigingen </t>
  </si>
  <si>
    <t xml:space="preserve">Subtotaal containers momenteel niet ingebruik maar mogelijk wel in de toekomst  </t>
  </si>
  <si>
    <t xml:space="preserve"> Subtotaal container reiniging </t>
  </si>
  <si>
    <t>Vidar, Millenerweg 2, 6136 KW, Sittard</t>
  </si>
  <si>
    <t>Vidar, Millenerweg 4, 6136 KW, Sittard</t>
  </si>
  <si>
    <t>Vidar, Millenerweg 8, 6136 KW, Sittard</t>
  </si>
  <si>
    <t>Stadhuis Sittard, Hub Dassenplein 1, 6131 LB, Sittard</t>
  </si>
  <si>
    <t>Stadhuis Geleen, Markt 1, 6161 GE, Geleen</t>
  </si>
  <si>
    <t>Zorg- en Veiligheidshuis, Geleenbeeklaan 2, 6166 GR, Geleen</t>
  </si>
  <si>
    <t>Kantoor Walram, Walramstraat 9-19, 6131 BK, Sittard</t>
  </si>
  <si>
    <t>Sociale zaken, Rijksweg Zuid 26, 6131 AP, Sittard</t>
  </si>
  <si>
    <t>Lager Sittard, Industriestraat 4, 6135 KH, Sittard</t>
  </si>
  <si>
    <t>Lager Geleen, Jubilieumplein 11, 6161 SR, Geleen</t>
  </si>
  <si>
    <t xml:space="preserve">Lager Born, Florianstraat 5, 6121 MA, Born </t>
  </si>
  <si>
    <t>Swill (incl. koffiedroes)</t>
  </si>
  <si>
    <t xml:space="preserve">Tarief voor het uitwisselen van containers. </t>
  </si>
  <si>
    <t xml:space="preserve">Uitwisselen van containers </t>
  </si>
  <si>
    <t xml:space="preserve">Ledigingen per maand (uitgaande van 4 volledige weken) of afroep per jaar </t>
  </si>
  <si>
    <t>Gemiddeld subtotaal per maand</t>
  </si>
  <si>
    <t xml:space="preserve"> Subtotaal uitwisselen van containers </t>
  </si>
  <si>
    <t xml:space="preserve">Prijs per lediging / afroep </t>
  </si>
  <si>
    <t xml:space="preserve">Verwerkingsprijs per ton </t>
  </si>
  <si>
    <t xml:space="preserve">Afzetcontainer </t>
  </si>
  <si>
    <t xml:space="preserve">Afzetcontainer huur en ledigingen </t>
  </si>
  <si>
    <t>Afzetcontainer verwerkingskosten</t>
  </si>
  <si>
    <t>1 ton</t>
  </si>
  <si>
    <t xml:space="preserve"> - De inschrijver mag enkel de geel gearceerde cellen aanpassen. 
 - De inschrijver is verplicht om iedere geel gearceerde cel te voorzien van een bedrag in cijfers (een 0,- of negatief bedrag is toegestaan) 
 - De eenheidsprijzen op dit tabblad worden automatisch doorgezet naar het tabblad 'fictieve vergelijkingsprijs'. 
 - De inschrijver verklaart door het ondertekenen van Bijlage 1. Verklaring omtrent inschrijving dit prijzenblad rechtsgeldig. 
</t>
  </si>
  <si>
    <t>Huurprijs per maand</t>
  </si>
  <si>
    <t>Eenheidsprijs transport (lediging)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</si>
</sst>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44546A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1" fillId="0" borderId="5" xfId="1" applyNumberFormat="1" applyFont="1" applyFill="1" applyBorder="1" applyAlignment="1">
      <alignment horizontal="center" vertical="center"/>
    </xf>
    <xf numFmtId="0" fontId="1" fillId="0" borderId="8" xfId="1" applyNumberFormat="1" applyFont="1" applyFill="1" applyBorder="1" applyAlignment="1">
      <alignment horizontal="center" vertical="center"/>
    </xf>
    <xf numFmtId="44" fontId="1" fillId="0" borderId="2" xfId="1" applyFont="1" applyFill="1" applyBorder="1" applyAlignment="1">
      <alignment horizontal="center" vertical="center"/>
    </xf>
    <xf numFmtId="44" fontId="0" fillId="0" borderId="3" xfId="1" applyFont="1" applyFill="1" applyBorder="1" applyAlignment="1">
      <alignment horizontal="center"/>
    </xf>
    <xf numFmtId="44" fontId="1" fillId="0" borderId="5" xfId="1" applyFont="1" applyFill="1" applyBorder="1" applyAlignment="1">
      <alignment horizontal="center" vertical="center"/>
    </xf>
    <xf numFmtId="44" fontId="0" fillId="0" borderId="6" xfId="1" applyFont="1" applyFill="1" applyBorder="1" applyAlignment="1">
      <alignment horizontal="center"/>
    </xf>
    <xf numFmtId="44" fontId="1" fillId="0" borderId="8" xfId="1" applyFont="1" applyFill="1" applyBorder="1" applyAlignment="1">
      <alignment horizontal="center" vertical="center"/>
    </xf>
    <xf numFmtId="44" fontId="0" fillId="0" borderId="9" xfId="1" applyFont="1" applyFill="1" applyBorder="1" applyAlignment="1">
      <alignment horizontal="center"/>
    </xf>
    <xf numFmtId="44" fontId="4" fillId="3" borderId="15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left" vertical="top"/>
    </xf>
    <xf numFmtId="0" fontId="0" fillId="0" borderId="8" xfId="0" applyBorder="1" applyAlignment="1">
      <alignment horizontal="center" vertical="center"/>
    </xf>
    <xf numFmtId="44" fontId="4" fillId="4" borderId="15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7" xfId="0" applyBorder="1"/>
    <xf numFmtId="0" fontId="0" fillId="0" borderId="4" xfId="0" applyBorder="1"/>
    <xf numFmtId="44" fontId="0" fillId="0" borderId="0" xfId="0" applyNumberFormat="1"/>
    <xf numFmtId="0" fontId="1" fillId="0" borderId="2" xfId="0" applyFont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5" fillId="0" borderId="0" xfId="0" applyFont="1"/>
    <xf numFmtId="0" fontId="3" fillId="2" borderId="20" xfId="0" applyFont="1" applyFill="1" applyBorder="1"/>
    <xf numFmtId="0" fontId="3" fillId="2" borderId="21" xfId="0" applyFont="1" applyFill="1" applyBorder="1"/>
    <xf numFmtId="0" fontId="3" fillId="2" borderId="22" xfId="0" applyFont="1" applyFill="1" applyBorder="1"/>
    <xf numFmtId="0" fontId="0" fillId="5" borderId="0" xfId="0" applyFill="1"/>
    <xf numFmtId="0" fontId="4" fillId="3" borderId="14" xfId="0" applyFont="1" applyFill="1" applyBorder="1"/>
    <xf numFmtId="0" fontId="4" fillId="3" borderId="15" xfId="0" applyFont="1" applyFill="1" applyBorder="1" applyAlignment="1">
      <alignment wrapText="1"/>
    </xf>
    <xf numFmtId="0" fontId="4" fillId="3" borderId="13" xfId="0" applyFont="1" applyFill="1" applyBorder="1" applyAlignment="1">
      <alignment vertical="center"/>
    </xf>
    <xf numFmtId="0" fontId="4" fillId="3" borderId="14" xfId="0" applyFont="1" applyFill="1" applyBorder="1" applyAlignment="1">
      <alignment vertical="center"/>
    </xf>
    <xf numFmtId="0" fontId="4" fillId="3" borderId="1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3" fillId="2" borderId="10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44" fontId="1" fillId="0" borderId="6" xfId="1" applyFont="1" applyFill="1" applyBorder="1" applyAlignment="1" applyProtection="1">
      <alignment horizontal="center" vertical="center"/>
      <protection locked="0"/>
    </xf>
    <xf numFmtId="44" fontId="1" fillId="0" borderId="3" xfId="1" applyFont="1" applyFill="1" applyBorder="1" applyAlignment="1" applyProtection="1">
      <alignment horizontal="center" vertical="center"/>
      <protection locked="0"/>
    </xf>
    <xf numFmtId="44" fontId="1" fillId="0" borderId="9" xfId="1" applyFont="1" applyFill="1" applyBorder="1" applyAlignment="1" applyProtection="1">
      <alignment horizontal="center" vertical="center"/>
      <protection locked="0"/>
    </xf>
    <xf numFmtId="0" fontId="9" fillId="0" borderId="0" xfId="0" applyFont="1" applyProtection="1">
      <protection locked="0"/>
    </xf>
    <xf numFmtId="0" fontId="9" fillId="0" borderId="10" xfId="0" applyFont="1" applyBorder="1" applyAlignment="1">
      <alignment horizontal="left" vertical="top"/>
    </xf>
    <xf numFmtId="0" fontId="9" fillId="0" borderId="5" xfId="0" applyFont="1" applyBorder="1"/>
    <xf numFmtId="0" fontId="9" fillId="0" borderId="18" xfId="0" applyFont="1" applyBorder="1" applyAlignment="1">
      <alignment vertical="top"/>
    </xf>
    <xf numFmtId="0" fontId="9" fillId="0" borderId="23" xfId="0" applyFont="1" applyBorder="1"/>
    <xf numFmtId="0" fontId="0" fillId="0" borderId="18" xfId="0" applyBorder="1" applyAlignment="1">
      <alignment horizontal="left" vertical="top"/>
    </xf>
    <xf numFmtId="0" fontId="0" fillId="0" borderId="10" xfId="0" applyBorder="1" applyAlignment="1">
      <alignment vertical="top"/>
    </xf>
    <xf numFmtId="0" fontId="6" fillId="5" borderId="13" xfId="0" applyFont="1" applyFill="1" applyBorder="1" applyAlignment="1">
      <alignment horizontal="left" vertical="center" wrapText="1"/>
    </xf>
    <xf numFmtId="0" fontId="6" fillId="5" borderId="14" xfId="0" applyFont="1" applyFill="1" applyBorder="1" applyAlignment="1">
      <alignment horizontal="left" vertical="center" wrapText="1"/>
    </xf>
    <xf numFmtId="0" fontId="6" fillId="5" borderId="15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/>
    </xf>
    <xf numFmtId="0" fontId="4" fillId="3" borderId="14" xfId="0" applyFont="1" applyFill="1" applyBorder="1" applyAlignment="1">
      <alignment horizontal="left" vertical="center"/>
    </xf>
    <xf numFmtId="0" fontId="4" fillId="3" borderId="15" xfId="0" applyFont="1" applyFill="1" applyBorder="1" applyAlignment="1">
      <alignment horizontal="left" vertical="center"/>
    </xf>
    <xf numFmtId="0" fontId="0" fillId="0" borderId="20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3" fillId="2" borderId="13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9" fillId="0" borderId="18" xfId="0" applyFont="1" applyBorder="1" applyAlignment="1">
      <alignment horizontal="left" vertical="top"/>
    </xf>
    <xf numFmtId="0" fontId="9" fillId="0" borderId="19" xfId="0" applyFont="1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4" fillId="4" borderId="13" xfId="0" applyFont="1" applyFill="1" applyBorder="1" applyAlignment="1">
      <alignment horizontal="right" vertical="center"/>
    </xf>
    <xf numFmtId="0" fontId="4" fillId="4" borderId="14" xfId="0" applyFont="1" applyFill="1" applyBorder="1" applyAlignment="1">
      <alignment horizontal="right" vertical="center"/>
    </xf>
    <xf numFmtId="0" fontId="4" fillId="3" borderId="13" xfId="0" applyFont="1" applyFill="1" applyBorder="1" applyAlignment="1">
      <alignment horizontal="right" vertical="center"/>
    </xf>
    <xf numFmtId="0" fontId="4" fillId="3" borderId="14" xfId="0" applyFont="1" applyFill="1" applyBorder="1" applyAlignment="1">
      <alignment horizontal="right" vertical="center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4454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120015</xdr:colOff>
      <xdr:row>0</xdr:row>
      <xdr:rowOff>167640</xdr:rowOff>
    </xdr:from>
    <xdr:to>
      <xdr:col>3</xdr:col>
      <xdr:colOff>1833078</xdr:colOff>
      <xdr:row>0</xdr:row>
      <xdr:rowOff>613409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45CB166-D2AB-418C-97AD-A284556CD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0190" y="167640"/>
          <a:ext cx="1713063" cy="4457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2EAD6-1C9D-4951-8355-4EA3184BC14F}">
  <dimension ref="A1:E46"/>
  <sheetViews>
    <sheetView showGridLines="0" tabSelected="1" zoomScaleNormal="100" workbookViewId="0">
      <selection activeCell="F3" sqref="F3"/>
    </sheetView>
  </sheetViews>
  <sheetFormatPr defaultRowHeight="15" x14ac:dyDescent="0.25"/>
  <cols>
    <col min="1" max="1" width="28.28515625" bestFit="1" customWidth="1"/>
    <col min="2" max="2" width="30" customWidth="1"/>
    <col min="3" max="3" width="19.85546875" bestFit="1" customWidth="1"/>
    <col min="4" max="4" width="31.28515625" customWidth="1"/>
    <col min="5" max="5" width="44.5703125" customWidth="1"/>
    <col min="6" max="6" width="15.28515625" customWidth="1"/>
  </cols>
  <sheetData>
    <row r="1" spans="1:5" ht="61.5" customHeight="1" thickBot="1" x14ac:dyDescent="0.3">
      <c r="A1" s="64" t="s">
        <v>48</v>
      </c>
      <c r="B1" s="65"/>
      <c r="C1" s="65"/>
      <c r="D1" s="66"/>
    </row>
    <row r="2" spans="1:5" ht="15.75" thickBot="1" x14ac:dyDescent="0.3">
      <c r="A2" s="67" t="s">
        <v>45</v>
      </c>
      <c r="B2" s="68"/>
      <c r="C2" s="68"/>
      <c r="D2" s="69"/>
    </row>
    <row r="3" spans="1:5" x14ac:dyDescent="0.25">
      <c r="A3" s="42"/>
      <c r="B3" s="42"/>
      <c r="C3" s="42"/>
      <c r="D3" s="42"/>
    </row>
    <row r="4" spans="1:5" ht="15.75" thickBot="1" x14ac:dyDescent="0.3">
      <c r="A4" s="39" t="s">
        <v>44</v>
      </c>
      <c r="B4" s="40" t="s">
        <v>12</v>
      </c>
      <c r="C4" s="40" t="s">
        <v>11</v>
      </c>
      <c r="D4" s="41" t="s">
        <v>30</v>
      </c>
    </row>
    <row r="5" spans="1:5" s="48" customFormat="1" ht="45.75" thickBot="1" x14ac:dyDescent="0.3">
      <c r="A5" s="45" t="s">
        <v>32</v>
      </c>
      <c r="B5" s="46"/>
      <c r="C5" s="46"/>
      <c r="D5" s="47" t="s">
        <v>46</v>
      </c>
    </row>
    <row r="6" spans="1:5" x14ac:dyDescent="0.25">
      <c r="A6" s="58" t="s">
        <v>64</v>
      </c>
      <c r="B6" s="59" t="s">
        <v>13</v>
      </c>
      <c r="C6" s="59" t="s">
        <v>5</v>
      </c>
      <c r="D6" s="54"/>
      <c r="E6" s="57"/>
    </row>
    <row r="7" spans="1:5" x14ac:dyDescent="0.25">
      <c r="A7" s="60" t="s">
        <v>22</v>
      </c>
      <c r="B7" s="59" t="s">
        <v>13</v>
      </c>
      <c r="C7" s="59" t="s">
        <v>5</v>
      </c>
      <c r="D7" s="54"/>
      <c r="E7" s="57"/>
    </row>
    <row r="8" spans="1:5" x14ac:dyDescent="0.25">
      <c r="A8" s="76" t="s">
        <v>19</v>
      </c>
      <c r="B8" s="59" t="s">
        <v>13</v>
      </c>
      <c r="C8" s="59" t="s">
        <v>5</v>
      </c>
      <c r="D8" s="54"/>
      <c r="E8" s="57"/>
    </row>
    <row r="9" spans="1:5" x14ac:dyDescent="0.25">
      <c r="A9" s="80"/>
      <c r="B9" s="61" t="s">
        <v>13</v>
      </c>
      <c r="C9" s="61" t="s">
        <v>0</v>
      </c>
      <c r="D9" s="54"/>
      <c r="E9" s="57"/>
    </row>
    <row r="10" spans="1:5" x14ac:dyDescent="0.25">
      <c r="A10" s="76" t="s">
        <v>1</v>
      </c>
      <c r="B10" s="59" t="s">
        <v>13</v>
      </c>
      <c r="C10" s="59" t="s">
        <v>5</v>
      </c>
      <c r="D10" s="54"/>
      <c r="E10" s="57"/>
    </row>
    <row r="11" spans="1:5" x14ac:dyDescent="0.25">
      <c r="A11" s="77"/>
      <c r="B11" s="59" t="s">
        <v>13</v>
      </c>
      <c r="C11" s="59" t="s">
        <v>6</v>
      </c>
      <c r="D11" s="54"/>
      <c r="E11" s="57"/>
    </row>
    <row r="12" spans="1:5" x14ac:dyDescent="0.25">
      <c r="A12" s="76" t="s">
        <v>21</v>
      </c>
      <c r="B12" s="59" t="s">
        <v>13</v>
      </c>
      <c r="C12" s="59" t="s">
        <v>5</v>
      </c>
      <c r="D12" s="54"/>
      <c r="E12" s="57"/>
    </row>
    <row r="13" spans="1:5" x14ac:dyDescent="0.25">
      <c r="A13" s="77"/>
      <c r="B13" s="59" t="s">
        <v>13</v>
      </c>
      <c r="C13" s="59" t="s">
        <v>6</v>
      </c>
      <c r="D13" s="54"/>
      <c r="E13" s="57"/>
    </row>
    <row r="14" spans="1:5" x14ac:dyDescent="0.25">
      <c r="A14" s="76" t="s">
        <v>10</v>
      </c>
      <c r="B14" s="59" t="s">
        <v>13</v>
      </c>
      <c r="C14" s="59" t="s">
        <v>5</v>
      </c>
      <c r="D14" s="54"/>
      <c r="E14" s="57"/>
    </row>
    <row r="15" spans="1:5" x14ac:dyDescent="0.25">
      <c r="A15" s="80"/>
      <c r="B15" s="59" t="s">
        <v>13</v>
      </c>
      <c r="C15" s="59" t="s">
        <v>6</v>
      </c>
      <c r="D15" s="54"/>
      <c r="E15" s="57"/>
    </row>
    <row r="16" spans="1:5" ht="15.75" thickBot="1" x14ac:dyDescent="0.3">
      <c r="A16" s="83"/>
      <c r="B16" s="59" t="s">
        <v>13</v>
      </c>
      <c r="C16" s="59" t="s">
        <v>0</v>
      </c>
      <c r="D16" s="54"/>
      <c r="E16" s="57"/>
    </row>
    <row r="17" spans="1:5" ht="15.75" thickBot="1" x14ac:dyDescent="0.3">
      <c r="A17" s="45" t="s">
        <v>73</v>
      </c>
      <c r="B17" s="46"/>
      <c r="C17" s="46"/>
      <c r="D17" s="47" t="s">
        <v>78</v>
      </c>
      <c r="E17" s="57"/>
    </row>
    <row r="18" spans="1:5" x14ac:dyDescent="0.25">
      <c r="A18" s="81" t="s">
        <v>10</v>
      </c>
      <c r="B18" s="5" t="s">
        <v>24</v>
      </c>
      <c r="C18" s="5" t="s">
        <v>4</v>
      </c>
      <c r="D18" s="54"/>
      <c r="E18" s="57"/>
    </row>
    <row r="19" spans="1:5" x14ac:dyDescent="0.25">
      <c r="A19" s="82"/>
      <c r="B19" s="5" t="s">
        <v>14</v>
      </c>
      <c r="C19" s="5" t="s">
        <v>3</v>
      </c>
      <c r="D19" s="54"/>
      <c r="E19" s="57"/>
    </row>
    <row r="20" spans="1:5" x14ac:dyDescent="0.25">
      <c r="A20" s="32" t="s">
        <v>9</v>
      </c>
      <c r="B20" s="5" t="s">
        <v>23</v>
      </c>
      <c r="C20" s="5" t="s">
        <v>2</v>
      </c>
      <c r="D20" s="54"/>
      <c r="E20" s="57"/>
    </row>
    <row r="21" spans="1:5" x14ac:dyDescent="0.25">
      <c r="A21" s="32" t="s">
        <v>49</v>
      </c>
      <c r="B21" s="5" t="s">
        <v>23</v>
      </c>
      <c r="C21" s="5" t="s">
        <v>2</v>
      </c>
      <c r="D21" s="54"/>
      <c r="E21" s="57"/>
    </row>
    <row r="22" spans="1:5" x14ac:dyDescent="0.25">
      <c r="A22" s="78" t="s">
        <v>22</v>
      </c>
      <c r="B22" s="5" t="s">
        <v>23</v>
      </c>
      <c r="C22" s="5" t="s">
        <v>2</v>
      </c>
      <c r="D22" s="54"/>
      <c r="E22" s="57"/>
    </row>
    <row r="23" spans="1:5" ht="15.75" thickBot="1" x14ac:dyDescent="0.3">
      <c r="A23" s="79"/>
      <c r="B23" s="5" t="s">
        <v>14</v>
      </c>
      <c r="C23" s="5" t="s">
        <v>3</v>
      </c>
      <c r="D23" s="54"/>
      <c r="E23" s="57"/>
    </row>
    <row r="24" spans="1:5" ht="15.75" thickBot="1" x14ac:dyDescent="0.3">
      <c r="A24" s="45" t="s">
        <v>73</v>
      </c>
      <c r="B24" s="46"/>
      <c r="C24" s="46"/>
      <c r="D24" s="47" t="s">
        <v>77</v>
      </c>
      <c r="E24" s="57"/>
    </row>
    <row r="25" spans="1:5" x14ac:dyDescent="0.25">
      <c r="A25" s="81" t="s">
        <v>10</v>
      </c>
      <c r="B25" s="5" t="s">
        <v>24</v>
      </c>
      <c r="C25" s="5" t="s">
        <v>4</v>
      </c>
      <c r="D25" s="54"/>
      <c r="E25" s="57"/>
    </row>
    <row r="26" spans="1:5" x14ac:dyDescent="0.25">
      <c r="A26" s="82"/>
      <c r="B26" s="5" t="s">
        <v>14</v>
      </c>
      <c r="C26" s="5" t="s">
        <v>3</v>
      </c>
      <c r="D26" s="54"/>
      <c r="E26" s="57"/>
    </row>
    <row r="27" spans="1:5" x14ac:dyDescent="0.25">
      <c r="A27" s="32" t="s">
        <v>9</v>
      </c>
      <c r="B27" s="5" t="s">
        <v>23</v>
      </c>
      <c r="C27" s="5" t="s">
        <v>2</v>
      </c>
      <c r="D27" s="54"/>
      <c r="E27" s="57"/>
    </row>
    <row r="28" spans="1:5" x14ac:dyDescent="0.25">
      <c r="A28" s="32" t="s">
        <v>49</v>
      </c>
      <c r="B28" s="5" t="s">
        <v>23</v>
      </c>
      <c r="C28" s="5" t="s">
        <v>2</v>
      </c>
      <c r="D28" s="54"/>
      <c r="E28" s="57"/>
    </row>
    <row r="29" spans="1:5" x14ac:dyDescent="0.25">
      <c r="A29" s="78" t="s">
        <v>22</v>
      </c>
      <c r="B29" s="5" t="s">
        <v>23</v>
      </c>
      <c r="C29" s="5" t="s">
        <v>2</v>
      </c>
      <c r="D29" s="54"/>
      <c r="E29" s="57"/>
    </row>
    <row r="30" spans="1:5" ht="15.75" thickBot="1" x14ac:dyDescent="0.3">
      <c r="A30" s="79"/>
      <c r="B30" s="5" t="s">
        <v>14</v>
      </c>
      <c r="C30" s="5" t="s">
        <v>3</v>
      </c>
      <c r="D30" s="54"/>
      <c r="E30" s="57"/>
    </row>
    <row r="31" spans="1:5" ht="15.75" thickBot="1" x14ac:dyDescent="0.3">
      <c r="A31" s="45" t="s">
        <v>74</v>
      </c>
      <c r="B31" s="46"/>
      <c r="C31" s="46"/>
      <c r="D31" s="47" t="s">
        <v>71</v>
      </c>
      <c r="E31" s="57"/>
    </row>
    <row r="32" spans="1:5" x14ac:dyDescent="0.25">
      <c r="A32" s="63" t="s">
        <v>10</v>
      </c>
      <c r="B32" s="5" t="s">
        <v>72</v>
      </c>
      <c r="C32" s="5" t="s">
        <v>75</v>
      </c>
      <c r="D32" s="54"/>
      <c r="E32" s="57"/>
    </row>
    <row r="33" spans="1:5" x14ac:dyDescent="0.25">
      <c r="A33" s="32" t="s">
        <v>9</v>
      </c>
      <c r="B33" s="5" t="s">
        <v>72</v>
      </c>
      <c r="C33" s="5" t="s">
        <v>75</v>
      </c>
      <c r="D33" s="54"/>
      <c r="E33" s="57"/>
    </row>
    <row r="34" spans="1:5" x14ac:dyDescent="0.25">
      <c r="A34" s="32" t="s">
        <v>49</v>
      </c>
      <c r="B34" s="5" t="s">
        <v>72</v>
      </c>
      <c r="C34" s="5" t="s">
        <v>75</v>
      </c>
      <c r="D34" s="54"/>
      <c r="E34" s="57"/>
    </row>
    <row r="35" spans="1:5" ht="15.75" thickBot="1" x14ac:dyDescent="0.3">
      <c r="A35" s="62" t="s">
        <v>22</v>
      </c>
      <c r="B35" s="5" t="s">
        <v>72</v>
      </c>
      <c r="C35" s="5" t="s">
        <v>75</v>
      </c>
      <c r="D35" s="54"/>
      <c r="E35" s="57"/>
    </row>
    <row r="36" spans="1:5" ht="45.75" thickBot="1" x14ac:dyDescent="0.3">
      <c r="A36" s="45" t="s">
        <v>31</v>
      </c>
      <c r="B36" s="43"/>
      <c r="C36" s="43"/>
      <c r="D36" s="44" t="s">
        <v>47</v>
      </c>
      <c r="E36" s="57"/>
    </row>
    <row r="37" spans="1:5" x14ac:dyDescent="0.25">
      <c r="A37" s="30" t="s">
        <v>34</v>
      </c>
      <c r="B37" s="3" t="s">
        <v>13</v>
      </c>
      <c r="C37" s="3" t="s">
        <v>0</v>
      </c>
      <c r="D37" s="55"/>
      <c r="E37" s="57"/>
    </row>
    <row r="38" spans="1:5" x14ac:dyDescent="0.25">
      <c r="A38" s="32" t="s">
        <v>34</v>
      </c>
      <c r="B38" s="5" t="s">
        <v>13</v>
      </c>
      <c r="C38" s="5" t="s">
        <v>6</v>
      </c>
      <c r="D38" s="54"/>
      <c r="E38" s="57"/>
    </row>
    <row r="39" spans="1:5" ht="15.75" thickBot="1" x14ac:dyDescent="0.3">
      <c r="A39" s="31" t="s">
        <v>34</v>
      </c>
      <c r="B39" s="7" t="s">
        <v>13</v>
      </c>
      <c r="C39" s="7" t="s">
        <v>5</v>
      </c>
      <c r="D39" s="56"/>
      <c r="E39" s="57"/>
    </row>
    <row r="40" spans="1:5" ht="30.75" thickBot="1" x14ac:dyDescent="0.3">
      <c r="A40" s="45" t="s">
        <v>66</v>
      </c>
      <c r="B40" s="46"/>
      <c r="C40" s="46"/>
      <c r="D40" s="47" t="s">
        <v>65</v>
      </c>
      <c r="E40" s="57"/>
    </row>
    <row r="41" spans="1:5" x14ac:dyDescent="0.25">
      <c r="A41" s="30" t="s">
        <v>34</v>
      </c>
      <c r="B41" s="3" t="s">
        <v>13</v>
      </c>
      <c r="C41" s="3" t="s">
        <v>0</v>
      </c>
      <c r="D41" s="55"/>
      <c r="E41" s="57"/>
    </row>
    <row r="42" spans="1:5" x14ac:dyDescent="0.25">
      <c r="A42" s="32" t="s">
        <v>34</v>
      </c>
      <c r="B42" s="5" t="s">
        <v>13</v>
      </c>
      <c r="C42" s="5" t="s">
        <v>6</v>
      </c>
      <c r="D42" s="54"/>
      <c r="E42" s="57"/>
    </row>
    <row r="43" spans="1:5" ht="15.75" thickBot="1" x14ac:dyDescent="0.3">
      <c r="A43" s="31" t="s">
        <v>34</v>
      </c>
      <c r="B43" s="7" t="s">
        <v>13</v>
      </c>
      <c r="C43" s="7" t="s">
        <v>5</v>
      </c>
      <c r="D43" s="56"/>
      <c r="E43" s="57"/>
    </row>
    <row r="44" spans="1:5" ht="15.75" thickBot="1" x14ac:dyDescent="0.3">
      <c r="B44" s="42"/>
      <c r="C44" s="42"/>
      <c r="D44" s="42"/>
    </row>
    <row r="45" spans="1:5" ht="15.75" customHeight="1" thickBot="1" x14ac:dyDescent="0.3">
      <c r="A45" s="73" t="s">
        <v>43</v>
      </c>
      <c r="B45" s="74"/>
      <c r="C45" s="74"/>
      <c r="D45" s="75"/>
    </row>
    <row r="46" spans="1:5" ht="84.75" customHeight="1" thickBot="1" x14ac:dyDescent="0.3">
      <c r="A46" s="70" t="s">
        <v>76</v>
      </c>
      <c r="B46" s="71"/>
      <c r="C46" s="71"/>
      <c r="D46" s="72"/>
    </row>
  </sheetData>
  <sheetProtection algorithmName="SHA-512" hashValue="5BiX+opXx1u8JLOHJkAz3iYj+VNFEwETNWahKjXjD+SUs+xMdsseMORNKjv4Ekinl7DmPxiCVQoLp9s+3p1NwQ==" saltValue="Ckm4aP4KYz3eATnwXZvqwQ==" spinCount="100000" sheet="1" objects="1" scenarios="1"/>
  <mergeCells count="12">
    <mergeCell ref="A1:D1"/>
    <mergeCell ref="A2:D2"/>
    <mergeCell ref="A46:D46"/>
    <mergeCell ref="A45:D45"/>
    <mergeCell ref="A10:A11"/>
    <mergeCell ref="A12:A13"/>
    <mergeCell ref="A22:A23"/>
    <mergeCell ref="A8:A9"/>
    <mergeCell ref="A29:A30"/>
    <mergeCell ref="A25:A26"/>
    <mergeCell ref="A18:A19"/>
    <mergeCell ref="A14:A16"/>
  </mergeCells>
  <conditionalFormatting sqref="D37:D39 D18:D23 D25:D30 D6:D16 D41:D43 D32:D35">
    <cfRule type="containsBlanks" dxfId="0" priority="2">
      <formula>LEN(TRIM(D6))=0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1694E-8F4A-4A4E-832B-768C4DC9DEED}">
  <dimension ref="A1:J80"/>
  <sheetViews>
    <sheetView showGridLines="0" zoomScaleNormal="100" workbookViewId="0">
      <pane ySplit="1" topLeftCell="A2" activePane="bottomLeft" state="frozen"/>
      <selection pane="bottomLeft" activeCell="H4" sqref="H4"/>
    </sheetView>
  </sheetViews>
  <sheetFormatPr defaultRowHeight="15" x14ac:dyDescent="0.25"/>
  <cols>
    <col min="1" max="1" width="18.42578125" style="53" customWidth="1"/>
    <col min="2" max="2" width="24.28515625" customWidth="1"/>
    <col min="3" max="3" width="26.28515625" customWidth="1"/>
    <col min="4" max="4" width="11.7109375" customWidth="1"/>
    <col min="5" max="5" width="13.28515625" style="1" customWidth="1"/>
    <col min="6" max="6" width="20.85546875" style="1" customWidth="1"/>
    <col min="7" max="7" width="20.85546875" style="2" customWidth="1"/>
    <col min="8" max="8" width="20.140625" style="2" customWidth="1"/>
    <col min="9" max="9" width="18.140625" style="1" customWidth="1"/>
    <col min="10" max="10" width="40.7109375" customWidth="1"/>
    <col min="13" max="13" width="9.42578125" customWidth="1"/>
  </cols>
  <sheetData>
    <row r="1" spans="1:10" s="1" customFormat="1" ht="60.75" customHeight="1" thickBot="1" x14ac:dyDescent="0.3">
      <c r="A1" s="49" t="s">
        <v>33</v>
      </c>
      <c r="B1" s="18" t="s">
        <v>44</v>
      </c>
      <c r="C1" s="18" t="s">
        <v>12</v>
      </c>
      <c r="D1" s="19" t="s">
        <v>11</v>
      </c>
      <c r="E1" s="19" t="s">
        <v>8</v>
      </c>
      <c r="F1" s="19" t="s">
        <v>15</v>
      </c>
      <c r="G1" s="19" t="s">
        <v>67</v>
      </c>
      <c r="H1" s="19" t="s">
        <v>70</v>
      </c>
      <c r="I1" s="20" t="s">
        <v>68</v>
      </c>
    </row>
    <row r="2" spans="1:10" x14ac:dyDescent="0.25">
      <c r="A2" s="88" t="s">
        <v>53</v>
      </c>
      <c r="B2" s="3" t="s">
        <v>9</v>
      </c>
      <c r="C2" s="3" t="s">
        <v>23</v>
      </c>
      <c r="D2" s="3" t="s">
        <v>2</v>
      </c>
      <c r="E2" s="4">
        <v>1</v>
      </c>
      <c r="F2" s="4" t="s">
        <v>7</v>
      </c>
      <c r="G2" s="35" t="s">
        <v>42</v>
      </c>
      <c r="H2" s="11">
        <f>Eenheidsprijzen!$D$20+(Eenheidsprijzen!$D$33*12.5)</f>
        <v>0</v>
      </c>
      <c r="I2" s="12">
        <f>((5/12)*H2)+Eenheidsprijzen!D27</f>
        <v>0</v>
      </c>
      <c r="J2" s="33"/>
    </row>
    <row r="3" spans="1:10" x14ac:dyDescent="0.25">
      <c r="A3" s="89"/>
      <c r="B3" s="5" t="s">
        <v>10</v>
      </c>
      <c r="C3" s="5" t="s">
        <v>14</v>
      </c>
      <c r="D3" s="5" t="s">
        <v>3</v>
      </c>
      <c r="E3" s="6">
        <v>1</v>
      </c>
      <c r="F3" s="6" t="s">
        <v>7</v>
      </c>
      <c r="G3" s="9" t="s">
        <v>35</v>
      </c>
      <c r="H3" s="13">
        <f>Eenheidsprijzen!$D$19+(Eenheidsprijzen!$D$32*2.7)</f>
        <v>0</v>
      </c>
      <c r="I3" s="14">
        <f>((10/12)*H3)+Eenheidsprijzen!D26</f>
        <v>0</v>
      </c>
      <c r="J3" s="38"/>
    </row>
    <row r="4" spans="1:10" x14ac:dyDescent="0.25">
      <c r="A4" s="89"/>
      <c r="B4" s="5" t="s">
        <v>22</v>
      </c>
      <c r="C4" s="5" t="s">
        <v>14</v>
      </c>
      <c r="D4" s="5" t="s">
        <v>3</v>
      </c>
      <c r="E4" s="6">
        <v>1</v>
      </c>
      <c r="F4" s="6" t="s">
        <v>7</v>
      </c>
      <c r="G4" s="9" t="s">
        <v>36</v>
      </c>
      <c r="H4" s="13">
        <f>Eenheidsprijzen!D23+(Eenheidsprijzen!$D$35*8)</f>
        <v>0</v>
      </c>
      <c r="I4" s="14">
        <f>((7/12)*H4)+Eenheidsprijzen!D30</f>
        <v>0</v>
      </c>
      <c r="J4" s="38"/>
    </row>
    <row r="5" spans="1:10" x14ac:dyDescent="0.25">
      <c r="A5" s="89"/>
      <c r="B5" s="5" t="s">
        <v>49</v>
      </c>
      <c r="C5" s="5" t="s">
        <v>23</v>
      </c>
      <c r="D5" s="5" t="s">
        <v>2</v>
      </c>
      <c r="E5" s="6">
        <v>1</v>
      </c>
      <c r="F5" s="6" t="s">
        <v>7</v>
      </c>
      <c r="G5" s="9" t="s">
        <v>37</v>
      </c>
      <c r="H5" s="13">
        <f>Eenheidsprijzen!D21+(Eenheidsprijzen!D34*2)</f>
        <v>0</v>
      </c>
      <c r="I5" s="14">
        <f>((3/12)*H5)+Eenheidsprijzen!D28</f>
        <v>0</v>
      </c>
      <c r="J5" s="38"/>
    </row>
    <row r="6" spans="1:10" x14ac:dyDescent="0.25">
      <c r="A6" s="89"/>
      <c r="B6" s="5" t="s">
        <v>10</v>
      </c>
      <c r="C6" s="5" t="s">
        <v>13</v>
      </c>
      <c r="D6" s="5" t="s">
        <v>0</v>
      </c>
      <c r="E6" s="6">
        <v>2</v>
      </c>
      <c r="F6" s="6" t="s">
        <v>16</v>
      </c>
      <c r="G6" s="36">
        <v>8</v>
      </c>
      <c r="H6" s="13">
        <f>Eenheidsprijzen!$D$16</f>
        <v>0</v>
      </c>
      <c r="I6" s="14">
        <f>G6*H6</f>
        <v>0</v>
      </c>
    </row>
    <row r="7" spans="1:10" x14ac:dyDescent="0.25">
      <c r="A7" s="89"/>
      <c r="B7" s="5" t="s">
        <v>1</v>
      </c>
      <c r="C7" s="5" t="s">
        <v>13</v>
      </c>
      <c r="D7" s="5" t="s">
        <v>6</v>
      </c>
      <c r="E7" s="6">
        <v>1</v>
      </c>
      <c r="F7" s="6" t="s">
        <v>7</v>
      </c>
      <c r="G7" s="9" t="s">
        <v>38</v>
      </c>
      <c r="H7" s="13">
        <f>Eenheidsprijzen!$D$11</f>
        <v>0</v>
      </c>
      <c r="I7" s="14">
        <f>(12/12)*H7</f>
        <v>0</v>
      </c>
    </row>
    <row r="8" spans="1:10" x14ac:dyDescent="0.25">
      <c r="A8" s="89"/>
      <c r="B8" s="5" t="s">
        <v>64</v>
      </c>
      <c r="C8" s="5" t="s">
        <v>13</v>
      </c>
      <c r="D8" s="5" t="s">
        <v>5</v>
      </c>
      <c r="E8" s="6">
        <v>1</v>
      </c>
      <c r="F8" s="6" t="s">
        <v>16</v>
      </c>
      <c r="G8" s="9">
        <v>4</v>
      </c>
      <c r="H8" s="13">
        <f>Eenheidsprijzen!$D$6</f>
        <v>0</v>
      </c>
      <c r="I8" s="14">
        <f>G8*H8</f>
        <v>0</v>
      </c>
    </row>
    <row r="9" spans="1:10" ht="15.75" thickBot="1" x14ac:dyDescent="0.3">
      <c r="A9" s="90"/>
      <c r="B9" s="7" t="s">
        <v>21</v>
      </c>
      <c r="C9" s="7" t="s">
        <v>13</v>
      </c>
      <c r="D9" s="7" t="s">
        <v>5</v>
      </c>
      <c r="E9" s="8">
        <v>1</v>
      </c>
      <c r="F9" s="8" t="s">
        <v>16</v>
      </c>
      <c r="G9" s="10">
        <v>4</v>
      </c>
      <c r="H9" s="15">
        <f>Eenheidsprijzen!$D$12</f>
        <v>0</v>
      </c>
      <c r="I9" s="16">
        <f>G9*H9</f>
        <v>0</v>
      </c>
    </row>
    <row r="10" spans="1:10" x14ac:dyDescent="0.25">
      <c r="A10" s="88" t="s">
        <v>54</v>
      </c>
      <c r="B10" s="3" t="s">
        <v>10</v>
      </c>
      <c r="C10" s="3" t="s">
        <v>13</v>
      </c>
      <c r="D10" s="3" t="s">
        <v>0</v>
      </c>
      <c r="E10" s="4">
        <v>3</v>
      </c>
      <c r="F10" s="4" t="s">
        <v>16</v>
      </c>
      <c r="G10" s="34">
        <v>12</v>
      </c>
      <c r="H10" s="13">
        <f>Eenheidsprijzen!$D$16</f>
        <v>0</v>
      </c>
      <c r="I10" s="12">
        <f>G10*H10</f>
        <v>0</v>
      </c>
    </row>
    <row r="11" spans="1:10" x14ac:dyDescent="0.25">
      <c r="A11" s="89"/>
      <c r="B11" s="5" t="s">
        <v>1</v>
      </c>
      <c r="C11" s="5" t="s">
        <v>13</v>
      </c>
      <c r="D11" s="5" t="s">
        <v>6</v>
      </c>
      <c r="E11" s="6">
        <v>1</v>
      </c>
      <c r="F11" s="6" t="s">
        <v>7</v>
      </c>
      <c r="G11" s="9" t="s">
        <v>39</v>
      </c>
      <c r="H11" s="13">
        <f>Eenheidsprijzen!$D$11</f>
        <v>0</v>
      </c>
      <c r="I11" s="14">
        <f>(12/12)*H11</f>
        <v>0</v>
      </c>
    </row>
    <row r="12" spans="1:10" x14ac:dyDescent="0.25">
      <c r="A12" s="89"/>
      <c r="B12" s="5" t="s">
        <v>19</v>
      </c>
      <c r="C12" s="5" t="s">
        <v>13</v>
      </c>
      <c r="D12" s="5" t="s">
        <v>5</v>
      </c>
      <c r="E12" s="6">
        <v>3</v>
      </c>
      <c r="F12" s="6" t="s">
        <v>7</v>
      </c>
      <c r="G12" s="9" t="s">
        <v>39</v>
      </c>
      <c r="H12" s="13">
        <f>Eenheidsprijzen!$D$8</f>
        <v>0</v>
      </c>
      <c r="I12" s="14">
        <f>((12/12)*H12*E12)</f>
        <v>0</v>
      </c>
      <c r="J12" s="38"/>
    </row>
    <row r="13" spans="1:10" x14ac:dyDescent="0.25">
      <c r="A13" s="89"/>
      <c r="B13" s="5" t="s">
        <v>64</v>
      </c>
      <c r="C13" s="5" t="s">
        <v>13</v>
      </c>
      <c r="D13" s="5" t="s">
        <v>5</v>
      </c>
      <c r="E13" s="6">
        <v>1</v>
      </c>
      <c r="F13" s="6" t="s">
        <v>16</v>
      </c>
      <c r="G13" s="9">
        <v>4</v>
      </c>
      <c r="H13" s="13">
        <f>Eenheidsprijzen!$D$6</f>
        <v>0</v>
      </c>
      <c r="I13" s="14">
        <f>G13*H13</f>
        <v>0</v>
      </c>
    </row>
    <row r="14" spans="1:10" ht="15.75" thickBot="1" x14ac:dyDescent="0.3">
      <c r="A14" s="90"/>
      <c r="B14" s="7" t="s">
        <v>21</v>
      </c>
      <c r="C14" s="7" t="s">
        <v>13</v>
      </c>
      <c r="D14" s="7" t="s">
        <v>5</v>
      </c>
      <c r="E14" s="8">
        <v>1</v>
      </c>
      <c r="F14" s="8" t="s">
        <v>16</v>
      </c>
      <c r="G14" s="10">
        <v>4</v>
      </c>
      <c r="H14" s="15">
        <f>Eenheidsprijzen!$D$12</f>
        <v>0</v>
      </c>
      <c r="I14" s="16">
        <f>G14*H14</f>
        <v>0</v>
      </c>
    </row>
    <row r="15" spans="1:10" x14ac:dyDescent="0.25">
      <c r="A15" s="88" t="s">
        <v>55</v>
      </c>
      <c r="B15" s="21" t="s">
        <v>10</v>
      </c>
      <c r="C15" s="22" t="s">
        <v>24</v>
      </c>
      <c r="D15" s="21" t="s">
        <v>4</v>
      </c>
      <c r="E15" s="23">
        <v>1</v>
      </c>
      <c r="F15" s="23" t="s">
        <v>7</v>
      </c>
      <c r="G15" s="35" t="s">
        <v>38</v>
      </c>
      <c r="H15" s="11">
        <f>Eenheidsprijzen!D18+(Eenheidsprijzen!$D$32*1.1)</f>
        <v>0</v>
      </c>
      <c r="I15" s="12">
        <f>((12/12)*H15)+Eenheidsprijzen!D25</f>
        <v>0</v>
      </c>
    </row>
    <row r="16" spans="1:10" x14ac:dyDescent="0.25">
      <c r="A16" s="89"/>
      <c r="B16" s="5" t="s">
        <v>22</v>
      </c>
      <c r="C16" s="5" t="s">
        <v>23</v>
      </c>
      <c r="D16" s="5" t="s">
        <v>2</v>
      </c>
      <c r="E16" s="6">
        <v>1</v>
      </c>
      <c r="F16" s="6" t="s">
        <v>7</v>
      </c>
      <c r="G16" s="9" t="s">
        <v>40</v>
      </c>
      <c r="H16" s="13">
        <f>Eenheidsprijzen!D22+(Eenheidsprijzen!D35*0.5)</f>
        <v>0</v>
      </c>
      <c r="I16" s="14">
        <f>((6/12)*H16)+Eenheidsprijzen!D29</f>
        <v>0</v>
      </c>
    </row>
    <row r="17" spans="1:10" x14ac:dyDescent="0.25">
      <c r="A17" s="89"/>
      <c r="B17" s="5" t="s">
        <v>19</v>
      </c>
      <c r="C17" s="5" t="s">
        <v>13</v>
      </c>
      <c r="D17" s="5" t="s">
        <v>0</v>
      </c>
      <c r="E17" s="6">
        <v>1</v>
      </c>
      <c r="F17" s="6" t="s">
        <v>7</v>
      </c>
      <c r="G17" s="9" t="s">
        <v>41</v>
      </c>
      <c r="H17" s="13">
        <f>Eenheidsprijzen!$D$9</f>
        <v>0</v>
      </c>
      <c r="I17" s="14">
        <f>(4/12)*H17</f>
        <v>0</v>
      </c>
      <c r="J17" s="38"/>
    </row>
    <row r="18" spans="1:10" x14ac:dyDescent="0.25">
      <c r="A18" s="89"/>
      <c r="B18" s="5" t="s">
        <v>1</v>
      </c>
      <c r="C18" s="5" t="s">
        <v>13</v>
      </c>
      <c r="D18" s="5" t="s">
        <v>6</v>
      </c>
      <c r="E18" s="6">
        <v>1</v>
      </c>
      <c r="F18" s="6" t="s">
        <v>7</v>
      </c>
      <c r="G18" s="9" t="s">
        <v>38</v>
      </c>
      <c r="H18" s="13">
        <f>Eenheidsprijzen!$D$11</f>
        <v>0</v>
      </c>
      <c r="I18" s="14">
        <f>(12/12)*H18</f>
        <v>0</v>
      </c>
    </row>
    <row r="19" spans="1:10" x14ac:dyDescent="0.25">
      <c r="A19" s="89"/>
      <c r="B19" s="5" t="s">
        <v>64</v>
      </c>
      <c r="C19" s="5" t="s">
        <v>13</v>
      </c>
      <c r="D19" s="5" t="s">
        <v>5</v>
      </c>
      <c r="E19" s="6">
        <v>1</v>
      </c>
      <c r="F19" s="6" t="s">
        <v>16</v>
      </c>
      <c r="G19" s="9">
        <v>4</v>
      </c>
      <c r="H19" s="13">
        <f>Eenheidsprijzen!$D$6</f>
        <v>0</v>
      </c>
      <c r="I19" s="14">
        <f>G19*H19</f>
        <v>0</v>
      </c>
    </row>
    <row r="20" spans="1:10" ht="15.75" thickBot="1" x14ac:dyDescent="0.3">
      <c r="A20" s="90"/>
      <c r="B20" s="7" t="s">
        <v>21</v>
      </c>
      <c r="C20" s="7" t="s">
        <v>13</v>
      </c>
      <c r="D20" s="7" t="s">
        <v>5</v>
      </c>
      <c r="E20" s="8">
        <v>1</v>
      </c>
      <c r="F20" s="8" t="s">
        <v>16</v>
      </c>
      <c r="G20" s="10">
        <v>4</v>
      </c>
      <c r="H20" s="15">
        <f>Eenheidsprijzen!$D$12</f>
        <v>0</v>
      </c>
      <c r="I20" s="16">
        <f>G20*H20</f>
        <v>0</v>
      </c>
    </row>
    <row r="21" spans="1:10" x14ac:dyDescent="0.25">
      <c r="A21" s="88" t="s">
        <v>56</v>
      </c>
      <c r="B21" s="3" t="s">
        <v>10</v>
      </c>
      <c r="C21" s="3" t="s">
        <v>13</v>
      </c>
      <c r="D21" s="3" t="s">
        <v>6</v>
      </c>
      <c r="E21" s="4">
        <v>1</v>
      </c>
      <c r="F21" s="4" t="s">
        <v>16</v>
      </c>
      <c r="G21" s="34">
        <v>4</v>
      </c>
      <c r="H21" s="11">
        <f>Eenheidsprijzen!$D$15</f>
        <v>0</v>
      </c>
      <c r="I21" s="12">
        <f>G21*H21</f>
        <v>0</v>
      </c>
    </row>
    <row r="22" spans="1:10" x14ac:dyDescent="0.25">
      <c r="A22" s="89"/>
      <c r="B22" s="5" t="s">
        <v>22</v>
      </c>
      <c r="C22" s="5" t="s">
        <v>13</v>
      </c>
      <c r="D22" s="5" t="s">
        <v>5</v>
      </c>
      <c r="E22" s="6">
        <v>12</v>
      </c>
      <c r="F22" s="6" t="s">
        <v>18</v>
      </c>
      <c r="G22" s="36">
        <v>24</v>
      </c>
      <c r="H22" s="13">
        <f>Eenheidsprijzen!$D$7</f>
        <v>0</v>
      </c>
      <c r="I22" s="14">
        <f>G22*H22</f>
        <v>0</v>
      </c>
    </row>
    <row r="23" spans="1:10" x14ac:dyDescent="0.25">
      <c r="A23" s="89"/>
      <c r="B23" s="5" t="s">
        <v>19</v>
      </c>
      <c r="C23" s="5" t="s">
        <v>13</v>
      </c>
      <c r="D23" s="5" t="s">
        <v>5</v>
      </c>
      <c r="E23" s="6">
        <v>12</v>
      </c>
      <c r="F23" s="6" t="s">
        <v>7</v>
      </c>
      <c r="G23" s="36" t="s">
        <v>38</v>
      </c>
      <c r="H23" s="13">
        <f>Eenheidsprijzen!$D$8</f>
        <v>0</v>
      </c>
      <c r="I23" s="14">
        <f>(12/12)*H23*E23</f>
        <v>0</v>
      </c>
    </row>
    <row r="24" spans="1:10" x14ac:dyDescent="0.25">
      <c r="A24" s="89"/>
      <c r="B24" s="5" t="s">
        <v>1</v>
      </c>
      <c r="C24" s="5" t="s">
        <v>13</v>
      </c>
      <c r="D24" s="5" t="s">
        <v>6</v>
      </c>
      <c r="E24" s="6">
        <v>1</v>
      </c>
      <c r="F24" s="6" t="s">
        <v>17</v>
      </c>
      <c r="G24" s="36">
        <v>1</v>
      </c>
      <c r="H24" s="13">
        <f>Eenheidsprijzen!$D$11</f>
        <v>0</v>
      </c>
      <c r="I24" s="14">
        <f>G24*H24</f>
        <v>0</v>
      </c>
    </row>
    <row r="25" spans="1:10" x14ac:dyDescent="0.25">
      <c r="A25" s="89"/>
      <c r="B25" s="5" t="s">
        <v>64</v>
      </c>
      <c r="C25" s="5" t="s">
        <v>13</v>
      </c>
      <c r="D25" s="5" t="s">
        <v>5</v>
      </c>
      <c r="E25" s="6">
        <v>1</v>
      </c>
      <c r="F25" s="6" t="s">
        <v>16</v>
      </c>
      <c r="G25" s="9">
        <v>4</v>
      </c>
      <c r="H25" s="13">
        <f>Eenheidsprijzen!$D$6</f>
        <v>0</v>
      </c>
      <c r="I25" s="14">
        <f>G25*H25</f>
        <v>0</v>
      </c>
    </row>
    <row r="26" spans="1:10" ht="15.75" thickBot="1" x14ac:dyDescent="0.3">
      <c r="A26" s="90"/>
      <c r="B26" s="7" t="s">
        <v>21</v>
      </c>
      <c r="C26" s="7" t="s">
        <v>13</v>
      </c>
      <c r="D26" s="7" t="s">
        <v>5</v>
      </c>
      <c r="E26" s="8">
        <v>1</v>
      </c>
      <c r="F26" s="8" t="s">
        <v>16</v>
      </c>
      <c r="G26" s="10">
        <v>4</v>
      </c>
      <c r="H26" s="15">
        <f>Eenheidsprijzen!$D$12</f>
        <v>0</v>
      </c>
      <c r="I26" s="16">
        <f>G26*H26</f>
        <v>0</v>
      </c>
    </row>
    <row r="27" spans="1:10" x14ac:dyDescent="0.25">
      <c r="A27" s="88" t="s">
        <v>57</v>
      </c>
      <c r="B27" s="3" t="s">
        <v>10</v>
      </c>
      <c r="C27" s="3" t="s">
        <v>13</v>
      </c>
      <c r="D27" s="3" t="s">
        <v>0</v>
      </c>
      <c r="E27" s="4">
        <v>1</v>
      </c>
      <c r="F27" s="4" t="s">
        <v>25</v>
      </c>
      <c r="G27" s="34">
        <v>8</v>
      </c>
      <c r="H27" s="13">
        <f>Eenheidsprijzen!$D$16</f>
        <v>0</v>
      </c>
      <c r="I27" s="12">
        <f>G27*H27</f>
        <v>0</v>
      </c>
    </row>
    <row r="28" spans="1:10" x14ac:dyDescent="0.25">
      <c r="A28" s="89"/>
      <c r="B28" s="5" t="s">
        <v>22</v>
      </c>
      <c r="C28" s="5" t="s">
        <v>13</v>
      </c>
      <c r="D28" s="5" t="s">
        <v>5</v>
      </c>
      <c r="E28" s="6">
        <v>23</v>
      </c>
      <c r="F28" s="6" t="s">
        <v>18</v>
      </c>
      <c r="G28" s="36">
        <v>46</v>
      </c>
      <c r="H28" s="13">
        <f>Eenheidsprijzen!$D$7</f>
        <v>0</v>
      </c>
      <c r="I28" s="14">
        <f>G28*H28</f>
        <v>0</v>
      </c>
    </row>
    <row r="29" spans="1:10" x14ac:dyDescent="0.25">
      <c r="A29" s="89"/>
      <c r="B29" s="5" t="s">
        <v>19</v>
      </c>
      <c r="C29" s="5" t="s">
        <v>13</v>
      </c>
      <c r="D29" s="5" t="s">
        <v>5</v>
      </c>
      <c r="E29" s="6">
        <v>11</v>
      </c>
      <c r="F29" s="6" t="s">
        <v>7</v>
      </c>
      <c r="G29" s="36" t="s">
        <v>38</v>
      </c>
      <c r="H29" s="13">
        <f>Eenheidsprijzen!$D$8</f>
        <v>0</v>
      </c>
      <c r="I29" s="14">
        <f>(12/12)*H29*11</f>
        <v>0</v>
      </c>
    </row>
    <row r="30" spans="1:10" x14ac:dyDescent="0.25">
      <c r="A30" s="89"/>
      <c r="B30" s="5" t="s">
        <v>1</v>
      </c>
      <c r="C30" s="5" t="s">
        <v>13</v>
      </c>
      <c r="D30" s="5" t="s">
        <v>6</v>
      </c>
      <c r="E30" s="6">
        <v>1</v>
      </c>
      <c r="F30" s="6" t="s">
        <v>17</v>
      </c>
      <c r="G30" s="36">
        <v>1</v>
      </c>
      <c r="H30" s="13">
        <f>Eenheidsprijzen!$D$11</f>
        <v>0</v>
      </c>
      <c r="I30" s="14">
        <f>G30*H30</f>
        <v>0</v>
      </c>
    </row>
    <row r="31" spans="1:10" x14ac:dyDescent="0.25">
      <c r="A31" s="89"/>
      <c r="B31" s="5" t="s">
        <v>64</v>
      </c>
      <c r="C31" s="5" t="s">
        <v>13</v>
      </c>
      <c r="D31" s="5" t="s">
        <v>5</v>
      </c>
      <c r="E31" s="6">
        <v>1</v>
      </c>
      <c r="F31" s="6" t="s">
        <v>16</v>
      </c>
      <c r="G31" s="9">
        <v>4</v>
      </c>
      <c r="H31" s="13">
        <f>Eenheidsprijzen!$D$6</f>
        <v>0</v>
      </c>
      <c r="I31" s="14">
        <f>G31*H31</f>
        <v>0</v>
      </c>
    </row>
    <row r="32" spans="1:10" ht="15.75" thickBot="1" x14ac:dyDescent="0.3">
      <c r="A32" s="90"/>
      <c r="B32" s="7" t="s">
        <v>21</v>
      </c>
      <c r="C32" s="7" t="s">
        <v>13</v>
      </c>
      <c r="D32" s="7" t="s">
        <v>5</v>
      </c>
      <c r="E32" s="8">
        <v>1</v>
      </c>
      <c r="F32" s="8" t="s">
        <v>16</v>
      </c>
      <c r="G32" s="10">
        <v>4</v>
      </c>
      <c r="H32" s="15">
        <f>Eenheidsprijzen!$D$12</f>
        <v>0</v>
      </c>
      <c r="I32" s="16">
        <f>G32*H32</f>
        <v>0</v>
      </c>
    </row>
    <row r="33" spans="1:9" x14ac:dyDescent="0.25">
      <c r="A33" s="88" t="s">
        <v>58</v>
      </c>
      <c r="B33" s="3" t="s">
        <v>10</v>
      </c>
      <c r="C33" s="3" t="s">
        <v>13</v>
      </c>
      <c r="D33" s="37" t="s">
        <v>6</v>
      </c>
      <c r="E33" s="4">
        <v>1</v>
      </c>
      <c r="F33" s="4" t="s">
        <v>16</v>
      </c>
      <c r="G33" s="34">
        <v>4</v>
      </c>
      <c r="H33" s="11">
        <f>Eenheidsprijzen!$D$15</f>
        <v>0</v>
      </c>
      <c r="I33" s="12">
        <f>G33*H33</f>
        <v>0</v>
      </c>
    </row>
    <row r="34" spans="1:9" x14ac:dyDescent="0.25">
      <c r="A34" s="89"/>
      <c r="B34" s="5" t="s">
        <v>22</v>
      </c>
      <c r="C34" s="5" t="s">
        <v>13</v>
      </c>
      <c r="D34" s="5" t="s">
        <v>5</v>
      </c>
      <c r="E34" s="6">
        <v>6</v>
      </c>
      <c r="F34" s="6" t="s">
        <v>18</v>
      </c>
      <c r="G34" s="36">
        <v>12</v>
      </c>
      <c r="H34" s="13">
        <f>Eenheidsprijzen!$D$7</f>
        <v>0</v>
      </c>
      <c r="I34" s="14">
        <f>G34*H34</f>
        <v>0</v>
      </c>
    </row>
    <row r="35" spans="1:9" x14ac:dyDescent="0.25">
      <c r="A35" s="89"/>
      <c r="B35" s="5" t="s">
        <v>19</v>
      </c>
      <c r="C35" s="5" t="s">
        <v>13</v>
      </c>
      <c r="D35" s="5" t="s">
        <v>5</v>
      </c>
      <c r="E35" s="6">
        <v>6</v>
      </c>
      <c r="F35" s="6" t="s">
        <v>7</v>
      </c>
      <c r="G35" s="36" t="s">
        <v>38</v>
      </c>
      <c r="H35" s="13">
        <f>Eenheidsprijzen!$D$8</f>
        <v>0</v>
      </c>
      <c r="I35" s="14">
        <f>(12/12)*H35*6</f>
        <v>0</v>
      </c>
    </row>
    <row r="36" spans="1:9" x14ac:dyDescent="0.25">
      <c r="A36" s="89"/>
      <c r="B36" s="5" t="s">
        <v>1</v>
      </c>
      <c r="C36" s="5" t="s">
        <v>13</v>
      </c>
      <c r="D36" s="5" t="s">
        <v>6</v>
      </c>
      <c r="E36" s="6">
        <v>1</v>
      </c>
      <c r="F36" s="6" t="s">
        <v>17</v>
      </c>
      <c r="G36" s="36">
        <v>1</v>
      </c>
      <c r="H36" s="13">
        <f>Eenheidsprijzen!$D$11</f>
        <v>0</v>
      </c>
      <c r="I36" s="14">
        <f>G36*H36</f>
        <v>0</v>
      </c>
    </row>
    <row r="37" spans="1:9" x14ac:dyDescent="0.25">
      <c r="A37" s="89"/>
      <c r="B37" s="5" t="s">
        <v>64</v>
      </c>
      <c r="C37" s="5" t="s">
        <v>13</v>
      </c>
      <c r="D37" s="5" t="s">
        <v>5</v>
      </c>
      <c r="E37" s="6">
        <v>1</v>
      </c>
      <c r="F37" s="6" t="s">
        <v>16</v>
      </c>
      <c r="G37" s="9">
        <v>4</v>
      </c>
      <c r="H37" s="13">
        <f>Eenheidsprijzen!$D$6</f>
        <v>0</v>
      </c>
      <c r="I37" s="14">
        <f>G37*H37</f>
        <v>0</v>
      </c>
    </row>
    <row r="38" spans="1:9" ht="15.75" thickBot="1" x14ac:dyDescent="0.3">
      <c r="A38" s="90"/>
      <c r="B38" s="7" t="s">
        <v>21</v>
      </c>
      <c r="C38" s="7" t="s">
        <v>13</v>
      </c>
      <c r="D38" s="7" t="s">
        <v>5</v>
      </c>
      <c r="E38" s="8">
        <v>1</v>
      </c>
      <c r="F38" s="8" t="s">
        <v>16</v>
      </c>
      <c r="G38" s="10">
        <v>4</v>
      </c>
      <c r="H38" s="15">
        <f>Eenheidsprijzen!$D$12</f>
        <v>0</v>
      </c>
      <c r="I38" s="16">
        <f>G38*H38</f>
        <v>0</v>
      </c>
    </row>
    <row r="39" spans="1:9" x14ac:dyDescent="0.25">
      <c r="A39" s="88" t="s">
        <v>59</v>
      </c>
      <c r="B39" s="3" t="s">
        <v>10</v>
      </c>
      <c r="C39" s="3" t="s">
        <v>13</v>
      </c>
      <c r="D39" s="3" t="s">
        <v>0</v>
      </c>
      <c r="E39" s="4">
        <v>1</v>
      </c>
      <c r="F39" s="4" t="s">
        <v>16</v>
      </c>
      <c r="G39" s="34">
        <v>4</v>
      </c>
      <c r="H39" s="13">
        <f>Eenheidsprijzen!$D$16</f>
        <v>0</v>
      </c>
      <c r="I39" s="12">
        <f>G39*H39</f>
        <v>0</v>
      </c>
    </row>
    <row r="40" spans="1:9" x14ac:dyDescent="0.25">
      <c r="A40" s="89"/>
      <c r="B40" s="5" t="s">
        <v>22</v>
      </c>
      <c r="C40" s="5" t="s">
        <v>13</v>
      </c>
      <c r="D40" s="5" t="s">
        <v>5</v>
      </c>
      <c r="E40" s="6">
        <v>6</v>
      </c>
      <c r="F40" s="6" t="s">
        <v>18</v>
      </c>
      <c r="G40" s="36">
        <v>12</v>
      </c>
      <c r="H40" s="13">
        <f>Eenheidsprijzen!$D$7</f>
        <v>0</v>
      </c>
      <c r="I40" s="14">
        <f>G40*H40</f>
        <v>0</v>
      </c>
    </row>
    <row r="41" spans="1:9" x14ac:dyDescent="0.25">
      <c r="A41" s="89"/>
      <c r="B41" s="5" t="s">
        <v>19</v>
      </c>
      <c r="C41" s="5" t="s">
        <v>13</v>
      </c>
      <c r="D41" s="5" t="s">
        <v>5</v>
      </c>
      <c r="E41" s="6">
        <v>7</v>
      </c>
      <c r="F41" s="6" t="s">
        <v>7</v>
      </c>
      <c r="G41" s="36" t="s">
        <v>38</v>
      </c>
      <c r="H41" s="13">
        <f>Eenheidsprijzen!$D$8</f>
        <v>0</v>
      </c>
      <c r="I41" s="14">
        <f>(12/12)*H41*7</f>
        <v>0</v>
      </c>
    </row>
    <row r="42" spans="1:9" x14ac:dyDescent="0.25">
      <c r="A42" s="89"/>
      <c r="B42" s="5" t="s">
        <v>1</v>
      </c>
      <c r="C42" s="5" t="s">
        <v>13</v>
      </c>
      <c r="D42" s="5" t="s">
        <v>6</v>
      </c>
      <c r="E42" s="6">
        <v>1</v>
      </c>
      <c r="F42" s="6" t="s">
        <v>17</v>
      </c>
      <c r="G42" s="36">
        <v>1</v>
      </c>
      <c r="H42" s="13">
        <f>Eenheidsprijzen!$D$11</f>
        <v>0</v>
      </c>
      <c r="I42" s="14">
        <f>G42*H42</f>
        <v>0</v>
      </c>
    </row>
    <row r="43" spans="1:9" x14ac:dyDescent="0.25">
      <c r="A43" s="89"/>
      <c r="B43" s="5" t="s">
        <v>64</v>
      </c>
      <c r="C43" s="5" t="s">
        <v>13</v>
      </c>
      <c r="D43" s="5" t="s">
        <v>5</v>
      </c>
      <c r="E43" s="6">
        <v>1</v>
      </c>
      <c r="F43" s="6" t="s">
        <v>16</v>
      </c>
      <c r="G43" s="9">
        <v>4</v>
      </c>
      <c r="H43" s="13">
        <f>Eenheidsprijzen!$D$6</f>
        <v>0</v>
      </c>
      <c r="I43" s="14">
        <f>G43*H43</f>
        <v>0</v>
      </c>
    </row>
    <row r="44" spans="1:9" ht="15.75" thickBot="1" x14ac:dyDescent="0.3">
      <c r="A44" s="90"/>
      <c r="B44" s="7" t="s">
        <v>21</v>
      </c>
      <c r="C44" s="7" t="s">
        <v>13</v>
      </c>
      <c r="D44" s="7" t="s">
        <v>5</v>
      </c>
      <c r="E44" s="8">
        <v>1</v>
      </c>
      <c r="F44" s="8" t="s">
        <v>16</v>
      </c>
      <c r="G44" s="10">
        <v>4</v>
      </c>
      <c r="H44" s="15">
        <f>Eenheidsprijzen!$D$12</f>
        <v>0</v>
      </c>
      <c r="I44" s="16">
        <f>G44*H44</f>
        <v>0</v>
      </c>
    </row>
    <row r="45" spans="1:9" x14ac:dyDescent="0.25">
      <c r="A45" s="88" t="s">
        <v>60</v>
      </c>
      <c r="B45" s="3" t="s">
        <v>10</v>
      </c>
      <c r="C45" s="3" t="s">
        <v>13</v>
      </c>
      <c r="D45" s="37" t="s">
        <v>6</v>
      </c>
      <c r="E45" s="4">
        <v>1</v>
      </c>
      <c r="F45" s="4" t="s">
        <v>16</v>
      </c>
      <c r="G45" s="34">
        <v>4</v>
      </c>
      <c r="H45" s="11">
        <f>Eenheidsprijzen!$D$15</f>
        <v>0</v>
      </c>
      <c r="I45" s="12">
        <f>G45*H45</f>
        <v>0</v>
      </c>
    </row>
    <row r="46" spans="1:9" x14ac:dyDescent="0.25">
      <c r="A46" s="89"/>
      <c r="B46" s="5" t="s">
        <v>22</v>
      </c>
      <c r="C46" s="5" t="s">
        <v>13</v>
      </c>
      <c r="D46" s="5" t="s">
        <v>5</v>
      </c>
      <c r="E46" s="6">
        <v>4</v>
      </c>
      <c r="F46" s="6" t="s">
        <v>18</v>
      </c>
      <c r="G46" s="36">
        <v>8</v>
      </c>
      <c r="H46" s="13">
        <f>Eenheidsprijzen!$D$7</f>
        <v>0</v>
      </c>
      <c r="I46" s="14">
        <f>G46*H46</f>
        <v>0</v>
      </c>
    </row>
    <row r="47" spans="1:9" x14ac:dyDescent="0.25">
      <c r="A47" s="89"/>
      <c r="B47" s="5" t="s">
        <v>19</v>
      </c>
      <c r="C47" s="5" t="s">
        <v>13</v>
      </c>
      <c r="D47" s="5" t="s">
        <v>5</v>
      </c>
      <c r="E47" s="6">
        <v>6</v>
      </c>
      <c r="F47" s="6" t="s">
        <v>7</v>
      </c>
      <c r="G47" s="36" t="s">
        <v>38</v>
      </c>
      <c r="H47" s="13">
        <f>Eenheidsprijzen!$D$8</f>
        <v>0</v>
      </c>
      <c r="I47" s="14">
        <f>(12/12)*H47*6</f>
        <v>0</v>
      </c>
    </row>
    <row r="48" spans="1:9" x14ac:dyDescent="0.25">
      <c r="A48" s="89"/>
      <c r="B48" s="5" t="s">
        <v>1</v>
      </c>
      <c r="C48" s="5" t="s">
        <v>13</v>
      </c>
      <c r="D48" s="5" t="s">
        <v>6</v>
      </c>
      <c r="E48" s="6">
        <v>1</v>
      </c>
      <c r="F48" s="6" t="s">
        <v>17</v>
      </c>
      <c r="G48" s="36">
        <v>1</v>
      </c>
      <c r="H48" s="13">
        <f>Eenheidsprijzen!$D$11</f>
        <v>0</v>
      </c>
      <c r="I48" s="14">
        <f>G48*H48</f>
        <v>0</v>
      </c>
    </row>
    <row r="49" spans="1:9" x14ac:dyDescent="0.25">
      <c r="A49" s="89"/>
      <c r="B49" s="5" t="s">
        <v>64</v>
      </c>
      <c r="C49" s="5" t="s">
        <v>13</v>
      </c>
      <c r="D49" s="5" t="s">
        <v>5</v>
      </c>
      <c r="E49" s="6">
        <v>1</v>
      </c>
      <c r="F49" s="6" t="s">
        <v>16</v>
      </c>
      <c r="G49" s="9">
        <v>4</v>
      </c>
      <c r="H49" s="13">
        <f>Eenheidsprijzen!$D$6</f>
        <v>0</v>
      </c>
      <c r="I49" s="14">
        <f>G49*H49</f>
        <v>0</v>
      </c>
    </row>
    <row r="50" spans="1:9" ht="15.75" thickBot="1" x14ac:dyDescent="0.3">
      <c r="A50" s="90"/>
      <c r="B50" s="7" t="s">
        <v>21</v>
      </c>
      <c r="C50" s="7" t="s">
        <v>13</v>
      </c>
      <c r="D50" s="7" t="s">
        <v>5</v>
      </c>
      <c r="E50" s="8">
        <v>1</v>
      </c>
      <c r="F50" s="8" t="s">
        <v>16</v>
      </c>
      <c r="G50" s="10">
        <v>4</v>
      </c>
      <c r="H50" s="15">
        <f>Eenheidsprijzen!$D$12</f>
        <v>0</v>
      </c>
      <c r="I50" s="16">
        <f>G50*H50</f>
        <v>0</v>
      </c>
    </row>
    <row r="51" spans="1:9" x14ac:dyDescent="0.25">
      <c r="A51" s="88" t="s">
        <v>61</v>
      </c>
      <c r="B51" s="3" t="s">
        <v>10</v>
      </c>
      <c r="C51" s="3" t="s">
        <v>14</v>
      </c>
      <c r="D51" s="3" t="s">
        <v>3</v>
      </c>
      <c r="E51" s="4">
        <v>1</v>
      </c>
      <c r="F51" s="4" t="s">
        <v>17</v>
      </c>
      <c r="G51" s="34">
        <v>1</v>
      </c>
      <c r="H51" s="11">
        <f>Eenheidsprijzen!D19+(Eenheidsprijzen!D32*2.7)</f>
        <v>0</v>
      </c>
      <c r="I51" s="12">
        <f>(G51*H51)+Eenheidsprijzen!D26</f>
        <v>0</v>
      </c>
    </row>
    <row r="52" spans="1:9" x14ac:dyDescent="0.25">
      <c r="A52" s="89"/>
      <c r="B52" s="5" t="s">
        <v>19</v>
      </c>
      <c r="C52" s="5" t="s">
        <v>13</v>
      </c>
      <c r="D52" s="5" t="s">
        <v>5</v>
      </c>
      <c r="E52" s="6">
        <v>1</v>
      </c>
      <c r="F52" s="6" t="s">
        <v>7</v>
      </c>
      <c r="G52" s="9" t="s">
        <v>38</v>
      </c>
      <c r="H52" s="13">
        <f>Eenheidsprijzen!$D$8</f>
        <v>0</v>
      </c>
      <c r="I52" s="14">
        <f>(12/12)*H52</f>
        <v>0</v>
      </c>
    </row>
    <row r="53" spans="1:9" x14ac:dyDescent="0.25">
      <c r="A53" s="89"/>
      <c r="B53" s="5" t="s">
        <v>1</v>
      </c>
      <c r="C53" s="5" t="s">
        <v>13</v>
      </c>
      <c r="D53" s="5" t="s">
        <v>6</v>
      </c>
      <c r="E53" s="6">
        <v>1</v>
      </c>
      <c r="F53" s="6" t="s">
        <v>17</v>
      </c>
      <c r="G53" s="36">
        <v>1</v>
      </c>
      <c r="H53" s="13">
        <f>Eenheidsprijzen!$D$11</f>
        <v>0</v>
      </c>
      <c r="I53" s="14">
        <f>G53*H53</f>
        <v>0</v>
      </c>
    </row>
    <row r="54" spans="1:9" x14ac:dyDescent="0.25">
      <c r="A54" s="89"/>
      <c r="B54" s="5" t="s">
        <v>64</v>
      </c>
      <c r="C54" s="5" t="s">
        <v>13</v>
      </c>
      <c r="D54" s="5" t="s">
        <v>5</v>
      </c>
      <c r="E54" s="6">
        <v>1</v>
      </c>
      <c r="F54" s="6" t="s">
        <v>16</v>
      </c>
      <c r="G54" s="9">
        <v>4</v>
      </c>
      <c r="H54" s="13">
        <f>Eenheidsprijzen!$D$6</f>
        <v>0</v>
      </c>
      <c r="I54" s="14">
        <f>G54*H54</f>
        <v>0</v>
      </c>
    </row>
    <row r="55" spans="1:9" ht="15.75" thickBot="1" x14ac:dyDescent="0.3">
      <c r="A55" s="90"/>
      <c r="B55" s="7" t="s">
        <v>21</v>
      </c>
      <c r="C55" s="7" t="s">
        <v>13</v>
      </c>
      <c r="D55" s="7" t="s">
        <v>5</v>
      </c>
      <c r="E55" s="8">
        <v>1</v>
      </c>
      <c r="F55" s="8" t="s">
        <v>16</v>
      </c>
      <c r="G55" s="10">
        <v>4</v>
      </c>
      <c r="H55" s="15">
        <f>Eenheidsprijzen!$D$12</f>
        <v>0</v>
      </c>
      <c r="I55" s="16">
        <f>G55*H55</f>
        <v>0</v>
      </c>
    </row>
    <row r="56" spans="1:9" x14ac:dyDescent="0.25">
      <c r="A56" s="88" t="s">
        <v>62</v>
      </c>
      <c r="B56" s="3" t="s">
        <v>10</v>
      </c>
      <c r="C56" s="3" t="s">
        <v>14</v>
      </c>
      <c r="D56" s="3" t="s">
        <v>3</v>
      </c>
      <c r="E56" s="4">
        <v>1</v>
      </c>
      <c r="F56" s="4" t="s">
        <v>16</v>
      </c>
      <c r="G56" s="34">
        <v>4</v>
      </c>
      <c r="H56" s="11">
        <f>Eenheidsprijzen!D19+(Eenheidsprijzen!D32*2.7)</f>
        <v>0</v>
      </c>
      <c r="I56" s="12">
        <f>(G56*H56)+Eenheidsprijzen!D26</f>
        <v>0</v>
      </c>
    </row>
    <row r="57" spans="1:9" x14ac:dyDescent="0.25">
      <c r="A57" s="89"/>
      <c r="B57" s="5" t="s">
        <v>19</v>
      </c>
      <c r="C57" s="5" t="s">
        <v>13</v>
      </c>
      <c r="D57" s="5" t="s">
        <v>5</v>
      </c>
      <c r="E57" s="6">
        <v>1</v>
      </c>
      <c r="F57" s="6" t="s">
        <v>7</v>
      </c>
      <c r="G57" s="9" t="s">
        <v>38</v>
      </c>
      <c r="H57" s="13">
        <f>Eenheidsprijzen!$D$8</f>
        <v>0</v>
      </c>
      <c r="I57" s="14">
        <f>(12/12)*H57</f>
        <v>0</v>
      </c>
    </row>
    <row r="58" spans="1:9" x14ac:dyDescent="0.25">
      <c r="A58" s="89"/>
      <c r="B58" s="5" t="s">
        <v>1</v>
      </c>
      <c r="C58" s="5" t="s">
        <v>13</v>
      </c>
      <c r="D58" s="5" t="s">
        <v>6</v>
      </c>
      <c r="E58" s="6">
        <v>1</v>
      </c>
      <c r="F58" s="6" t="s">
        <v>17</v>
      </c>
      <c r="G58" s="36">
        <v>1</v>
      </c>
      <c r="H58" s="13">
        <f>Eenheidsprijzen!$D$11</f>
        <v>0</v>
      </c>
      <c r="I58" s="14">
        <f>G58*H58</f>
        <v>0</v>
      </c>
    </row>
    <row r="59" spans="1:9" x14ac:dyDescent="0.25">
      <c r="A59" s="89"/>
      <c r="B59" s="5" t="s">
        <v>64</v>
      </c>
      <c r="C59" s="5" t="s">
        <v>13</v>
      </c>
      <c r="D59" s="5" t="s">
        <v>5</v>
      </c>
      <c r="E59" s="6">
        <v>1</v>
      </c>
      <c r="F59" s="6" t="s">
        <v>16</v>
      </c>
      <c r="G59" s="9">
        <v>4</v>
      </c>
      <c r="H59" s="13">
        <f>Eenheidsprijzen!$D$6</f>
        <v>0</v>
      </c>
      <c r="I59" s="14">
        <f>G59*H59</f>
        <v>0</v>
      </c>
    </row>
    <row r="60" spans="1:9" ht="15.75" thickBot="1" x14ac:dyDescent="0.3">
      <c r="A60" s="90"/>
      <c r="B60" s="7" t="s">
        <v>21</v>
      </c>
      <c r="C60" s="7" t="s">
        <v>13</v>
      </c>
      <c r="D60" s="7" t="s">
        <v>5</v>
      </c>
      <c r="E60" s="8">
        <v>1</v>
      </c>
      <c r="F60" s="8" t="s">
        <v>16</v>
      </c>
      <c r="G60" s="10">
        <v>4</v>
      </c>
      <c r="H60" s="15">
        <f>Eenheidsprijzen!$D$12</f>
        <v>0</v>
      </c>
      <c r="I60" s="16">
        <f>G60*H60</f>
        <v>0</v>
      </c>
    </row>
    <row r="61" spans="1:9" x14ac:dyDescent="0.25">
      <c r="A61" s="91" t="s">
        <v>63</v>
      </c>
      <c r="B61" s="3" t="s">
        <v>10</v>
      </c>
      <c r="C61" s="3" t="s">
        <v>13</v>
      </c>
      <c r="D61" s="3" t="s">
        <v>0</v>
      </c>
      <c r="E61" s="4">
        <v>0</v>
      </c>
      <c r="F61" s="4" t="s">
        <v>26</v>
      </c>
      <c r="G61" s="34">
        <v>0</v>
      </c>
      <c r="H61" s="13">
        <f>Eenheidsprijzen!$D$16</f>
        <v>0</v>
      </c>
      <c r="I61" s="12">
        <f>G61*H61</f>
        <v>0</v>
      </c>
    </row>
    <row r="62" spans="1:9" x14ac:dyDescent="0.25">
      <c r="A62" s="92"/>
      <c r="B62" s="5" t="s">
        <v>22</v>
      </c>
      <c r="C62" s="5" t="s">
        <v>13</v>
      </c>
      <c r="D62" s="5" t="s">
        <v>5</v>
      </c>
      <c r="E62" s="6">
        <v>0</v>
      </c>
      <c r="F62" s="6" t="s">
        <v>26</v>
      </c>
      <c r="G62" s="36">
        <v>0</v>
      </c>
      <c r="H62" s="13">
        <f>Eenheidsprijzen!$D$7</f>
        <v>0</v>
      </c>
      <c r="I62" s="14">
        <f>G62*H62</f>
        <v>0</v>
      </c>
    </row>
    <row r="63" spans="1:9" x14ac:dyDescent="0.25">
      <c r="A63" s="92"/>
      <c r="B63" s="5" t="s">
        <v>19</v>
      </c>
      <c r="C63" s="5" t="s">
        <v>13</v>
      </c>
      <c r="D63" s="5" t="s">
        <v>5</v>
      </c>
      <c r="E63" s="6">
        <v>1</v>
      </c>
      <c r="F63" s="6" t="s">
        <v>7</v>
      </c>
      <c r="G63" s="9" t="s">
        <v>41</v>
      </c>
      <c r="H63" s="13">
        <f>Eenheidsprijzen!$D$8</f>
        <v>0</v>
      </c>
      <c r="I63" s="14">
        <f>(4/12)*H63</f>
        <v>0</v>
      </c>
    </row>
    <row r="64" spans="1:9" x14ac:dyDescent="0.25">
      <c r="A64" s="92"/>
      <c r="B64" s="5" t="s">
        <v>1</v>
      </c>
      <c r="C64" s="5" t="s">
        <v>13</v>
      </c>
      <c r="D64" s="5" t="s">
        <v>6</v>
      </c>
      <c r="E64" s="6">
        <v>1</v>
      </c>
      <c r="F64" s="6" t="s">
        <v>17</v>
      </c>
      <c r="G64" s="36">
        <v>1</v>
      </c>
      <c r="H64" s="13">
        <f>Eenheidsprijzen!$D$11</f>
        <v>0</v>
      </c>
      <c r="I64" s="14">
        <f>G64*H64</f>
        <v>0</v>
      </c>
    </row>
    <row r="65" spans="1:10" x14ac:dyDescent="0.25">
      <c r="A65" s="92"/>
      <c r="B65" s="5" t="s">
        <v>64</v>
      </c>
      <c r="C65" s="5" t="s">
        <v>13</v>
      </c>
      <c r="D65" s="5" t="s">
        <v>5</v>
      </c>
      <c r="E65" s="6">
        <v>1</v>
      </c>
      <c r="F65" s="6" t="s">
        <v>16</v>
      </c>
      <c r="G65" s="9">
        <v>4</v>
      </c>
      <c r="H65" s="13">
        <f>Eenheidsprijzen!$D$6</f>
        <v>0</v>
      </c>
      <c r="I65" s="14">
        <f>G65*H65</f>
        <v>0</v>
      </c>
    </row>
    <row r="66" spans="1:10" ht="15.75" thickBot="1" x14ac:dyDescent="0.3">
      <c r="A66" s="93"/>
      <c r="B66" s="7" t="s">
        <v>21</v>
      </c>
      <c r="C66" s="7" t="s">
        <v>13</v>
      </c>
      <c r="D66" s="7" t="s">
        <v>5</v>
      </c>
      <c r="E66" s="8">
        <v>1</v>
      </c>
      <c r="F66" s="8" t="s">
        <v>16</v>
      </c>
      <c r="G66" s="10">
        <v>4</v>
      </c>
      <c r="H66" s="15">
        <f>Eenheidsprijzen!$D$12</f>
        <v>0</v>
      </c>
      <c r="I66" s="16">
        <f>G66*H66</f>
        <v>0</v>
      </c>
    </row>
    <row r="67" spans="1:10" ht="41.25" customHeight="1" thickBot="1" x14ac:dyDescent="0.3">
      <c r="A67" s="86" t="s">
        <v>50</v>
      </c>
      <c r="B67" s="87"/>
      <c r="C67" s="87"/>
      <c r="D67" s="87"/>
      <c r="E67" s="87"/>
      <c r="F67" s="87"/>
      <c r="G67" s="87"/>
      <c r="H67" s="87"/>
      <c r="I67" s="17">
        <f>SUM(I2:I66)</f>
        <v>0</v>
      </c>
    </row>
    <row r="68" spans="1:10" x14ac:dyDescent="0.25">
      <c r="A68" s="51" t="s">
        <v>27</v>
      </c>
      <c r="B68" s="5" t="s">
        <v>1</v>
      </c>
      <c r="C68" s="5" t="s">
        <v>13</v>
      </c>
      <c r="D68" s="5" t="s">
        <v>5</v>
      </c>
      <c r="E68" s="6">
        <v>11</v>
      </c>
      <c r="F68" s="6" t="s">
        <v>17</v>
      </c>
      <c r="G68" s="26">
        <v>11</v>
      </c>
      <c r="H68" s="13">
        <f>Eenheidsprijzen!$D$10</f>
        <v>0</v>
      </c>
      <c r="I68" s="14">
        <f>G68*H68</f>
        <v>0</v>
      </c>
    </row>
    <row r="69" spans="1:10" x14ac:dyDescent="0.25">
      <c r="A69" s="51" t="s">
        <v>27</v>
      </c>
      <c r="B69" s="5" t="s">
        <v>21</v>
      </c>
      <c r="C69" s="5" t="s">
        <v>13</v>
      </c>
      <c r="D69" s="5" t="s">
        <v>6</v>
      </c>
      <c r="E69" s="6">
        <v>4</v>
      </c>
      <c r="F69" s="6" t="s">
        <v>16</v>
      </c>
      <c r="G69" s="26">
        <v>16</v>
      </c>
      <c r="H69" s="13">
        <f>Eenheidsprijzen!$D$13</f>
        <v>0</v>
      </c>
      <c r="I69" s="14">
        <f>G69*H69</f>
        <v>0</v>
      </c>
    </row>
    <row r="70" spans="1:10" ht="15.75" thickBot="1" x14ac:dyDescent="0.3">
      <c r="A70" s="52" t="s">
        <v>27</v>
      </c>
      <c r="B70" s="7" t="s">
        <v>10</v>
      </c>
      <c r="C70" s="7" t="s">
        <v>13</v>
      </c>
      <c r="D70" s="7" t="s">
        <v>5</v>
      </c>
      <c r="E70" s="8">
        <v>4</v>
      </c>
      <c r="F70" s="8" t="s">
        <v>16</v>
      </c>
      <c r="G70" s="28">
        <v>16</v>
      </c>
      <c r="H70" s="15">
        <f>Eenheidsprijzen!$D$14</f>
        <v>0</v>
      </c>
      <c r="I70" s="16">
        <f>G70*H70</f>
        <v>0</v>
      </c>
    </row>
    <row r="71" spans="1:10" ht="41.25" customHeight="1" thickBot="1" x14ac:dyDescent="0.3">
      <c r="A71" s="86" t="s">
        <v>51</v>
      </c>
      <c r="B71" s="87"/>
      <c r="C71" s="87"/>
      <c r="D71" s="87"/>
      <c r="E71" s="87"/>
      <c r="F71" s="87"/>
      <c r="G71" s="87"/>
      <c r="H71" s="87"/>
      <c r="I71" s="17">
        <f>SUM(I68:I70)</f>
        <v>0</v>
      </c>
    </row>
    <row r="72" spans="1:10" x14ac:dyDescent="0.25">
      <c r="A72" s="50" t="s">
        <v>27</v>
      </c>
      <c r="B72" s="24" t="s">
        <v>27</v>
      </c>
      <c r="C72" s="3" t="s">
        <v>13</v>
      </c>
      <c r="D72" s="3" t="s">
        <v>0</v>
      </c>
      <c r="E72" s="35">
        <v>14</v>
      </c>
      <c r="F72" s="4" t="s">
        <v>28</v>
      </c>
      <c r="G72" s="23" t="s">
        <v>29</v>
      </c>
      <c r="H72" s="11">
        <f>Eenheidsprijzen!D37</f>
        <v>0</v>
      </c>
      <c r="I72" s="12">
        <f>E72*H72</f>
        <v>0</v>
      </c>
    </row>
    <row r="73" spans="1:10" x14ac:dyDescent="0.25">
      <c r="A73" s="51" t="s">
        <v>27</v>
      </c>
      <c r="B73" s="25" t="s">
        <v>27</v>
      </c>
      <c r="C73" s="5" t="s">
        <v>13</v>
      </c>
      <c r="D73" s="5" t="s">
        <v>6</v>
      </c>
      <c r="E73" s="9">
        <v>28</v>
      </c>
      <c r="F73" s="6" t="s">
        <v>28</v>
      </c>
      <c r="G73" s="26" t="s">
        <v>29</v>
      </c>
      <c r="H73" s="13">
        <f>Eenheidsprijzen!D38</f>
        <v>0</v>
      </c>
      <c r="I73" s="14">
        <f>E73*H73</f>
        <v>0</v>
      </c>
    </row>
    <row r="74" spans="1:10" ht="15.75" thickBot="1" x14ac:dyDescent="0.3">
      <c r="A74" s="52" t="s">
        <v>27</v>
      </c>
      <c r="B74" s="27" t="s">
        <v>27</v>
      </c>
      <c r="C74" s="7" t="s">
        <v>13</v>
      </c>
      <c r="D74" s="7" t="s">
        <v>5</v>
      </c>
      <c r="E74" s="10">
        <v>44</v>
      </c>
      <c r="F74" s="8" t="s">
        <v>28</v>
      </c>
      <c r="G74" s="28" t="s">
        <v>29</v>
      </c>
      <c r="H74" s="15">
        <f>Eenheidsprijzen!D39</f>
        <v>0</v>
      </c>
      <c r="I74" s="16">
        <f>E74*H74</f>
        <v>0</v>
      </c>
      <c r="J74" s="38"/>
    </row>
    <row r="75" spans="1:10" ht="41.25" customHeight="1" thickBot="1" x14ac:dyDescent="0.3">
      <c r="A75" s="86" t="s">
        <v>52</v>
      </c>
      <c r="B75" s="87"/>
      <c r="C75" s="87"/>
      <c r="D75" s="87"/>
      <c r="E75" s="87"/>
      <c r="F75" s="87"/>
      <c r="G75" s="87"/>
      <c r="H75" s="87"/>
      <c r="I75" s="17">
        <f>SUM(I72:I74)</f>
        <v>0</v>
      </c>
    </row>
    <row r="76" spans="1:10" x14ac:dyDescent="0.25">
      <c r="A76" s="50" t="s">
        <v>27</v>
      </c>
      <c r="B76" s="24" t="s">
        <v>27</v>
      </c>
      <c r="C76" s="3" t="s">
        <v>13</v>
      </c>
      <c r="D76" s="3" t="s">
        <v>0</v>
      </c>
      <c r="E76" s="35">
        <v>3</v>
      </c>
      <c r="F76" s="4" t="s">
        <v>28</v>
      </c>
      <c r="G76" s="23" t="s">
        <v>29</v>
      </c>
      <c r="H76" s="11">
        <f>Eenheidsprijzen!D41</f>
        <v>0</v>
      </c>
      <c r="I76" s="12">
        <f>E76*H76</f>
        <v>0</v>
      </c>
    </row>
    <row r="77" spans="1:10" x14ac:dyDescent="0.25">
      <c r="A77" s="51" t="s">
        <v>27</v>
      </c>
      <c r="B77" s="25" t="s">
        <v>27</v>
      </c>
      <c r="C77" s="5" t="s">
        <v>13</v>
      </c>
      <c r="D77" s="5" t="s">
        <v>6</v>
      </c>
      <c r="E77" s="9">
        <v>4</v>
      </c>
      <c r="F77" s="6" t="s">
        <v>28</v>
      </c>
      <c r="G77" s="26" t="s">
        <v>29</v>
      </c>
      <c r="H77" s="13">
        <f>Eenheidsprijzen!D42</f>
        <v>0</v>
      </c>
      <c r="I77" s="14">
        <f>E77*H77</f>
        <v>0</v>
      </c>
    </row>
    <row r="78" spans="1:10" ht="15.75" thickBot="1" x14ac:dyDescent="0.3">
      <c r="A78" s="52" t="s">
        <v>27</v>
      </c>
      <c r="B78" s="27" t="s">
        <v>27</v>
      </c>
      <c r="C78" s="7" t="s">
        <v>13</v>
      </c>
      <c r="D78" s="7" t="s">
        <v>5</v>
      </c>
      <c r="E78" s="10">
        <v>11</v>
      </c>
      <c r="F78" s="8" t="s">
        <v>28</v>
      </c>
      <c r="G78" s="28" t="s">
        <v>29</v>
      </c>
      <c r="H78" s="15">
        <f>Eenheidsprijzen!D43</f>
        <v>0</v>
      </c>
      <c r="I78" s="16">
        <f>E78*H78</f>
        <v>0</v>
      </c>
    </row>
    <row r="79" spans="1:10" ht="41.25" customHeight="1" thickBot="1" x14ac:dyDescent="0.3">
      <c r="A79" s="86" t="s">
        <v>69</v>
      </c>
      <c r="B79" s="87"/>
      <c r="C79" s="87"/>
      <c r="D79" s="87"/>
      <c r="E79" s="87"/>
      <c r="F79" s="87"/>
      <c r="G79" s="87"/>
      <c r="H79" s="87"/>
      <c r="I79" s="17">
        <f>SUM(I76:I78)</f>
        <v>0</v>
      </c>
    </row>
    <row r="80" spans="1:10" ht="54.75" customHeight="1" thickBot="1" x14ac:dyDescent="0.3">
      <c r="A80" s="84" t="s">
        <v>20</v>
      </c>
      <c r="B80" s="85"/>
      <c r="C80" s="85"/>
      <c r="D80" s="85"/>
      <c r="E80" s="85"/>
      <c r="F80" s="85"/>
      <c r="G80" s="85"/>
      <c r="H80" s="85"/>
      <c r="I80" s="29">
        <f>I67+I71+I75+I79</f>
        <v>0</v>
      </c>
    </row>
  </sheetData>
  <sheetProtection algorithmName="SHA-512" hashValue="HXCQ0ah/ixpdWdQavPV3vmCKe6BnkJyc1i8fyjoVqfxHN4ySdvFFEmO5Ji+/bby8mk66kRV96b7/CXFkLZj0og==" saltValue="N2ZsWYBGFXoNzOPxj1hYjw==" spinCount="100000" sheet="1" objects="1" scenarios="1"/>
  <mergeCells count="16">
    <mergeCell ref="A80:H80"/>
    <mergeCell ref="A71:H71"/>
    <mergeCell ref="A67:H67"/>
    <mergeCell ref="A75:H75"/>
    <mergeCell ref="A2:A9"/>
    <mergeCell ref="A61:A66"/>
    <mergeCell ref="A56:A60"/>
    <mergeCell ref="A51:A55"/>
    <mergeCell ref="A45:A50"/>
    <mergeCell ref="A39:A44"/>
    <mergeCell ref="A33:A38"/>
    <mergeCell ref="A27:A32"/>
    <mergeCell ref="A21:A26"/>
    <mergeCell ref="A15:A20"/>
    <mergeCell ref="A10:A14"/>
    <mergeCell ref="A79:H79"/>
  </mergeCells>
  <pageMargins left="0.70866141732283472" right="0.70866141732283472" top="0.74803149606299213" bottom="0.74803149606299213" header="0.31496062992125984" footer="0.31496062992125984"/>
  <pageSetup paperSize="9" scale="130" orientation="portrait" r:id="rId1"/>
  <headerFooter>
    <oddFooter>&amp;L&amp;Z&amp;F</oddFooter>
  </headerFooter>
  <ignoredErrors>
    <ignoredError sqref="I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Eenheidsprijzen</vt:lpstr>
      <vt:lpstr>Fictieve vergelijkingsprijs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Kleinheerenbrink, Dick</dc:creator>
  <cp:lastModifiedBy>Heijnen, Dance</cp:lastModifiedBy>
  <cp:lastPrinted>2022-10-18T09:29:32Z</cp:lastPrinted>
  <dcterms:created xsi:type="dcterms:W3CDTF">2022-10-18T07:31:11Z</dcterms:created>
  <dcterms:modified xsi:type="dcterms:W3CDTF">2023-02-06T17:56:46Z</dcterms:modified>
</cp:coreProperties>
</file>