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unitedqualitybv.sharepoint.com/klanten/Docs/Sint Michielsgestel/EA inz. en verwerking OPK (1106)/07. Nota van inlichtingen/NvI 2/"/>
    </mc:Choice>
  </mc:AlternateContent>
  <xr:revisionPtr revIDLastSave="0" documentId="14_{FC1A063D-EF3E-4310-864D-D9F3870BC41C}" xr6:coauthVersionLast="47" xr6:coauthVersionMax="47" xr10:uidLastSave="{00000000-0000-0000-0000-000000000000}"/>
  <bookViews>
    <workbookView xWindow="-108" yWindow="-108" windowWidth="23256" windowHeight="12576" activeTab="2" xr2:uid="{347863EF-1655-4134-A07E-1F601627C80D}"/>
  </bookViews>
  <sheets>
    <sheet name="Voorblad" sheetId="2" r:id="rId1"/>
    <sheet name="1. Kwal.gunningscriteria" sheetId="6" r:id="rId2"/>
    <sheet name="2. Inschrijfprijs" sheetId="3" r:id="rId3"/>
    <sheet name="3. Fictieve inschrijfprijs" sheetId="4" r:id="rId4"/>
  </sheets>
  <definedNames>
    <definedName name="_xlnm.Print_Area" localSheetId="1">'1. Kwal.gunningscriteria'!$A$1:$J$48</definedName>
    <definedName name="_xlnm.Print_Area" localSheetId="2">'2. Inschrijfprijs'!$A$1:$F$44</definedName>
    <definedName name="_xlnm.Print_Area" localSheetId="3">'3. Fictieve inschrijfprijs'!$A$1:$C$7</definedName>
    <definedName name="_xlnm.Print_Area" localSheetId="0">Voorblad!$B$2:$I$23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6" i="6" l="1"/>
  <c r="F19" i="6" l="1"/>
  <c r="F20" i="6"/>
  <c r="F22" i="6"/>
  <c r="F24" i="6"/>
  <c r="F21" i="6"/>
  <c r="F13" i="3" l="1"/>
  <c r="F12" i="3"/>
  <c r="F7" i="3" l="1"/>
  <c r="E9" i="6"/>
  <c r="E3" i="6"/>
  <c r="F27" i="6" l="1"/>
  <c r="G25" i="6" s="1"/>
  <c r="F23" i="6"/>
  <c r="G17" i="6" s="1"/>
  <c r="G43" i="6" l="1"/>
  <c r="C3" i="4" s="1"/>
  <c r="F6" i="3"/>
  <c r="F5" i="3" l="1"/>
  <c r="F4" i="3"/>
  <c r="F8" i="3" l="1"/>
  <c r="F16" i="3" s="1"/>
  <c r="C4" i="4" s="1"/>
  <c r="C6" i="4" s="1"/>
</calcChain>
</file>

<file path=xl/sharedStrings.xml><?xml version="1.0" encoding="utf-8"?>
<sst xmlns="http://schemas.openxmlformats.org/spreadsheetml/2006/main" count="213" uniqueCount="159">
  <si>
    <t>E</t>
  </si>
  <si>
    <t>D</t>
  </si>
  <si>
    <t>C</t>
  </si>
  <si>
    <t>B</t>
  </si>
  <si>
    <t>Nr.</t>
  </si>
  <si>
    <t>Inhoud:</t>
  </si>
  <si>
    <t xml:space="preserve">De genoemde aantallen worden gebruikt voor de beoordeling. Aan de genoemde aantallen kunnen geen rechten worden ontleend. Inschrijver voert de dienstverlening, ongeacht de daadwerkelijke aantallen, uit tegen de vaste eenheidsprijzen zoals in dit formulier aangegeven. </t>
  </si>
  <si>
    <t xml:space="preserve">Vaste prijs per eenheid conform alle voorwaarden uit het programma van eisen en de overige aanbestedingsdocumenten. De kosten voor opdrachtgever moet inschrijver invullen als een 'positief' getal t.b.v. een juiste prijsberekening. </t>
  </si>
  <si>
    <t>Inschrijver geeft hier zijn naam op.</t>
  </si>
  <si>
    <t>Inschrijver past, op straffe van uitsluiting, alleen de geel gearceerde cellen aan. Inschrijver moet alle geel gearceerde cellen invullen. Alle door inschrijver ingevulde waarden moeten correct en ondubbelzinnig zijn.</t>
  </si>
  <si>
    <t>ALG</t>
  </si>
  <si>
    <t>Voorwaarde</t>
  </si>
  <si>
    <t>NR.</t>
  </si>
  <si>
    <t xml:space="preserve">Voorwaarden </t>
  </si>
  <si>
    <t>PR-12</t>
  </si>
  <si>
    <t>PR-11</t>
  </si>
  <si>
    <t>PR-10</t>
  </si>
  <si>
    <t>PR-9</t>
  </si>
  <si>
    <t>Eigenaar</t>
  </si>
  <si>
    <t>Plaats</t>
  </si>
  <si>
    <t>Postcode</t>
  </si>
  <si>
    <t>Adres</t>
  </si>
  <si>
    <t>Naam</t>
  </si>
  <si>
    <t>PR-8</t>
  </si>
  <si>
    <t>PR-7</t>
  </si>
  <si>
    <t>PR-6</t>
  </si>
  <si>
    <t>PR-5</t>
  </si>
  <si>
    <t>PR-3</t>
  </si>
  <si>
    <t>Eenheid</t>
  </si>
  <si>
    <t>Omschrijving</t>
  </si>
  <si>
    <t>,</t>
  </si>
  <si>
    <t>PR-1</t>
  </si>
  <si>
    <t>Inschrijfprijs</t>
  </si>
  <si>
    <t>Prijs</t>
  </si>
  <si>
    <t>Behaalde fictieve korting</t>
  </si>
  <si>
    <t xml:space="preserve">NR. </t>
  </si>
  <si>
    <t>KG-2</t>
  </si>
  <si>
    <t>[Invullen door inschrijver]</t>
  </si>
  <si>
    <t>Deel I: Prijs inzameling OPK</t>
  </si>
  <si>
    <t>Prijs per eenheid (B) excl. btw</t>
  </si>
  <si>
    <t>Aantal (C)</t>
  </si>
  <si>
    <t>Subtotaal (BxC) excl. btw</t>
  </si>
  <si>
    <t>Subtotaal Deel I: Prijs inzameling (D)</t>
  </si>
  <si>
    <t xml:space="preserve">A </t>
  </si>
  <si>
    <t>F</t>
  </si>
  <si>
    <t>G</t>
  </si>
  <si>
    <t>H</t>
  </si>
  <si>
    <t>I</t>
  </si>
  <si>
    <t>per lediging</t>
  </si>
  <si>
    <t>Vraagstelling</t>
  </si>
  <si>
    <t>KG-1</t>
  </si>
  <si>
    <t>Antwoord (aantal invullen):</t>
  </si>
  <si>
    <t>In welk contractjaar is/zijn deze beschikbaar? (antwoord: meerkeuze)</t>
  </si>
  <si>
    <t>Hoeveel unieke inzamelvoertuigen zet inschrijver -standaard tijdens de initiele contractduur- in voor uitvoering van de opdracht?</t>
  </si>
  <si>
    <t>Hoeveel van de in vraag A benoemde inzamelvoertuigen voldoen aan:</t>
  </si>
  <si>
    <t>Euro VI op diesel (conform programma van eisen)</t>
  </si>
  <si>
    <t>Euro VI op Biodiesel (Fame 97%, HVO 3%)</t>
  </si>
  <si>
    <t>[invullen door inschrijver]</t>
  </si>
  <si>
    <t>Euro VI op HVO</t>
  </si>
  <si>
    <t>Euro VI op CNG</t>
  </si>
  <si>
    <t>Euro VI op BioCNG</t>
  </si>
  <si>
    <t>Euro VI op LNG</t>
  </si>
  <si>
    <t>Euro VI op Bio LNG</t>
  </si>
  <si>
    <t>Hoeveel van de in vraag A benoemde inzamelvoertuigen zijn:</t>
  </si>
  <si>
    <t>Volledig elektrisch</t>
  </si>
  <si>
    <t>Volledig aangedreven op waterstof</t>
  </si>
  <si>
    <t>Nee. Inzet van Euro VI op diesel (conform programma van eisen)</t>
  </si>
  <si>
    <t>N.v.t. (inschrijver zet dit type inzamelvoertuig niet in)</t>
  </si>
  <si>
    <t>Ja. Inzet van Euro VI op Biodiesel (Fame 97%, HVO 3%)</t>
  </si>
  <si>
    <t>1 of 2e</t>
  </si>
  <si>
    <t>5% tot 15%</t>
  </si>
  <si>
    <t>Ja. Inzet van Euro VI op HVO</t>
  </si>
  <si>
    <t>3e</t>
  </si>
  <si>
    <t>16% tot 30%</t>
  </si>
  <si>
    <t>Ja. Inzet van Euro VI op CNG</t>
  </si>
  <si>
    <t>4e</t>
  </si>
  <si>
    <t>31% tot 45%</t>
  </si>
  <si>
    <t>Ja. Inzet van Euro VI op BioCNG</t>
  </si>
  <si>
    <t>46% tot 60%</t>
  </si>
  <si>
    <t>Ja. Inzet van Euro VI op LNG</t>
  </si>
  <si>
    <t>61% tot 75%</t>
  </si>
  <si>
    <t>Ja. Inzet van Euro VI op Bio LNG</t>
  </si>
  <si>
    <t>Meer dan 75%</t>
  </si>
  <si>
    <t>Nee.</t>
  </si>
  <si>
    <t>Ja. Volledig elektrisch.</t>
  </si>
  <si>
    <t>5% tot 10%</t>
  </si>
  <si>
    <t>Ja. Op waterstof.</t>
  </si>
  <si>
    <t>11% tot 25%</t>
  </si>
  <si>
    <t>Meer dan 25%</t>
  </si>
  <si>
    <t>(Gele cellen) In te vullen door inschrijver</t>
  </si>
  <si>
    <t>PR-2</t>
  </si>
  <si>
    <t>ton</t>
  </si>
  <si>
    <t>Max. kwaliteitswaarde (maximaal te behalen fictieve korting)</t>
  </si>
  <si>
    <t>Toekennen van de score</t>
  </si>
  <si>
    <t>Personeel dat wordt ingezet bij de uitvoering van de opdracht heeft een training gevolgd en succesvol afgerond die gebaseerd is op de principes van "Het nieuwe rijden" of een daarmee tenminste gelijkwaardige training (www.hetnieuwerijden.nl). Ook tijdelijk personeel dient vakbekwaam te zijn en de training "Het nieuwe rijden" of een gelijkwaardige training  gevolgd te hebben.</t>
  </si>
  <si>
    <t>Antwoordoptie A = Geen fictieve korting
Antwoordoptie B = 100% van de maximale kwaliteitswaarde</t>
  </si>
  <si>
    <t>A) Nee</t>
  </si>
  <si>
    <t>B) Ja</t>
  </si>
  <si>
    <t>Personeel dat wordt ingezet bij de uitvoering van de opdracht heeft een training succesvol afgerond die gebaseerd is op de principes van Code 95 "Professioneel voertuigbeheersing, kijktechnieken en defensief rijgedrag" of een daarmee tenminste gelijkwaardige training. Ook tijdelijk personeel  c.q. vervangend personeel dient vakbekwaam te zijn en de training "Professioneel voertuigbeheersing, kijktechnieken en defensief rijgedrag" of een gelijkwaardige training gevolgd te hebbenn.</t>
  </si>
  <si>
    <t>Op welk percentage van de maandelijkse inzamelroutes wordt dit inzamelvoertuig ingezet? (antwoord: meerkeuze)</t>
  </si>
  <si>
    <t>Maximale kwaliteitswaarde (maximaal te behalen fictieve korting)</t>
  </si>
  <si>
    <t>Behaalde totale fictieve korting (totaal behaalde kwaliteitswaarde:</t>
  </si>
  <si>
    <t>Antwoord
(meerkeuze)</t>
  </si>
  <si>
    <t>Fictieve inschrijfrpijs</t>
  </si>
  <si>
    <t>Naam inschrijver (A):</t>
  </si>
  <si>
    <t>wha, per jaar</t>
  </si>
  <si>
    <t xml:space="preserve">Naam inschrijver: </t>
  </si>
  <si>
    <t xml:space="preserve">Inzamelkosten OPK huis-aan-huis (laagbouw) </t>
  </si>
  <si>
    <t>PR-4</t>
  </si>
  <si>
    <t>Prijs per eenheid (E) excl. btw</t>
  </si>
  <si>
    <r>
      <rPr>
        <b/>
        <u/>
        <sz val="12"/>
        <color rgb="FFFFFFFF"/>
        <rFont val="Century Gothic"/>
        <family val="2"/>
      </rPr>
      <t>Inschrijfprijs (G)</t>
    </r>
    <r>
      <rPr>
        <b/>
        <sz val="12"/>
        <color rgb="FFFFFFFF"/>
        <rFont val="Century Gothic"/>
        <family val="2"/>
      </rPr>
      <t>: 
Subtotaal deel I + Subtotaal Deel II</t>
    </r>
  </si>
  <si>
    <t xml:space="preserve">Eerste overslaglocatie(s)/ontvangstlocatie(s) (H) </t>
  </si>
  <si>
    <t xml:space="preserve">Verwerkingslocatie(s) (I) </t>
  </si>
  <si>
    <t xml:space="preserve">De inschrijfprijs bestaat uit het Subtotaal Deel I en Subtotaal Deel II (bij elkaar opgeteld). De inschrijfprijs wordt gebruikt voor de beoordeling om de beste prijs-kwaliteitverhouding te kunnen vaststellen.  </t>
  </si>
  <si>
    <t>Inschrijver vermeldt de correcte NAW-gegevens van de overslaglocatie(s) die als (eerste) ontvangstlocatie(s) voor het ingezamelde OPK gebruikt zal / zullen worden, alsmede de eigenaar van de ontvangstlocatie(s).</t>
  </si>
  <si>
    <t>Inschrijver vermeldt de correcte NAW-gegevens van de verwerkingslocatie(s) die als verwerkingslocatie(s) voor het ingezamelde OPK gebruikt zal / zullen worden, alsmede de eigenaar van de verwerkingslocatie(s).</t>
  </si>
  <si>
    <t>KG</t>
  </si>
  <si>
    <t>PR-13</t>
  </si>
  <si>
    <t>Kosten voor het beschikbaar stellen van de 1100 liter rolcontainers voor wooncomplexen</t>
  </si>
  <si>
    <t>per maand</t>
  </si>
  <si>
    <t>1e of 2e</t>
  </si>
  <si>
    <t>vanaf 4e</t>
  </si>
  <si>
    <t>Toelichting behaalde fictieve korting</t>
  </si>
  <si>
    <t>Indien inschrijver kolom C, D en E juist invult, wordt kolom G berekend. 
De volgende wegingsfactoren worden bij de B vragen toegepast:
-B1: 0
-B2: 0,9
-B3: 1
-B4: 0,4
-B5: 0,8
-B6: 0,4
-B7: 0,8
Deze factoren worden vermenigvuldigd met een waardering voor het ingangsjaar:
- 1e en 2e jaar: 1
- 3e jaar: 0,8
- vanaf 4e jaar: 0,5</t>
  </si>
  <si>
    <t>Indien inschrijver kolom C, D en E juist invult, wordt kolom G berekend. 
De volgende wegingsfactoren worden bij de C vragen toegepast:
-C1: 1
-C2: 1
Deze factoren worden vermenigvuldigd met een waardering voor het ingangsjaar:
- 1e en 2e jaar: 1
- 3e jaar: 0,8
- vanaf 4e jaar: 0,6</t>
  </si>
  <si>
    <t>Vervolgens wordt dit vermenigvuldigd met het inzetpercentage:
5% tot 15%: 0,15
16% tot 30%: 0,3
31% tot 45%: 0,45
46% tot 60%: 0,6
61% tot 75%: 0,75
Meer dan 75%: 1
Het resultaat wordt per ingezet voertuig opgeteld en gedeeld door het totaal aantal voertuigen en vervolgens vermenigvuldigd met € -25.000,00.</t>
  </si>
  <si>
    <t xml:space="preserve">
...................…................................................................</t>
  </si>
  <si>
    <t>….....................................................................................</t>
  </si>
  <si>
    <t>1. Kwalitatieve gunningcriteria</t>
  </si>
  <si>
    <t xml:space="preserve">2. Inschrijfprijs </t>
  </si>
  <si>
    <t xml:space="preserve">3. Fictieve inschrijfprijs </t>
  </si>
  <si>
    <t>Toelichting op de wijze van beoordelen: zie aanbestedingsleidraad hoofdstuk V "Gunning". 
Antwoordinstructie: In separaat PDF- en Excel-document bijvoegen als document 05 aan de inschrijving.</t>
  </si>
  <si>
    <t>KG-3 A</t>
  </si>
  <si>
    <t>KG-3 B</t>
  </si>
  <si>
    <t>KG-3 B1</t>
  </si>
  <si>
    <t>KG-3 B2</t>
  </si>
  <si>
    <t>KG-3 B3</t>
  </si>
  <si>
    <t>KG-3 B4</t>
  </si>
  <si>
    <t>KG-3 B5</t>
  </si>
  <si>
    <t>KG-3 B6</t>
  </si>
  <si>
    <t>KG-3 B7</t>
  </si>
  <si>
    <t>KG-3 C</t>
  </si>
  <si>
    <t>KG-3 C1</t>
  </si>
  <si>
    <t>KG-3 C2</t>
  </si>
  <si>
    <t>Vervolgens wordt dit vermenigvuldigd met het inzetpercentage:
5% tot 10%: 0,6
11% tot 25%: 0,8
Meer dan 25%: 1
Het resultaat wordt per ingezet voertuig opgeteld en gedeeld door het totaal aantal voertuigen en vervolgens vermenigvuldigd met € -40.000,00.</t>
  </si>
  <si>
    <t>Marktprijs OPK per 06-02-2023 (slotdatum)
Bron: Bontprijs (1.01/1.02) Nederland / België - HOOG zoals vermeld in de Marktberichten Oud Papier en gepubliceerd door de MRB</t>
  </si>
  <si>
    <t xml:space="preserve">Dit is het subtotaal voor het onderdeel inzameling en transport van OPK wordt gebruikt voor de beoordeling van het onderdeel prijs. </t>
  </si>
  <si>
    <t xml:space="preserve">Subtotaal (E xC) </t>
  </si>
  <si>
    <t>Deel II: Prijs verwerking/afzet c.q. opbrengsten (marktprijs) OPK</t>
  </si>
  <si>
    <t xml:space="preserve">Dit is het subtotaal voor het onderdeel verwerking/afzet / opbrengsten (marktprijs) van OPK wordt gebruikt voor de beoordeling van het onderdeel prijs. </t>
  </si>
  <si>
    <t>Subtotaal Deel II: Prijs verwerking / afzet / opbrengsten (marktprijs) OPK (F)</t>
  </si>
  <si>
    <t>Marktprijs OPK per 06-02-2023 (slotdatum). De marktprijs is gedurende de looptijd van de overeenkomst variabel en volgt (Bron): Bontprijs (1.01/1.02) Nederland / België - HOOG zoals vermeld in de Marktberichten Oud Papier en gepubliceerd door de MRB.</t>
  </si>
  <si>
    <t>Inzamelkosten OPK wooncomplexen (660, 770 liter en 1100 liter rolcontainers)</t>
  </si>
  <si>
    <t>Kosten voor het beschikbaar stellen van de 660 en 770 liter rolcontainers voor wooncomplexen</t>
  </si>
  <si>
    <t>Maximale totale fictieve korting 
(totaal maximaal te behalen kwaliteitswaarde KG-1 t/m KG-3):</t>
  </si>
  <si>
    <r>
      <t xml:space="preserve">Europese openbare aanbesteding
 Inzameling en verwerking van OPK
04- Gunningscriteria </t>
    </r>
    <r>
      <rPr>
        <b/>
        <sz val="12"/>
        <color rgb="FFFF0000"/>
        <rFont val="Century Gothic"/>
        <family val="2"/>
      </rPr>
      <t xml:space="preserve">- Aangepast bij Nota van inlichtingen 2
 dd. 31 maart 2023
</t>
    </r>
  </si>
  <si>
    <r>
      <t xml:space="preserve">Bijlage 04 - Gunningscriteria
1. Kwalitatieve gunningscriteria </t>
    </r>
    <r>
      <rPr>
        <b/>
        <sz val="14"/>
        <color rgb="FFFF0000"/>
        <rFont val="Century Gothic"/>
        <family val="2"/>
      </rPr>
      <t>(aangepast dd. 31 maart 2023)</t>
    </r>
  </si>
  <si>
    <r>
      <t>Bijlage 04 - Gunningscriteria
2. Inschrijfprijs</t>
    </r>
    <r>
      <rPr>
        <b/>
        <sz val="14"/>
        <color rgb="FFFF0000"/>
        <rFont val="Century Gothic"/>
        <family val="2"/>
      </rPr>
      <t xml:space="preserve"> (aangepast dd. 31 maart 2023)</t>
    </r>
  </si>
  <si>
    <r>
      <t>Bijlage 04 - Gunningscriteria
3. Fictieve inschrijfprijs</t>
    </r>
    <r>
      <rPr>
        <b/>
        <sz val="14"/>
        <color rgb="FFFF0000"/>
        <rFont val="Century Gothic"/>
        <family val="2"/>
      </rPr>
      <t xml:space="preserve"> (aangepast dd. 31 maart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</si>
</sst>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quot;€&quot;\ * #,##0.00_-;_-&quot;€&quot;\ * #,##0.00\-;_-&quot;€&quot;\ * &quot;-&quot;??_-;_-@_-"/>
  </numFmts>
  <fonts count="40" x14ac:knownFonts="1">
    <font>
      <sz val="11"/>
      <color theme="1"/>
      <name val="Calibri"/>
      <family val="2"/>
      <scheme val="minor"/>
    </font>
    <font>
      <sz val="11"/>
      <color theme="1"/>
      <name val="Calibri"/>
      <family val="2"/>
      <scheme val="minor"/>
    </font>
    <font>
      <sz val="10"/>
      <name val="Arial"/>
      <family val="2"/>
    </font>
    <font>
      <sz val="10"/>
      <name val="Century Gothic"/>
      <family val="2"/>
    </font>
    <font>
      <b/>
      <sz val="10"/>
      <name val="Century Gothic"/>
      <family val="2"/>
    </font>
    <font>
      <sz val="9"/>
      <name val="Century Gothic"/>
      <family val="2"/>
    </font>
    <font>
      <sz val="9"/>
      <color theme="1"/>
      <name val="Century Gothic"/>
      <family val="2"/>
    </font>
    <font>
      <sz val="11"/>
      <name val="Century Gothic"/>
      <family val="2"/>
    </font>
    <font>
      <b/>
      <sz val="11"/>
      <color theme="0"/>
      <name val="Century Gothic"/>
      <family val="2"/>
    </font>
    <font>
      <b/>
      <sz val="14"/>
      <color indexed="9"/>
      <name val="Century Gothic"/>
      <family val="2"/>
    </font>
    <font>
      <b/>
      <sz val="14"/>
      <color theme="0"/>
      <name val="Century Gothic"/>
      <family val="2"/>
    </font>
    <font>
      <b/>
      <sz val="11"/>
      <color indexed="9"/>
      <name val="Century Gothic"/>
      <family val="2"/>
    </font>
    <font>
      <sz val="10"/>
      <color theme="1"/>
      <name val="Century Gothic"/>
      <family val="2"/>
    </font>
    <font>
      <b/>
      <sz val="9"/>
      <name val="Century Gothic"/>
      <family val="2"/>
    </font>
    <font>
      <b/>
      <sz val="14"/>
      <name val="Century Gothic"/>
      <family val="2"/>
    </font>
    <font>
      <b/>
      <sz val="12"/>
      <name val="Century Gothic"/>
      <family val="2"/>
    </font>
    <font>
      <sz val="10"/>
      <color theme="0" tint="-0.14999847407452621"/>
      <name val="Century Gothic"/>
      <family val="2"/>
    </font>
    <font>
      <b/>
      <u/>
      <sz val="12"/>
      <color indexed="30"/>
      <name val="Century Gothic"/>
      <family val="2"/>
    </font>
    <font>
      <b/>
      <sz val="10"/>
      <color theme="1"/>
      <name val="Century Gothic"/>
      <family val="2"/>
    </font>
    <font>
      <sz val="10"/>
      <color rgb="FFFF0000"/>
      <name val="Century Gothic"/>
      <family val="2"/>
    </font>
    <font>
      <u/>
      <sz val="10"/>
      <color theme="0" tint="-0.14999847407452621"/>
      <name val="Century Gothic"/>
      <family val="2"/>
    </font>
    <font>
      <sz val="9"/>
      <color rgb="FF000000"/>
      <name val="Century Gothic"/>
      <family val="2"/>
    </font>
    <font>
      <sz val="11"/>
      <color theme="1"/>
      <name val="Century Gothic"/>
      <family val="2"/>
    </font>
    <font>
      <b/>
      <sz val="12"/>
      <color theme="1"/>
      <name val="Century Gothic"/>
      <family val="2"/>
    </font>
    <font>
      <b/>
      <sz val="12"/>
      <color rgb="FFFFFFFF"/>
      <name val="Century Gothic"/>
      <family val="2"/>
    </font>
    <font>
      <b/>
      <u/>
      <sz val="12"/>
      <color rgb="FFFFFFFF"/>
      <name val="Century Gothic"/>
      <family val="2"/>
    </font>
    <font>
      <b/>
      <sz val="11"/>
      <color theme="1"/>
      <name val="Century Gothic"/>
      <family val="2"/>
    </font>
    <font>
      <b/>
      <sz val="12"/>
      <color theme="0"/>
      <name val="Century Gothic"/>
      <family val="2"/>
    </font>
    <font>
      <b/>
      <sz val="9"/>
      <color theme="0"/>
      <name val="Century Gothic"/>
      <family val="2"/>
    </font>
    <font>
      <b/>
      <sz val="11"/>
      <name val="Century Gothic"/>
      <family val="2"/>
    </font>
    <font>
      <sz val="11"/>
      <color theme="1"/>
      <name val="Calibri Light"/>
      <family val="2"/>
      <scheme val="major"/>
    </font>
    <font>
      <sz val="9"/>
      <color rgb="FFFF0000"/>
      <name val="Century Gothic"/>
      <family val="2"/>
    </font>
    <font>
      <b/>
      <sz val="10"/>
      <color rgb="FFFFFFFF"/>
      <name val="Century Gothic"/>
      <family val="2"/>
    </font>
    <font>
      <sz val="8"/>
      <color theme="1"/>
      <name val="Century Gothic"/>
      <family val="2"/>
    </font>
    <font>
      <sz val="10"/>
      <color theme="1"/>
      <name val="Calibri"/>
      <family val="2"/>
      <scheme val="minor"/>
    </font>
    <font>
      <b/>
      <sz val="10"/>
      <color indexed="9"/>
      <name val="Century Gothic"/>
      <family val="2"/>
    </font>
    <font>
      <b/>
      <sz val="10"/>
      <color theme="0"/>
      <name val="Century Gothic"/>
      <family val="2"/>
    </font>
    <font>
      <sz val="11"/>
      <color theme="0"/>
      <name val="Century Gothic"/>
      <family val="2"/>
    </font>
    <font>
      <b/>
      <sz val="12"/>
      <color rgb="FFFF0000"/>
      <name val="Century Gothic"/>
      <family val="2"/>
    </font>
    <font>
      <b/>
      <sz val="14"/>
      <color rgb="FFFF0000"/>
      <name val="Century Gothic"/>
      <family val="2"/>
    </font>
  </fonts>
  <fills count="12">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indexed="48"/>
        <bgColor indexed="64"/>
      </patternFill>
    </fill>
    <fill>
      <patternFill patternType="solid">
        <fgColor rgb="FF3366FF"/>
        <bgColor indexed="64"/>
      </patternFill>
    </fill>
    <fill>
      <patternFill patternType="solid">
        <fgColor rgb="FFFFFF00"/>
        <bgColor indexed="64"/>
      </patternFill>
    </fill>
    <fill>
      <patternFill patternType="solid">
        <fgColor indexed="44"/>
        <bgColor indexed="64"/>
      </patternFill>
    </fill>
    <fill>
      <patternFill patternType="solid">
        <fgColor theme="5"/>
        <bgColor indexed="64"/>
      </patternFill>
    </fill>
    <fill>
      <patternFill patternType="solid">
        <fgColor theme="5" tint="0.59999389629810485"/>
        <bgColor indexed="64"/>
      </patternFill>
    </fill>
    <fill>
      <patternFill patternType="lightUp"/>
    </fill>
    <fill>
      <patternFill patternType="solid">
        <fgColor theme="4" tint="0.39997558519241921"/>
        <bgColor indexed="64"/>
      </patternFill>
    </fill>
  </fills>
  <borders count="4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indexed="64"/>
      </right>
      <top style="thin">
        <color auto="1"/>
      </top>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auto="1"/>
      </bottom>
      <diagonal/>
    </border>
    <border>
      <left style="thick">
        <color auto="1"/>
      </left>
      <right style="thick">
        <color auto="1"/>
      </right>
      <top style="thick">
        <color auto="1"/>
      </top>
      <bottom style="thick">
        <color auto="1"/>
      </bottom>
      <diagonal/>
    </border>
  </borders>
  <cellStyleXfs count="16">
    <xf numFmtId="0" fontId="0" fillId="0" borderId="0"/>
    <xf numFmtId="0" fontId="2" fillId="0" borderId="0"/>
    <xf numFmtId="43" fontId="2" fillId="0" borderId="0" applyFont="0" applyFill="0" applyBorder="0" applyAlignment="0" applyProtection="0"/>
    <xf numFmtId="0" fontId="2" fillId="0" borderId="0"/>
    <xf numFmtId="44" fontId="1" fillId="0" borderId="0" applyFont="0" applyFill="0" applyBorder="0" applyAlignment="0" applyProtection="0"/>
    <xf numFmtId="0" fontId="1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1" fillId="0" borderId="0"/>
    <xf numFmtId="44" fontId="2" fillId="0" borderId="0" applyFont="0" applyFill="0" applyBorder="0" applyAlignment="0" applyProtection="0"/>
    <xf numFmtId="0" fontId="12" fillId="0" borderId="0"/>
    <xf numFmtId="0" fontId="1" fillId="0" borderId="0"/>
  </cellStyleXfs>
  <cellXfs count="265">
    <xf numFmtId="0" fontId="0" fillId="0" borderId="0" xfId="0"/>
    <xf numFmtId="0" fontId="12" fillId="0" borderId="0" xfId="5"/>
    <xf numFmtId="0" fontId="3" fillId="0" borderId="17" xfId="5" applyFont="1" applyBorder="1"/>
    <xf numFmtId="0" fontId="3" fillId="0" borderId="18" xfId="5" applyFont="1" applyBorder="1"/>
    <xf numFmtId="0" fontId="3" fillId="0" borderId="19" xfId="5" applyFont="1" applyBorder="1"/>
    <xf numFmtId="0" fontId="3" fillId="0" borderId="20" xfId="5" applyFont="1" applyBorder="1"/>
    <xf numFmtId="0" fontId="3" fillId="0" borderId="0" xfId="5" applyFont="1"/>
    <xf numFmtId="0" fontId="3" fillId="0" borderId="21" xfId="5" applyFont="1" applyBorder="1"/>
    <xf numFmtId="0" fontId="3" fillId="0" borderId="20" xfId="5" applyFont="1" applyBorder="1" applyAlignment="1">
      <alignment vertical="top"/>
    </xf>
    <xf numFmtId="0" fontId="3" fillId="0" borderId="0" xfId="5" applyFont="1" applyAlignment="1">
      <alignment vertical="top"/>
    </xf>
    <xf numFmtId="0" fontId="3" fillId="0" borderId="21" xfId="5" applyFont="1" applyBorder="1" applyAlignment="1">
      <alignment vertical="top"/>
    </xf>
    <xf numFmtId="0" fontId="16" fillId="0" borderId="0" xfId="5" applyFont="1" applyAlignment="1">
      <alignment vertical="top"/>
    </xf>
    <xf numFmtId="0" fontId="17" fillId="0" borderId="0" xfId="5" applyFont="1"/>
    <xf numFmtId="0" fontId="4" fillId="0" borderId="0" xfId="5" applyFont="1"/>
    <xf numFmtId="0" fontId="18" fillId="0" borderId="0" xfId="5" quotePrefix="1" applyFont="1"/>
    <xf numFmtId="0" fontId="12" fillId="0" borderId="0" xfId="5" quotePrefix="1"/>
    <xf numFmtId="0" fontId="19" fillId="0" borderId="0" xfId="5" applyFont="1" applyAlignment="1">
      <alignment horizontal="left" vertical="top"/>
    </xf>
    <xf numFmtId="0" fontId="16" fillId="0" borderId="20" xfId="5" applyFont="1" applyBorder="1" applyAlignment="1">
      <alignment vertical="top"/>
    </xf>
    <xf numFmtId="0" fontId="16" fillId="0" borderId="0" xfId="5" applyFont="1"/>
    <xf numFmtId="0" fontId="20" fillId="0" borderId="0" xfId="5" applyFont="1"/>
    <xf numFmtId="0" fontId="16" fillId="0" borderId="21" xfId="5" applyFont="1" applyBorder="1" applyAlignment="1">
      <alignment vertical="top"/>
    </xf>
    <xf numFmtId="0" fontId="16" fillId="0" borderId="0" xfId="5" quotePrefix="1" applyFont="1"/>
    <xf numFmtId="0" fontId="3" fillId="0" borderId="22" xfId="5" applyFont="1" applyBorder="1"/>
    <xf numFmtId="0" fontId="3" fillId="0" borderId="23" xfId="5" applyFont="1" applyBorder="1"/>
    <xf numFmtId="0" fontId="3" fillId="0" borderId="24" xfId="5" applyFont="1" applyBorder="1"/>
    <xf numFmtId="0" fontId="5" fillId="6" borderId="26" xfId="7" applyFont="1" applyFill="1" applyBorder="1" applyAlignment="1" applyProtection="1">
      <alignment horizontal="center" vertical="center" wrapText="1"/>
      <protection locked="0"/>
    </xf>
    <xf numFmtId="0" fontId="5" fillId="6" borderId="27" xfId="7" applyFont="1" applyFill="1" applyBorder="1" applyAlignment="1" applyProtection="1">
      <alignment horizontal="center" vertical="center" wrapText="1"/>
      <protection locked="0"/>
    </xf>
    <xf numFmtId="0" fontId="5" fillId="6" borderId="27" xfId="7" applyFont="1" applyFill="1" applyBorder="1" applyAlignment="1" applyProtection="1">
      <alignment horizontal="center" vertical="center"/>
      <protection locked="0"/>
    </xf>
    <xf numFmtId="0" fontId="5" fillId="6" borderId="27" xfId="7" applyFont="1" applyFill="1" applyBorder="1" applyAlignment="1" applyProtection="1">
      <alignment horizontal="left" vertical="center"/>
      <protection locked="0"/>
    </xf>
    <xf numFmtId="0" fontId="5" fillId="6" borderId="10" xfId="7" applyFont="1" applyFill="1" applyBorder="1" applyAlignment="1" applyProtection="1">
      <alignment horizontal="center" vertical="center" wrapText="1"/>
      <protection locked="0"/>
    </xf>
    <xf numFmtId="0" fontId="5" fillId="6" borderId="11" xfId="7" applyFont="1" applyFill="1" applyBorder="1" applyAlignment="1" applyProtection="1">
      <alignment horizontal="center" vertical="center" wrapText="1"/>
      <protection locked="0"/>
    </xf>
    <xf numFmtId="0" fontId="5" fillId="6" borderId="11" xfId="7" applyFont="1" applyFill="1" applyBorder="1" applyAlignment="1" applyProtection="1">
      <alignment horizontal="center" vertical="center"/>
      <protection locked="0"/>
    </xf>
    <xf numFmtId="0" fontId="5" fillId="6" borderId="11" xfId="7" applyFont="1" applyFill="1" applyBorder="1" applyAlignment="1" applyProtection="1">
      <alignment horizontal="left" vertical="center"/>
      <protection locked="0"/>
    </xf>
    <xf numFmtId="0" fontId="5" fillId="6" borderId="26" xfId="6" applyFont="1" applyFill="1" applyBorder="1" applyAlignment="1" applyProtection="1">
      <alignment horizontal="center" vertical="center" wrapText="1"/>
      <protection locked="0"/>
    </xf>
    <xf numFmtId="0" fontId="5" fillId="6" borderId="27" xfId="6" applyFont="1" applyFill="1" applyBorder="1" applyAlignment="1" applyProtection="1">
      <alignment horizontal="center" vertical="center" wrapText="1"/>
      <protection locked="0"/>
    </xf>
    <xf numFmtId="0" fontId="5" fillId="6" borderId="27" xfId="6" applyFont="1" applyFill="1" applyBorder="1" applyAlignment="1" applyProtection="1">
      <alignment horizontal="center" vertical="center"/>
      <protection locked="0"/>
    </xf>
    <xf numFmtId="0" fontId="5" fillId="6" borderId="27" xfId="6" applyFont="1" applyFill="1" applyBorder="1" applyAlignment="1" applyProtection="1">
      <alignment horizontal="left" vertical="center"/>
      <protection locked="0"/>
    </xf>
    <xf numFmtId="0" fontId="5" fillId="6" borderId="10" xfId="6" applyFont="1" applyFill="1" applyBorder="1" applyAlignment="1" applyProtection="1">
      <alignment horizontal="center" vertical="center" wrapText="1"/>
      <protection locked="0"/>
    </xf>
    <xf numFmtId="0" fontId="5" fillId="6" borderId="11" xfId="6" applyFont="1" applyFill="1" applyBorder="1" applyAlignment="1" applyProtection="1">
      <alignment horizontal="center" vertical="center" wrapText="1"/>
      <protection locked="0"/>
    </xf>
    <xf numFmtId="0" fontId="5" fillId="6" borderId="11" xfId="6" applyFont="1" applyFill="1" applyBorder="1" applyAlignment="1" applyProtection="1">
      <alignment horizontal="center" vertical="center"/>
      <protection locked="0"/>
    </xf>
    <xf numFmtId="0" fontId="5" fillId="6" borderId="11" xfId="6" applyFont="1" applyFill="1" applyBorder="1" applyAlignment="1" applyProtection="1">
      <alignment horizontal="left" vertical="center"/>
      <protection locked="0"/>
    </xf>
    <xf numFmtId="165" fontId="6" fillId="0" borderId="25" xfId="8" applyFont="1" applyFill="1" applyBorder="1" applyAlignment="1" applyProtection="1">
      <alignment vertical="center"/>
    </xf>
    <xf numFmtId="165" fontId="13" fillId="0" borderId="0" xfId="8" applyFont="1" applyBorder="1" applyAlignment="1" applyProtection="1">
      <alignment vertical="center"/>
    </xf>
    <xf numFmtId="0" fontId="5" fillId="0" borderId="0" xfId="3" applyFont="1" applyAlignment="1">
      <alignment vertical="center"/>
    </xf>
    <xf numFmtId="0" fontId="5" fillId="0" borderId="0" xfId="3" applyFont="1" applyAlignment="1">
      <alignment horizontal="center" vertical="center"/>
    </xf>
    <xf numFmtId="0" fontId="5" fillId="0" borderId="1" xfId="3" applyFont="1" applyBorder="1" applyAlignment="1">
      <alignment vertical="center"/>
    </xf>
    <xf numFmtId="0" fontId="5" fillId="0" borderId="2" xfId="3" applyFont="1" applyBorder="1" applyAlignment="1">
      <alignment vertical="center"/>
    </xf>
    <xf numFmtId="0" fontId="5" fillId="0" borderId="3" xfId="3" applyFont="1" applyBorder="1" applyAlignment="1">
      <alignment vertical="center"/>
    </xf>
    <xf numFmtId="0" fontId="30" fillId="0" borderId="0" xfId="11" applyFont="1" applyAlignment="1">
      <alignment vertical="center"/>
    </xf>
    <xf numFmtId="164" fontId="8" fillId="8" borderId="34" xfId="12" applyNumberFormat="1" applyFont="1" applyFill="1" applyBorder="1" applyAlignment="1">
      <alignment horizontal="center" vertical="center" wrapText="1"/>
    </xf>
    <xf numFmtId="0" fontId="5" fillId="0" borderId="25" xfId="3" applyFont="1" applyBorder="1" applyAlignment="1">
      <alignment vertical="center"/>
    </xf>
    <xf numFmtId="0" fontId="5" fillId="0" borderId="6" xfId="3" applyFont="1" applyBorder="1" applyAlignment="1">
      <alignment vertical="center"/>
    </xf>
    <xf numFmtId="0" fontId="3" fillId="0" borderId="0" xfId="3" applyFont="1" applyAlignment="1">
      <alignment vertical="center"/>
    </xf>
    <xf numFmtId="44" fontId="3" fillId="0" borderId="10" xfId="13" applyFont="1" applyBorder="1" applyAlignment="1">
      <alignment vertical="center"/>
    </xf>
    <xf numFmtId="0" fontId="3" fillId="0" borderId="11" xfId="3" applyFont="1" applyBorder="1" applyAlignment="1">
      <alignment horizontal="left" vertical="center"/>
    </xf>
    <xf numFmtId="0" fontId="3" fillId="0" borderId="0" xfId="3" applyFont="1" applyAlignment="1">
      <alignment vertical="center" wrapText="1"/>
    </xf>
    <xf numFmtId="0" fontId="19" fillId="0" borderId="0" xfId="3" applyFont="1" applyAlignment="1">
      <alignment vertical="center" wrapText="1"/>
    </xf>
    <xf numFmtId="0" fontId="7" fillId="0" borderId="0" xfId="3" applyFont="1" applyAlignment="1">
      <alignment vertical="center"/>
    </xf>
    <xf numFmtId="0" fontId="29" fillId="7" borderId="10" xfId="1" applyFont="1" applyFill="1" applyBorder="1" applyAlignment="1">
      <alignment vertical="center" wrapText="1"/>
    </xf>
    <xf numFmtId="0" fontId="29" fillId="7" borderId="11" xfId="1" applyFont="1" applyFill="1" applyBorder="1" applyAlignment="1">
      <alignment vertical="center" wrapText="1"/>
    </xf>
    <xf numFmtId="0" fontId="29" fillId="7" borderId="15" xfId="1" applyFont="1" applyFill="1" applyBorder="1" applyAlignment="1">
      <alignment horizontal="left" vertical="top" wrapText="1"/>
    </xf>
    <xf numFmtId="0" fontId="31" fillId="0" borderId="0" xfId="3" applyFont="1" applyAlignment="1">
      <alignment vertical="center"/>
    </xf>
    <xf numFmtId="164" fontId="12" fillId="6" borderId="27" xfId="6" applyNumberFormat="1" applyFont="1" applyFill="1" applyBorder="1" applyAlignment="1" applyProtection="1">
      <alignment horizontal="center" vertical="center" wrapText="1"/>
      <protection locked="0"/>
    </xf>
    <xf numFmtId="165" fontId="12" fillId="0" borderId="26" xfId="8" applyFont="1" applyBorder="1" applyAlignment="1" applyProtection="1">
      <alignment vertical="center"/>
    </xf>
    <xf numFmtId="164" fontId="12" fillId="6" borderId="11" xfId="6" applyNumberFormat="1" applyFont="1" applyFill="1" applyBorder="1" applyAlignment="1" applyProtection="1">
      <alignment horizontal="center" vertical="center" wrapText="1"/>
      <protection locked="0"/>
    </xf>
    <xf numFmtId="165" fontId="12" fillId="0" borderId="10" xfId="8" applyFont="1" applyBorder="1" applyAlignment="1" applyProtection="1">
      <alignment vertical="center"/>
    </xf>
    <xf numFmtId="165" fontId="29" fillId="9" borderId="34" xfId="8" applyFont="1" applyFill="1" applyBorder="1" applyAlignment="1" applyProtection="1">
      <alignment horizontal="right" vertical="center"/>
    </xf>
    <xf numFmtId="165" fontId="26" fillId="9" borderId="34" xfId="8" applyFont="1" applyFill="1" applyBorder="1" applyAlignment="1" applyProtection="1">
      <alignment vertical="center"/>
    </xf>
    <xf numFmtId="0" fontId="6" fillId="6" borderId="38" xfId="3" applyFont="1" applyFill="1" applyBorder="1" applyAlignment="1" applyProtection="1">
      <alignment horizontal="center" vertical="center" wrapText="1"/>
      <protection locked="0"/>
    </xf>
    <xf numFmtId="0" fontId="3" fillId="0" borderId="15" xfId="3" applyFont="1" applyBorder="1" applyAlignment="1">
      <alignment horizontal="left" vertical="center"/>
    </xf>
    <xf numFmtId="0" fontId="5" fillId="0" borderId="6" xfId="0" applyFont="1" applyBorder="1" applyAlignment="1">
      <alignment horizontal="center" vertical="center"/>
    </xf>
    <xf numFmtId="0" fontId="6" fillId="0" borderId="0" xfId="6" applyFont="1" applyAlignment="1">
      <alignment horizontal="left" vertical="center"/>
    </xf>
    <xf numFmtId="44" fontId="6" fillId="0" borderId="0" xfId="6" applyNumberFormat="1" applyFont="1" applyAlignment="1">
      <alignment horizontal="center" vertical="center"/>
    </xf>
    <xf numFmtId="0" fontId="6" fillId="0" borderId="0" xfId="6" applyFont="1" applyAlignment="1">
      <alignment horizontal="center" vertical="center" wrapText="1"/>
    </xf>
    <xf numFmtId="0" fontId="6" fillId="0" borderId="25" xfId="6" applyFont="1" applyBorder="1" applyAlignment="1">
      <alignment horizontal="center" vertical="center" wrapText="1"/>
    </xf>
    <xf numFmtId="0" fontId="4" fillId="7" borderId="15" xfId="1" applyFont="1" applyFill="1" applyBorder="1" applyAlignment="1">
      <alignment horizontal="center" vertical="center" wrapText="1"/>
    </xf>
    <xf numFmtId="0" fontId="12" fillId="0" borderId="0" xfId="0" applyFont="1"/>
    <xf numFmtId="0" fontId="5" fillId="2" borderId="15" xfId="1" applyFont="1" applyFill="1" applyBorder="1" applyAlignment="1">
      <alignment horizontal="center" vertical="center" wrapText="1"/>
    </xf>
    <xf numFmtId="0" fontId="5" fillId="0" borderId="15" xfId="0" applyFont="1" applyBorder="1" applyAlignment="1">
      <alignment horizontal="center" vertical="center"/>
    </xf>
    <xf numFmtId="0" fontId="5" fillId="0" borderId="15" xfId="3" applyFont="1" applyBorder="1" applyAlignment="1">
      <alignment horizontal="center" vertical="center"/>
    </xf>
    <xf numFmtId="0" fontId="5" fillId="0" borderId="28"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5" fillId="0" borderId="28" xfId="3" applyFont="1" applyBorder="1" applyAlignment="1">
      <alignment horizontal="center" vertical="center"/>
    </xf>
    <xf numFmtId="0" fontId="13" fillId="7" borderId="33" xfId="1" applyFont="1" applyFill="1" applyBorder="1" applyAlignment="1">
      <alignment horizontal="center" vertical="center" wrapText="1"/>
    </xf>
    <xf numFmtId="0" fontId="13" fillId="7" borderId="14" xfId="1" applyFont="1" applyFill="1" applyBorder="1" applyAlignment="1">
      <alignment vertical="center" wrapText="1"/>
    </xf>
    <xf numFmtId="0" fontId="13" fillId="7" borderId="14" xfId="1" applyFont="1" applyFill="1" applyBorder="1" applyAlignment="1">
      <alignment horizontal="center" vertical="center" wrapText="1"/>
    </xf>
    <xf numFmtId="0" fontId="13" fillId="7" borderId="13" xfId="1" applyFont="1" applyFill="1" applyBorder="1" applyAlignment="1">
      <alignment horizontal="center" vertical="center" wrapText="1"/>
    </xf>
    <xf numFmtId="0" fontId="6" fillId="0" borderId="6" xfId="3" applyFont="1" applyBorder="1" applyAlignment="1">
      <alignment horizontal="center" vertical="center"/>
    </xf>
    <xf numFmtId="0" fontId="6" fillId="0" borderId="0" xfId="9" applyFont="1" applyAlignment="1">
      <alignment vertical="center" wrapText="1"/>
    </xf>
    <xf numFmtId="0" fontId="6" fillId="0" borderId="0" xfId="3" applyFont="1" applyAlignment="1">
      <alignment horizontal="center" vertical="center"/>
    </xf>
    <xf numFmtId="164" fontId="6" fillId="0" borderId="0" xfId="7" applyNumberFormat="1" applyFont="1" applyAlignment="1">
      <alignment horizontal="center" vertical="center" wrapText="1"/>
    </xf>
    <xf numFmtId="0" fontId="11" fillId="4" borderId="34" xfId="3" applyFont="1" applyFill="1" applyBorder="1" applyAlignment="1">
      <alignment horizontal="center" vertical="center" wrapText="1"/>
    </xf>
    <xf numFmtId="1" fontId="6" fillId="0" borderId="0" xfId="3" applyNumberFormat="1" applyFont="1" applyAlignment="1">
      <alignment horizontal="center" vertical="center"/>
    </xf>
    <xf numFmtId="0" fontId="5" fillId="0" borderId="0" xfId="0" applyFont="1" applyAlignment="1">
      <alignment horizontal="left" vertical="center" wrapText="1"/>
    </xf>
    <xf numFmtId="165" fontId="6" fillId="0" borderId="0" xfId="8" applyFont="1" applyFill="1" applyBorder="1" applyAlignment="1" applyProtection="1">
      <alignment horizontal="left" vertical="center"/>
    </xf>
    <xf numFmtId="0" fontId="24" fillId="4" borderId="34" xfId="3" applyFont="1" applyFill="1" applyBorder="1" applyAlignment="1">
      <alignment horizontal="center" vertical="center" wrapText="1"/>
    </xf>
    <xf numFmtId="164" fontId="23" fillId="8" borderId="34" xfId="7" applyNumberFormat="1" applyFont="1" applyFill="1" applyBorder="1" applyAlignment="1">
      <alignment horizontal="center" vertical="center" wrapText="1"/>
    </xf>
    <xf numFmtId="0" fontId="11" fillId="4" borderId="31" xfId="3" applyFont="1" applyFill="1" applyBorder="1" applyAlignment="1">
      <alignment horizontal="center" vertical="center" wrapText="1"/>
    </xf>
    <xf numFmtId="0" fontId="11" fillId="4" borderId="30" xfId="3" applyFont="1" applyFill="1" applyBorder="1" applyAlignment="1">
      <alignment horizontal="center" vertical="center" wrapText="1"/>
    </xf>
    <xf numFmtId="0" fontId="22" fillId="0" borderId="0" xfId="0" applyFont="1"/>
    <xf numFmtId="0" fontId="13" fillId="7" borderId="15" xfId="1" applyFont="1" applyFill="1" applyBorder="1" applyAlignment="1">
      <alignment horizontal="center" vertical="center" wrapText="1"/>
    </xf>
    <xf numFmtId="0" fontId="13" fillId="7" borderId="11" xfId="1" applyFont="1" applyFill="1" applyBorder="1" applyAlignment="1">
      <alignment vertical="center" wrapText="1"/>
    </xf>
    <xf numFmtId="0" fontId="13" fillId="7" borderId="11" xfId="1" applyFont="1" applyFill="1" applyBorder="1" applyAlignment="1">
      <alignment horizontal="center" vertical="center" wrapText="1"/>
    </xf>
    <xf numFmtId="0" fontId="13" fillId="7" borderId="10" xfId="1" applyFont="1" applyFill="1" applyBorder="1" applyAlignment="1">
      <alignment horizontal="center" vertical="center" wrapText="1"/>
    </xf>
    <xf numFmtId="0" fontId="34" fillId="0" borderId="0" xfId="0" applyFont="1"/>
    <xf numFmtId="0" fontId="6" fillId="0" borderId="6" xfId="0" applyFont="1" applyBorder="1" applyAlignment="1">
      <alignment horizontal="center" vertical="center"/>
    </xf>
    <xf numFmtId="0" fontId="28" fillId="0" borderId="0" xfId="0" applyFont="1" applyAlignment="1">
      <alignment vertical="center" wrapText="1"/>
    </xf>
    <xf numFmtId="0" fontId="4" fillId="7" borderId="11" xfId="1" applyFont="1" applyFill="1" applyBorder="1" applyAlignment="1">
      <alignment vertical="center" wrapText="1"/>
    </xf>
    <xf numFmtId="0" fontId="4" fillId="7" borderId="11" xfId="1" applyFont="1" applyFill="1" applyBorder="1" applyAlignment="1">
      <alignment horizontal="center" vertical="center" wrapText="1"/>
    </xf>
    <xf numFmtId="0" fontId="4" fillId="7" borderId="10" xfId="1" applyFont="1" applyFill="1" applyBorder="1" applyAlignment="1">
      <alignment horizontal="center" vertical="center" wrapText="1"/>
    </xf>
    <xf numFmtId="0" fontId="12" fillId="0" borderId="28" xfId="0" applyFont="1" applyBorder="1" applyAlignment="1">
      <alignment horizontal="center" vertical="center"/>
    </xf>
    <xf numFmtId="0" fontId="3" fillId="0" borderId="27" xfId="10" applyFont="1" applyBorder="1" applyAlignment="1">
      <alignment vertical="center" wrapText="1"/>
    </xf>
    <xf numFmtId="0" fontId="12" fillId="0" borderId="27" xfId="0" applyFont="1" applyBorder="1" applyAlignment="1">
      <alignment horizontal="center" vertical="center"/>
    </xf>
    <xf numFmtId="0" fontId="12" fillId="0" borderId="15" xfId="0" applyFont="1" applyBorder="1" applyAlignment="1">
      <alignment horizontal="center" vertical="center"/>
    </xf>
    <xf numFmtId="0" fontId="3" fillId="0" borderId="11" xfId="10" applyFont="1" applyBorder="1" applyAlignment="1">
      <alignment vertical="center" wrapText="1"/>
    </xf>
    <xf numFmtId="0" fontId="12" fillId="0" borderId="11" xfId="0" applyFont="1" applyBorder="1" applyAlignment="1">
      <alignment horizontal="center" vertical="center"/>
    </xf>
    <xf numFmtId="1" fontId="3" fillId="0" borderId="11" xfId="0" applyNumberFormat="1" applyFont="1" applyBorder="1" applyAlignment="1">
      <alignment horizontal="center" vertical="center"/>
    </xf>
    <xf numFmtId="0" fontId="29" fillId="7" borderId="32" xfId="1" applyFont="1" applyFill="1" applyBorder="1" applyAlignment="1">
      <alignment horizontal="center" vertical="center" wrapText="1"/>
    </xf>
    <xf numFmtId="0" fontId="29" fillId="7" borderId="31" xfId="1" applyFont="1" applyFill="1" applyBorder="1" applyAlignment="1">
      <alignment vertical="center" wrapText="1"/>
    </xf>
    <xf numFmtId="0" fontId="29" fillId="7" borderId="31" xfId="1" applyFont="1" applyFill="1" applyBorder="1" applyAlignment="1">
      <alignment horizontal="center" vertical="center" wrapText="1"/>
    </xf>
    <xf numFmtId="0" fontId="29" fillId="7" borderId="30" xfId="1" applyFont="1" applyFill="1" applyBorder="1" applyAlignment="1">
      <alignment horizontal="center" vertical="center" wrapText="1"/>
    </xf>
    <xf numFmtId="0" fontId="14" fillId="6" borderId="9" xfId="3" applyFont="1" applyFill="1" applyBorder="1" applyAlignment="1">
      <alignment vertical="center" wrapText="1"/>
    </xf>
    <xf numFmtId="0" fontId="0" fillId="0" borderId="0" xfId="0" applyAlignment="1">
      <alignment vertical="center"/>
    </xf>
    <xf numFmtId="0" fontId="12" fillId="0" borderId="0" xfId="14" applyProtection="1">
      <protection hidden="1"/>
    </xf>
    <xf numFmtId="0" fontId="32" fillId="5" borderId="38" xfId="14" applyFont="1" applyFill="1" applyBorder="1" applyAlignment="1" applyProtection="1">
      <alignment wrapText="1"/>
      <protection hidden="1"/>
    </xf>
    <xf numFmtId="0" fontId="32" fillId="5" borderId="38" xfId="14" applyFont="1" applyFill="1" applyBorder="1" applyAlignment="1" applyProtection="1">
      <alignment horizontal="left" vertical="center" wrapText="1"/>
      <protection hidden="1"/>
    </xf>
    <xf numFmtId="0" fontId="35" fillId="4" borderId="38" xfId="14" applyFont="1" applyFill="1" applyBorder="1" applyAlignment="1" applyProtection="1">
      <alignment horizontal="center" vertical="center" wrapText="1"/>
      <protection hidden="1"/>
    </xf>
    <xf numFmtId="0" fontId="36" fillId="5" borderId="38" xfId="14" applyFont="1" applyFill="1" applyBorder="1" applyAlignment="1" applyProtection="1">
      <alignment horizontal="center" vertical="center"/>
      <protection hidden="1"/>
    </xf>
    <xf numFmtId="0" fontId="5" fillId="0" borderId="38" xfId="3" applyFont="1" applyBorder="1" applyAlignment="1" applyProtection="1">
      <alignment horizontal="center" vertical="center" wrapText="1"/>
      <protection hidden="1"/>
    </xf>
    <xf numFmtId="0" fontId="5" fillId="0" borderId="38" xfId="14" applyFont="1" applyBorder="1" applyAlignment="1" applyProtection="1">
      <alignment horizontal="left" vertical="top" wrapText="1"/>
      <protection hidden="1"/>
    </xf>
    <xf numFmtId="44" fontId="5" fillId="0" borderId="38" xfId="14" applyNumberFormat="1" applyFont="1" applyBorder="1" applyAlignment="1" applyProtection="1">
      <alignment horizontal="center" vertical="center" wrapText="1"/>
      <protection hidden="1"/>
    </xf>
    <xf numFmtId="44" fontId="21" fillId="0" borderId="38" xfId="14" applyNumberFormat="1" applyFont="1" applyBorder="1" applyAlignment="1" applyProtection="1">
      <alignment vertical="center"/>
      <protection hidden="1"/>
    </xf>
    <xf numFmtId="0" fontId="5" fillId="0" borderId="38" xfId="14" applyFont="1" applyBorder="1" applyAlignment="1" applyProtection="1">
      <alignment horizontal="center" vertical="center" wrapText="1"/>
      <protection hidden="1"/>
    </xf>
    <xf numFmtId="0" fontId="5" fillId="0" borderId="0" xfId="14" applyFont="1" applyAlignment="1" applyProtection="1">
      <alignment vertical="center" wrapText="1"/>
      <protection hidden="1"/>
    </xf>
    <xf numFmtId="0" fontId="5" fillId="0" borderId="39" xfId="3" applyFont="1" applyBorder="1" applyAlignment="1" applyProtection="1">
      <alignment horizontal="center" vertical="center" wrapText="1"/>
      <protection hidden="1"/>
    </xf>
    <xf numFmtId="0" fontId="5" fillId="0" borderId="40" xfId="14" applyFont="1" applyBorder="1" applyAlignment="1" applyProtection="1">
      <alignment horizontal="left" vertical="top" wrapText="1"/>
      <protection hidden="1"/>
    </xf>
    <xf numFmtId="0" fontId="6" fillId="0" borderId="40" xfId="3" applyFont="1" applyBorder="1" applyAlignment="1" applyProtection="1">
      <alignment horizontal="center" vertical="center" wrapText="1"/>
      <protection hidden="1"/>
    </xf>
    <xf numFmtId="44" fontId="5" fillId="0" borderId="40" xfId="14" applyNumberFormat="1" applyFont="1" applyBorder="1" applyAlignment="1" applyProtection="1">
      <alignment horizontal="center" vertical="center" wrapText="1"/>
      <protection hidden="1"/>
    </xf>
    <xf numFmtId="0" fontId="5" fillId="0" borderId="40" xfId="14" applyFont="1" applyBorder="1" applyAlignment="1" applyProtection="1">
      <alignment vertical="center" wrapText="1"/>
      <protection hidden="1"/>
    </xf>
    <xf numFmtId="0" fontId="5" fillId="0" borderId="41" xfId="14" applyFont="1" applyBorder="1" applyAlignment="1" applyProtection="1">
      <alignment horizontal="center" vertical="center" wrapText="1"/>
      <protection hidden="1"/>
    </xf>
    <xf numFmtId="0" fontId="5" fillId="0" borderId="36" xfId="3" applyFont="1" applyBorder="1" applyAlignment="1" applyProtection="1">
      <alignment horizontal="center" vertical="center" wrapText="1"/>
      <protection hidden="1"/>
    </xf>
    <xf numFmtId="0" fontId="5" fillId="0" borderId="0" xfId="14" applyFont="1" applyAlignment="1" applyProtection="1">
      <alignment horizontal="left" vertical="top" wrapText="1"/>
      <protection hidden="1"/>
    </xf>
    <xf numFmtId="0" fontId="6" fillId="2" borderId="0" xfId="3" applyFont="1" applyFill="1" applyAlignment="1" applyProtection="1">
      <alignment horizontal="center" vertical="center" wrapText="1"/>
      <protection hidden="1"/>
    </xf>
    <xf numFmtId="0" fontId="5" fillId="0" borderId="0" xfId="14" applyFont="1" applyAlignment="1" applyProtection="1">
      <alignment horizontal="center" vertical="center" wrapText="1"/>
      <protection hidden="1"/>
    </xf>
    <xf numFmtId="0" fontId="5" fillId="0" borderId="37" xfId="14" applyFont="1" applyBorder="1" applyAlignment="1" applyProtection="1">
      <alignment horizontal="center" vertical="center" wrapText="1"/>
      <protection hidden="1"/>
    </xf>
    <xf numFmtId="0" fontId="5" fillId="0" borderId="38" xfId="14" applyFont="1" applyBorder="1" applyAlignment="1" applyProtection="1">
      <alignment wrapText="1"/>
      <protection hidden="1"/>
    </xf>
    <xf numFmtId="44" fontId="5" fillId="0" borderId="38" xfId="3" applyNumberFormat="1" applyFont="1" applyBorder="1" applyAlignment="1" applyProtection="1">
      <alignment horizontal="center" vertical="center" wrapText="1"/>
      <protection hidden="1"/>
    </xf>
    <xf numFmtId="0" fontId="5" fillId="0" borderId="40" xfId="14" applyFont="1" applyBorder="1" applyAlignment="1" applyProtection="1">
      <alignment wrapText="1"/>
      <protection hidden="1"/>
    </xf>
    <xf numFmtId="44" fontId="5" fillId="0" borderId="40" xfId="3" applyNumberFormat="1" applyFont="1" applyBorder="1" applyAlignment="1" applyProtection="1">
      <alignment horizontal="center" vertical="center" wrapText="1"/>
      <protection hidden="1"/>
    </xf>
    <xf numFmtId="0" fontId="5" fillId="0" borderId="42" xfId="14" applyFont="1" applyBorder="1" applyAlignment="1" applyProtection="1">
      <alignment vertical="center" wrapText="1"/>
      <protection hidden="1"/>
    </xf>
    <xf numFmtId="0" fontId="5" fillId="0" borderId="42" xfId="14" applyFont="1" applyBorder="1" applyAlignment="1" applyProtection="1">
      <alignment wrapText="1"/>
      <protection hidden="1"/>
    </xf>
    <xf numFmtId="0" fontId="5" fillId="0" borderId="0" xfId="3" applyFont="1" applyAlignment="1" applyProtection="1">
      <alignment vertical="center" wrapText="1"/>
      <protection hidden="1"/>
    </xf>
    <xf numFmtId="0" fontId="32" fillId="5" borderId="38" xfId="14" applyFont="1" applyFill="1" applyBorder="1" applyAlignment="1" applyProtection="1">
      <alignment horizontal="center" vertical="center" wrapText="1"/>
      <protection hidden="1"/>
    </xf>
    <xf numFmtId="0" fontId="6" fillId="0" borderId="38" xfId="3" applyFont="1" applyBorder="1" applyAlignment="1" applyProtection="1">
      <alignment vertical="center"/>
      <protection hidden="1"/>
    </xf>
    <xf numFmtId="0" fontId="6" fillId="0" borderId="38" xfId="3" applyFont="1" applyBorder="1" applyAlignment="1" applyProtection="1">
      <alignment horizontal="left" vertical="center" wrapText="1"/>
      <protection hidden="1"/>
    </xf>
    <xf numFmtId="0" fontId="6" fillId="10" borderId="38" xfId="3" applyFont="1" applyFill="1" applyBorder="1" applyAlignment="1" applyProtection="1">
      <alignment horizontal="center" vertical="center" wrapText="1"/>
      <protection hidden="1"/>
    </xf>
    <xf numFmtId="0" fontId="6" fillId="0" borderId="45" xfId="3" applyFont="1" applyBorder="1" applyAlignment="1" applyProtection="1">
      <alignment horizontal="left" vertical="center" wrapText="1"/>
      <protection hidden="1"/>
    </xf>
    <xf numFmtId="0" fontId="6" fillId="0" borderId="38" xfId="3" applyFont="1" applyBorder="1" applyAlignment="1" applyProtection="1">
      <alignment vertical="center" wrapText="1"/>
      <protection hidden="1"/>
    </xf>
    <xf numFmtId="0" fontId="6" fillId="0" borderId="38" xfId="3" applyFont="1" applyBorder="1" applyAlignment="1" applyProtection="1">
      <alignment horizontal="center" vertical="center" wrapText="1"/>
      <protection hidden="1"/>
    </xf>
    <xf numFmtId="0" fontId="6" fillId="0" borderId="0" xfId="3" applyFont="1" applyAlignment="1" applyProtection="1">
      <alignment horizontal="center" vertical="center"/>
      <protection hidden="1"/>
    </xf>
    <xf numFmtId="0" fontId="6" fillId="0" borderId="0" xfId="3" applyFont="1" applyAlignment="1" applyProtection="1">
      <alignment vertical="center" wrapText="1"/>
      <protection hidden="1"/>
    </xf>
    <xf numFmtId="0" fontId="6" fillId="0" borderId="0" xfId="3" applyFont="1" applyAlignment="1" applyProtection="1">
      <alignment horizontal="center" vertical="center" wrapText="1"/>
      <protection hidden="1"/>
    </xf>
    <xf numFmtId="0" fontId="6" fillId="0" borderId="35" xfId="3" applyFont="1" applyBorder="1" applyAlignment="1" applyProtection="1">
      <alignment horizontal="center" vertical="center" wrapText="1"/>
      <protection hidden="1"/>
    </xf>
    <xf numFmtId="0" fontId="6" fillId="0" borderId="4" xfId="3" applyFont="1" applyBorder="1" applyAlignment="1" applyProtection="1">
      <alignment horizontal="center" vertical="center" wrapText="1"/>
      <protection hidden="1"/>
    </xf>
    <xf numFmtId="0" fontId="6" fillId="0" borderId="4" xfId="3" applyFont="1" applyBorder="1" applyAlignment="1" applyProtection="1">
      <alignment horizontal="center" vertical="center"/>
      <protection hidden="1"/>
    </xf>
    <xf numFmtId="0" fontId="6" fillId="0" borderId="5" xfId="3" applyFont="1" applyBorder="1" applyAlignment="1" applyProtection="1">
      <alignment horizontal="center" vertical="center" wrapText="1"/>
      <protection hidden="1"/>
    </xf>
    <xf numFmtId="0" fontId="6" fillId="0" borderId="6" xfId="3" applyFont="1" applyBorder="1" applyAlignment="1" applyProtection="1">
      <alignment horizontal="center" vertical="center" wrapText="1"/>
      <protection hidden="1"/>
    </xf>
    <xf numFmtId="0" fontId="6" fillId="0" borderId="25" xfId="3" applyFont="1" applyBorder="1" applyAlignment="1" applyProtection="1">
      <alignment horizontal="center" vertical="center" wrapText="1"/>
      <protection hidden="1"/>
    </xf>
    <xf numFmtId="0" fontId="6" fillId="0" borderId="25" xfId="3" applyFont="1" applyBorder="1" applyAlignment="1" applyProtection="1">
      <alignment horizontal="center" vertical="center"/>
      <protection hidden="1"/>
    </xf>
    <xf numFmtId="0" fontId="6" fillId="0" borderId="6" xfId="3" applyFont="1" applyBorder="1" applyAlignment="1" applyProtection="1">
      <alignment horizontal="center" vertical="center"/>
      <protection hidden="1"/>
    </xf>
    <xf numFmtId="0" fontId="6" fillId="0" borderId="3" xfId="3" applyFont="1" applyBorder="1" applyAlignment="1" applyProtection="1">
      <alignment horizontal="center" vertical="center" wrapText="1"/>
      <protection hidden="1"/>
    </xf>
    <xf numFmtId="0" fontId="6" fillId="0" borderId="1" xfId="3" applyFont="1" applyBorder="1" applyAlignment="1" applyProtection="1">
      <alignment horizontal="center" vertical="center" wrapText="1"/>
      <protection hidden="1"/>
    </xf>
    <xf numFmtId="0" fontId="6" fillId="0" borderId="1" xfId="3" applyFont="1" applyBorder="1" applyAlignment="1" applyProtection="1">
      <alignment horizontal="center" vertical="center"/>
      <protection hidden="1"/>
    </xf>
    <xf numFmtId="0" fontId="6" fillId="0" borderId="2" xfId="3" applyFont="1" applyBorder="1" applyAlignment="1" applyProtection="1">
      <alignment horizontal="center" vertical="center" wrapText="1"/>
      <protection hidden="1"/>
    </xf>
    <xf numFmtId="0" fontId="6" fillId="0" borderId="0" xfId="3" applyFont="1" applyAlignment="1" applyProtection="1">
      <alignment vertical="center"/>
      <protection hidden="1"/>
    </xf>
    <xf numFmtId="0" fontId="6" fillId="0" borderId="3" xfId="3" applyFont="1" applyBorder="1" applyAlignment="1" applyProtection="1">
      <alignment horizontal="center" vertical="center"/>
      <protection hidden="1"/>
    </xf>
    <xf numFmtId="44" fontId="27" fillId="0" borderId="46" xfId="3" applyNumberFormat="1" applyFont="1" applyBorder="1" applyAlignment="1" applyProtection="1">
      <alignment vertical="center" wrapText="1"/>
      <protection hidden="1"/>
    </xf>
    <xf numFmtId="0" fontId="31" fillId="0" borderId="0" xfId="14" applyFont="1" applyAlignment="1" applyProtection="1">
      <alignment vertical="top" wrapText="1"/>
      <protection hidden="1"/>
    </xf>
    <xf numFmtId="44" fontId="27" fillId="11" borderId="47" xfId="3" applyNumberFormat="1" applyFont="1" applyFill="1" applyBorder="1" applyAlignment="1" applyProtection="1">
      <alignment vertical="center" wrapText="1"/>
      <protection hidden="1"/>
    </xf>
    <xf numFmtId="0" fontId="6" fillId="0" borderId="0" xfId="14" applyFont="1" applyAlignment="1" applyProtection="1">
      <alignment horizontal="center" vertical="center"/>
      <protection hidden="1"/>
    </xf>
    <xf numFmtId="0" fontId="6" fillId="0" borderId="0" xfId="14" applyFont="1" applyAlignment="1" applyProtection="1">
      <alignment horizontal="left" vertical="center" wrapText="1"/>
      <protection hidden="1"/>
    </xf>
    <xf numFmtId="0" fontId="6" fillId="2" borderId="0" xfId="14" applyFont="1" applyFill="1" applyAlignment="1" applyProtection="1">
      <alignment horizontal="center" vertical="center" wrapText="1"/>
      <protection hidden="1"/>
    </xf>
    <xf numFmtId="0" fontId="33" fillId="0" borderId="0" xfId="14" applyFont="1" applyAlignment="1" applyProtection="1">
      <alignment horizontal="center" vertical="center" wrapText="1"/>
      <protection hidden="1"/>
    </xf>
    <xf numFmtId="0" fontId="6" fillId="0" borderId="0" xfId="14" applyFont="1" applyAlignment="1" applyProtection="1">
      <alignment vertical="center" wrapText="1"/>
      <protection hidden="1"/>
    </xf>
    <xf numFmtId="0" fontId="3" fillId="0" borderId="15" xfId="3" applyFont="1" applyBorder="1" applyAlignment="1">
      <alignment horizontal="center" vertical="center"/>
    </xf>
    <xf numFmtId="0" fontId="12" fillId="0" borderId="11" xfId="9" applyFont="1" applyBorder="1" applyAlignment="1">
      <alignment vertical="center" wrapText="1"/>
    </xf>
    <xf numFmtId="0" fontId="12" fillId="0" borderId="11" xfId="3" applyFont="1" applyBorder="1" applyAlignment="1">
      <alignment horizontal="center" vertical="center"/>
    </xf>
    <xf numFmtId="164" fontId="12" fillId="0" borderId="11" xfId="7" applyNumberFormat="1" applyFont="1" applyBorder="1" applyAlignment="1">
      <alignment horizontal="center" vertical="center" wrapText="1"/>
    </xf>
    <xf numFmtId="0" fontId="5" fillId="0" borderId="40" xfId="3" applyFont="1" applyBorder="1" applyAlignment="1" applyProtection="1">
      <alignment horizontal="center" vertical="center" wrapText="1"/>
      <protection hidden="1"/>
    </xf>
    <xf numFmtId="0" fontId="5" fillId="0" borderId="40" xfId="14" applyFont="1" applyBorder="1" applyAlignment="1" applyProtection="1">
      <alignment horizontal="center" vertical="center" wrapText="1"/>
      <protection hidden="1"/>
    </xf>
    <xf numFmtId="0" fontId="5" fillId="0" borderId="0" xfId="3" applyFont="1" applyAlignment="1" applyProtection="1">
      <alignment horizontal="center" vertical="center" wrapText="1"/>
      <protection hidden="1"/>
    </xf>
    <xf numFmtId="0" fontId="5" fillId="0" borderId="0" xfId="14" applyFont="1" applyAlignment="1" applyProtection="1">
      <alignment wrapText="1"/>
      <protection hidden="1"/>
    </xf>
    <xf numFmtId="0" fontId="5" fillId="0" borderId="42" xfId="3" applyFont="1" applyBorder="1" applyAlignment="1" applyProtection="1">
      <alignment horizontal="center" vertical="center" wrapText="1"/>
      <protection hidden="1"/>
    </xf>
    <xf numFmtId="0" fontId="5" fillId="0" borderId="42" xfId="14" applyFont="1" applyBorder="1" applyAlignment="1" applyProtection="1">
      <alignment horizontal="center" vertical="center" wrapText="1"/>
      <protection hidden="1"/>
    </xf>
    <xf numFmtId="3" fontId="3" fillId="0" borderId="11" xfId="3" applyNumberFormat="1" applyFont="1" applyBorder="1" applyAlignment="1">
      <alignment horizontal="center" vertical="center"/>
    </xf>
    <xf numFmtId="1" fontId="3" fillId="0" borderId="11" xfId="0" applyNumberFormat="1" applyFont="1" applyBorder="1" applyAlignment="1">
      <alignment horizontal="center" vertical="center" wrapText="1"/>
    </xf>
    <xf numFmtId="1" fontId="3" fillId="0" borderId="27" xfId="0" applyNumberFormat="1" applyFont="1" applyBorder="1" applyAlignment="1">
      <alignment horizontal="center" vertical="center" wrapText="1"/>
    </xf>
    <xf numFmtId="0" fontId="15" fillId="0" borderId="20" xfId="5" applyFont="1" applyBorder="1" applyAlignment="1">
      <alignment horizontal="center" vertical="center" wrapText="1"/>
    </xf>
    <xf numFmtId="0" fontId="15" fillId="0" borderId="0" xfId="5" applyFont="1" applyAlignment="1">
      <alignment horizontal="center" vertical="center" wrapText="1"/>
    </xf>
    <xf numFmtId="0" fontId="15" fillId="0" borderId="21" xfId="5" applyFont="1" applyBorder="1" applyAlignment="1">
      <alignment horizontal="center" vertical="center" wrapText="1"/>
    </xf>
    <xf numFmtId="0" fontId="15" fillId="0" borderId="20" xfId="5" applyFont="1" applyBorder="1" applyAlignment="1">
      <alignment horizontal="center"/>
    </xf>
    <xf numFmtId="0" fontId="15" fillId="0" borderId="0" xfId="5" applyFont="1" applyAlignment="1">
      <alignment horizontal="center"/>
    </xf>
    <xf numFmtId="0" fontId="15" fillId="0" borderId="21" xfId="5" applyFont="1" applyBorder="1" applyAlignment="1">
      <alignment horizontal="center"/>
    </xf>
    <xf numFmtId="0" fontId="4" fillId="0" borderId="20" xfId="5" applyFont="1" applyBorder="1" applyAlignment="1">
      <alignment horizontal="center"/>
    </xf>
    <xf numFmtId="0" fontId="4" fillId="0" borderId="0" xfId="5" applyFont="1" applyAlignment="1">
      <alignment horizontal="center"/>
    </xf>
    <xf numFmtId="0" fontId="4" fillId="0" borderId="21" xfId="5" applyFont="1" applyBorder="1" applyAlignment="1">
      <alignment horizontal="center"/>
    </xf>
    <xf numFmtId="0" fontId="9" fillId="4" borderId="6" xfId="3" applyFont="1" applyFill="1" applyBorder="1" applyAlignment="1" applyProtection="1">
      <alignment horizontal="left" vertical="center" wrapText="1"/>
      <protection hidden="1"/>
    </xf>
    <xf numFmtId="0" fontId="9" fillId="4" borderId="37" xfId="3" applyFont="1" applyFill="1" applyBorder="1" applyAlignment="1" applyProtection="1">
      <alignment horizontal="left" vertical="center" wrapText="1"/>
      <protection hidden="1"/>
    </xf>
    <xf numFmtId="0" fontId="6" fillId="0" borderId="43" xfId="3" applyFont="1" applyBorder="1" applyAlignment="1" applyProtection="1">
      <alignment horizontal="left" vertical="center" wrapText="1"/>
      <protection hidden="1"/>
    </xf>
    <xf numFmtId="0" fontId="6" fillId="0" borderId="44" xfId="3" applyFont="1" applyBorder="1" applyAlignment="1" applyProtection="1">
      <alignment horizontal="left" vertical="center" wrapText="1"/>
      <protection hidden="1"/>
    </xf>
    <xf numFmtId="0" fontId="6" fillId="0" borderId="45" xfId="3" applyFont="1" applyBorder="1" applyAlignment="1" applyProtection="1">
      <alignment horizontal="left" vertical="center" wrapText="1"/>
      <protection hidden="1"/>
    </xf>
    <xf numFmtId="44" fontId="6" fillId="0" borderId="38" xfId="3" applyNumberFormat="1" applyFont="1" applyBorder="1" applyAlignment="1" applyProtection="1">
      <alignment horizontal="center" vertical="center" wrapText="1"/>
      <protection hidden="1"/>
    </xf>
    <xf numFmtId="0" fontId="27" fillId="0" borderId="46" xfId="3" applyFont="1" applyBorder="1" applyAlignment="1" applyProtection="1">
      <alignment horizontal="left" vertical="center" wrapText="1"/>
      <protection hidden="1"/>
    </xf>
    <xf numFmtId="0" fontId="23" fillId="6" borderId="44" xfId="3" applyFont="1" applyFill="1" applyBorder="1" applyAlignment="1" applyProtection="1">
      <alignment horizontal="center" vertical="center" wrapText="1"/>
      <protection locked="0"/>
    </xf>
    <xf numFmtId="0" fontId="23" fillId="6" borderId="45" xfId="3" applyFont="1" applyFill="1" applyBorder="1" applyAlignment="1" applyProtection="1">
      <alignment horizontal="center" vertical="center" wrapText="1"/>
      <protection locked="0"/>
    </xf>
    <xf numFmtId="0" fontId="23" fillId="6" borderId="43" xfId="3" applyFont="1" applyFill="1" applyBorder="1" applyAlignment="1" applyProtection="1">
      <alignment horizontal="center" vertical="center" wrapText="1"/>
      <protection locked="0"/>
    </xf>
    <xf numFmtId="44" fontId="5" fillId="0" borderId="38" xfId="3" applyNumberFormat="1" applyFont="1" applyBorder="1" applyAlignment="1" applyProtection="1">
      <alignment horizontal="center" vertical="center" wrapText="1"/>
      <protection hidden="1"/>
    </xf>
    <xf numFmtId="0" fontId="26" fillId="6" borderId="0" xfId="14" applyFont="1" applyFill="1" applyAlignment="1" applyProtection="1">
      <alignment horizontal="left" vertical="center"/>
      <protection hidden="1"/>
    </xf>
    <xf numFmtId="0" fontId="27" fillId="11" borderId="47" xfId="3" applyFont="1" applyFill="1" applyBorder="1" applyAlignment="1" applyProtection="1">
      <alignment horizontal="left" vertical="center" wrapText="1"/>
      <protection hidden="1"/>
    </xf>
    <xf numFmtId="0" fontId="27" fillId="5" borderId="47" xfId="14" applyFont="1" applyFill="1" applyBorder="1" applyAlignment="1" applyProtection="1">
      <alignment horizontal="left" vertical="top" wrapText="1"/>
      <protection hidden="1"/>
    </xf>
    <xf numFmtId="44" fontId="28" fillId="5" borderId="47" xfId="14" applyNumberFormat="1" applyFont="1" applyFill="1" applyBorder="1" applyAlignment="1" applyProtection="1">
      <alignment horizontal="center" vertical="center" wrapText="1"/>
      <protection hidden="1"/>
    </xf>
    <xf numFmtId="0" fontId="8" fillId="3" borderId="0" xfId="3" applyFont="1" applyFill="1" applyAlignment="1" applyProtection="1">
      <alignment horizontal="left" vertical="center" wrapText="1"/>
      <protection hidden="1"/>
    </xf>
    <xf numFmtId="0" fontId="37" fillId="3" borderId="0" xfId="3" applyFont="1" applyFill="1" applyAlignment="1" applyProtection="1">
      <alignment horizontal="left" vertical="center" wrapText="1"/>
      <protection hidden="1"/>
    </xf>
    <xf numFmtId="0" fontId="36" fillId="5" borderId="38" xfId="14" applyFont="1" applyFill="1" applyBorder="1" applyAlignment="1" applyProtection="1">
      <alignment horizontal="center" vertical="center" wrapText="1"/>
      <protection hidden="1"/>
    </xf>
    <xf numFmtId="0" fontId="5" fillId="0" borderId="38" xfId="14" applyFont="1" applyBorder="1" applyAlignment="1" applyProtection="1">
      <alignment horizontal="center" vertical="top" wrapText="1"/>
      <protection hidden="1"/>
    </xf>
    <xf numFmtId="0" fontId="5" fillId="0" borderId="38" xfId="14" applyFont="1" applyBorder="1" applyAlignment="1" applyProtection="1">
      <alignment horizontal="center" vertical="center" wrapText="1"/>
      <protection hidden="1"/>
    </xf>
    <xf numFmtId="0" fontId="10" fillId="4" borderId="34" xfId="3" applyFont="1" applyFill="1" applyBorder="1" applyAlignment="1">
      <alignment horizontal="left" vertical="center" wrapText="1"/>
    </xf>
    <xf numFmtId="0" fontId="4" fillId="6" borderId="8" xfId="3" applyFont="1" applyFill="1" applyBorder="1" applyAlignment="1" applyProtection="1">
      <alignment horizontal="left" vertical="center" wrapText="1"/>
      <protection locked="0"/>
    </xf>
    <xf numFmtId="0" fontId="4" fillId="6" borderId="7" xfId="3" applyFont="1" applyFill="1" applyBorder="1" applyAlignment="1" applyProtection="1">
      <alignment horizontal="left" vertical="center" wrapText="1"/>
      <protection locked="0"/>
    </xf>
    <xf numFmtId="0" fontId="27" fillId="5" borderId="32" xfId="1" applyFont="1" applyFill="1" applyBorder="1" applyAlignment="1">
      <alignment horizontal="left" vertical="center" wrapText="1"/>
    </xf>
    <xf numFmtId="0" fontId="27" fillId="5" borderId="31" xfId="1" applyFont="1" applyFill="1" applyBorder="1" applyAlignment="1">
      <alignment horizontal="left" vertical="center" wrapText="1"/>
    </xf>
    <xf numFmtId="0" fontId="27" fillId="5" borderId="30" xfId="1" applyFont="1" applyFill="1" applyBorder="1" applyAlignment="1">
      <alignment horizontal="left" vertical="center" wrapText="1"/>
    </xf>
    <xf numFmtId="0" fontId="27" fillId="5" borderId="34" xfId="1" applyFont="1" applyFill="1" applyBorder="1" applyAlignment="1">
      <alignment horizontal="left" vertical="center" wrapText="1"/>
    </xf>
    <xf numFmtId="0" fontId="11" fillId="4" borderId="32" xfId="3" applyFont="1" applyFill="1" applyBorder="1" applyAlignment="1">
      <alignment horizontal="left" vertical="center" wrapText="1"/>
    </xf>
    <xf numFmtId="0" fontId="11" fillId="4" borderId="31" xfId="3" applyFont="1" applyFill="1" applyBorder="1" applyAlignment="1">
      <alignment horizontal="left" vertical="center" wrapText="1"/>
    </xf>
    <xf numFmtId="0" fontId="11" fillId="4" borderId="6" xfId="3" applyFont="1" applyFill="1" applyBorder="1" applyAlignment="1">
      <alignment horizontal="left" vertical="center" wrapText="1"/>
    </xf>
    <xf numFmtId="0" fontId="11" fillId="4" borderId="0" xfId="3" applyFont="1" applyFill="1" applyAlignment="1">
      <alignment horizontal="left" vertical="center" wrapText="1"/>
    </xf>
    <xf numFmtId="0" fontId="11" fillId="4" borderId="25" xfId="3" applyFont="1" applyFill="1" applyBorder="1" applyAlignment="1">
      <alignment horizontal="left" vertical="center" wrapText="1"/>
    </xf>
    <xf numFmtId="0" fontId="11" fillId="4" borderId="30" xfId="3" applyFont="1" applyFill="1" applyBorder="1" applyAlignment="1">
      <alignment horizontal="left" vertical="center" wrapText="1"/>
    </xf>
    <xf numFmtId="0" fontId="6" fillId="0" borderId="27" xfId="6" applyFont="1" applyBorder="1" applyAlignment="1">
      <alignment horizontal="left" vertical="center"/>
    </xf>
    <xf numFmtId="0" fontId="6" fillId="0" borderId="26" xfId="6" applyFont="1" applyBorder="1" applyAlignment="1">
      <alignment horizontal="left" vertical="center"/>
    </xf>
    <xf numFmtId="0" fontId="4" fillId="7" borderId="11" xfId="1" applyFont="1" applyFill="1" applyBorder="1" applyAlignment="1">
      <alignment horizontal="left" vertical="center" wrapText="1"/>
    </xf>
    <xf numFmtId="0" fontId="4" fillId="7" borderId="10" xfId="1" applyFont="1" applyFill="1" applyBorder="1" applyAlignment="1">
      <alignment horizontal="left" vertical="center" wrapText="1"/>
    </xf>
    <xf numFmtId="0" fontId="6" fillId="0" borderId="12" xfId="6" applyFont="1" applyBorder="1" applyAlignment="1">
      <alignment horizontal="left" vertical="center"/>
    </xf>
    <xf numFmtId="0" fontId="6" fillId="0" borderId="16" xfId="6" applyFont="1" applyBorder="1" applyAlignment="1">
      <alignment horizontal="left" vertical="center"/>
    </xf>
    <xf numFmtId="0" fontId="6" fillId="0" borderId="29" xfId="6" applyFont="1" applyBorder="1" applyAlignment="1">
      <alignment horizontal="left" vertical="center"/>
    </xf>
    <xf numFmtId="0" fontId="6" fillId="0" borderId="11" xfId="6" applyFont="1" applyBorder="1" applyAlignment="1">
      <alignment horizontal="left" vertical="center"/>
    </xf>
    <xf numFmtId="0" fontId="6" fillId="0" borderId="10" xfId="6" applyFont="1" applyBorder="1" applyAlignment="1">
      <alignment horizontal="left" vertical="center"/>
    </xf>
    <xf numFmtId="0" fontId="21" fillId="0" borderId="11" xfId="6" applyFont="1" applyBorder="1" applyAlignment="1">
      <alignment horizontal="left" vertical="center" wrapText="1"/>
    </xf>
    <xf numFmtId="0" fontId="21" fillId="0" borderId="10" xfId="6" applyFont="1" applyBorder="1" applyAlignment="1">
      <alignment horizontal="left" vertical="center" wrapText="1"/>
    </xf>
    <xf numFmtId="0" fontId="6" fillId="0" borderId="11" xfId="6" applyFont="1" applyBorder="1" applyAlignment="1">
      <alignment horizontal="left" vertical="center" wrapText="1"/>
    </xf>
    <xf numFmtId="0" fontId="6" fillId="0" borderId="10" xfId="6" applyFont="1" applyBorder="1" applyAlignment="1">
      <alignment horizontal="left" vertical="center" wrapText="1"/>
    </xf>
    <xf numFmtId="0" fontId="5" fillId="0" borderId="11" xfId="6" applyFont="1" applyBorder="1" applyAlignment="1">
      <alignment horizontal="left" vertical="center" wrapText="1"/>
    </xf>
    <xf numFmtId="0" fontId="5" fillId="0" borderId="10" xfId="6" applyFont="1" applyBorder="1" applyAlignment="1">
      <alignment horizontal="left" vertical="center" wrapText="1"/>
    </xf>
    <xf numFmtId="0" fontId="6" fillId="0" borderId="11" xfId="7" applyFont="1" applyBorder="1" applyAlignment="1">
      <alignment horizontal="left" vertical="center" wrapText="1"/>
    </xf>
    <xf numFmtId="0" fontId="6" fillId="0" borderId="10" xfId="7" applyFont="1" applyBorder="1" applyAlignment="1">
      <alignment horizontal="left" vertical="center" wrapText="1"/>
    </xf>
    <xf numFmtId="0" fontId="10" fillId="4" borderId="35" xfId="3" applyFont="1" applyFill="1" applyBorder="1" applyAlignment="1">
      <alignment horizontal="left" vertical="center" wrapText="1"/>
    </xf>
    <xf numFmtId="0" fontId="10" fillId="4" borderId="5"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34" xfId="3" applyFont="1" applyFill="1" applyBorder="1" applyAlignment="1">
      <alignment horizontal="left" vertical="center" wrapText="1"/>
    </xf>
  </cellXfs>
  <cellStyles count="16">
    <cellStyle name="Euro" xfId="8" xr:uid="{A19C0687-6E1B-43B6-8B5E-346A2FAD164D}"/>
    <cellStyle name="Komma 2" xfId="2" xr:uid="{B59CED99-958F-4168-8854-0A4B46128F86}"/>
    <cellStyle name="Standaard" xfId="0" builtinId="0"/>
    <cellStyle name="Standaard 10" xfId="3" xr:uid="{18F15EC0-517B-4ED9-96BA-9607A133C65F}"/>
    <cellStyle name="Standaard 11" xfId="1" xr:uid="{5664F9D1-BFD1-4D64-90C5-6F2E68E984E1}"/>
    <cellStyle name="Standaard 19 2" xfId="14" xr:uid="{7126D34A-0245-4F51-B1AF-A842484848AD}"/>
    <cellStyle name="Standaard 2" xfId="5" xr:uid="{F979FC3C-66DD-4DAE-AEF4-DD156E07F3C3}"/>
    <cellStyle name="Standaard 2 2" xfId="11" xr:uid="{FEDFC896-A506-4717-944F-4A1CA16ECC5D}"/>
    <cellStyle name="Standaard 27" xfId="6" xr:uid="{D6D882C8-3281-48BA-84B1-A064EB87D99C}"/>
    <cellStyle name="Standaard 27 2" xfId="7" xr:uid="{2AA02E04-5F0A-4700-9EC1-C3D17DC66306}"/>
    <cellStyle name="Standaard 27 3 2" xfId="12" xr:uid="{C57EA6AC-48FC-47EA-A6F1-A9A319B1839C}"/>
    <cellStyle name="Standaard 27 3 2 2" xfId="15" xr:uid="{BC1D9CD0-787F-4891-8862-C0B8F0B9BD17}"/>
    <cellStyle name="Standaard 54 2" xfId="9" xr:uid="{312BF353-C115-4D8A-B66D-391A6FBBA7DB}"/>
    <cellStyle name="Standaard 57 2" xfId="10" xr:uid="{45DFE414-F9AC-4707-A97B-7E4C3494B423}"/>
    <cellStyle name="Valuta 2 2 2 2" xfId="13" xr:uid="{0EBAF3B4-4562-4C74-BD94-F9CC0A61B495}"/>
    <cellStyle name="Valuta 6" xfId="4" xr:uid="{D76FA0A1-B63B-45E8-BB9C-B91FB8CF30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83344</xdr:colOff>
      <xdr:row>1</xdr:row>
      <xdr:rowOff>409575</xdr:rowOff>
    </xdr:from>
    <xdr:to>
      <xdr:col>7</xdr:col>
      <xdr:colOff>714374</xdr:colOff>
      <xdr:row>1</xdr:row>
      <xdr:rowOff>1238249</xdr:rowOff>
    </xdr:to>
    <xdr:pic>
      <xdr:nvPicPr>
        <xdr:cNvPr id="2" name="Afbeelding 5" descr="Ondernemer, bekijk of de gemeente Sint-Michielsgestel u kan helpen!">
          <a:extLst>
            <a:ext uri="{FF2B5EF4-FFF2-40B4-BE49-F238E27FC236}">
              <a16:creationId xmlns:a16="http://schemas.microsoft.com/office/drawing/2014/main" id="{295010D9-AF3C-4AA5-B18C-FE4243770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 y="814388"/>
          <a:ext cx="4202905" cy="828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A8AC-9001-4E0A-92DC-02D0F78B527A}">
  <sheetPr>
    <pageSetUpPr fitToPage="1"/>
  </sheetPr>
  <dimension ref="B1:I23"/>
  <sheetViews>
    <sheetView zoomScale="80" zoomScaleNormal="80" workbookViewId="0">
      <selection activeCell="B4" sqref="B4:I4"/>
    </sheetView>
  </sheetViews>
  <sheetFormatPr defaultColWidth="8.88671875" defaultRowHeight="13.2" x14ac:dyDescent="0.25"/>
  <cols>
    <col min="1" max="1" width="3.6640625" style="1" customWidth="1"/>
    <col min="2" max="3" width="5.33203125" style="1" customWidth="1"/>
    <col min="4" max="9" width="13.44140625" style="1" customWidth="1"/>
    <col min="10" max="16384" width="8.88671875" style="1"/>
  </cols>
  <sheetData>
    <row r="1" spans="2:9" ht="31.5" customHeight="1" x14ac:dyDescent="0.25"/>
    <row r="2" spans="2:9" ht="108.75" customHeight="1" x14ac:dyDescent="0.25">
      <c r="B2" s="2"/>
      <c r="C2" s="3"/>
      <c r="D2" s="3"/>
      <c r="E2" s="3"/>
      <c r="F2" s="3"/>
      <c r="G2" s="3"/>
      <c r="H2" s="3"/>
      <c r="I2" s="4"/>
    </row>
    <row r="3" spans="2:9" ht="40.5" customHeight="1" x14ac:dyDescent="0.25">
      <c r="B3" s="5"/>
      <c r="C3" s="6"/>
      <c r="D3" s="6"/>
      <c r="E3" s="6"/>
      <c r="F3" s="6"/>
      <c r="G3" s="6"/>
      <c r="H3" s="6"/>
      <c r="I3" s="7"/>
    </row>
    <row r="4" spans="2:9" ht="92.25" customHeight="1" x14ac:dyDescent="0.25">
      <c r="B4" s="202" t="s">
        <v>155</v>
      </c>
      <c r="C4" s="203"/>
      <c r="D4" s="203"/>
      <c r="E4" s="203"/>
      <c r="F4" s="203"/>
      <c r="G4" s="203"/>
      <c r="H4" s="203"/>
      <c r="I4" s="204"/>
    </row>
    <row r="5" spans="2:9" ht="29.25" customHeight="1" x14ac:dyDescent="0.25">
      <c r="B5" s="5"/>
      <c r="C5" s="6"/>
      <c r="D5" s="6"/>
      <c r="E5" s="6"/>
      <c r="F5" s="6"/>
      <c r="G5" s="6"/>
      <c r="H5" s="6"/>
      <c r="I5" s="7"/>
    </row>
    <row r="6" spans="2:9" ht="29.25" customHeight="1" x14ac:dyDescent="0.25">
      <c r="B6" s="205"/>
      <c r="C6" s="206"/>
      <c r="D6" s="206"/>
      <c r="E6" s="206"/>
      <c r="F6" s="206"/>
      <c r="G6" s="206"/>
      <c r="H6" s="206"/>
      <c r="I6" s="207"/>
    </row>
    <row r="7" spans="2:9" ht="29.25" customHeight="1" x14ac:dyDescent="0.25">
      <c r="B7" s="208"/>
      <c r="C7" s="209"/>
      <c r="D7" s="209"/>
      <c r="E7" s="209"/>
      <c r="F7" s="209"/>
      <c r="G7" s="209"/>
      <c r="H7" s="209"/>
      <c r="I7" s="210"/>
    </row>
    <row r="8" spans="2:9" ht="29.25" customHeight="1" x14ac:dyDescent="0.25">
      <c r="B8" s="8"/>
      <c r="C8" s="9"/>
      <c r="E8" s="9"/>
      <c r="F8" s="9"/>
      <c r="G8" s="9"/>
      <c r="H8" s="9"/>
      <c r="I8" s="10"/>
    </row>
    <row r="9" spans="2:9" ht="12.6" customHeight="1" x14ac:dyDescent="0.25">
      <c r="B9" s="8"/>
      <c r="C9" s="9"/>
      <c r="D9" s="11"/>
      <c r="E9" s="9"/>
      <c r="F9" s="9"/>
      <c r="G9" s="9"/>
      <c r="H9" s="9"/>
      <c r="I9" s="10"/>
    </row>
    <row r="10" spans="2:9" ht="12.6" customHeight="1" x14ac:dyDescent="0.25">
      <c r="B10" s="8"/>
      <c r="C10" s="9"/>
      <c r="D10" s="12" t="s">
        <v>5</v>
      </c>
      <c r="E10" s="9"/>
      <c r="F10" s="9"/>
      <c r="G10" s="9"/>
      <c r="H10" s="9"/>
      <c r="I10" s="10"/>
    </row>
    <row r="11" spans="2:9" ht="12.6" customHeight="1" x14ac:dyDescent="0.25">
      <c r="B11" s="8"/>
      <c r="C11" s="9"/>
      <c r="E11" s="9"/>
      <c r="F11" s="9"/>
      <c r="G11" s="9"/>
      <c r="H11" s="9"/>
      <c r="I11" s="10"/>
    </row>
    <row r="12" spans="2:9" ht="12.6" customHeight="1" x14ac:dyDescent="0.25">
      <c r="B12" s="8"/>
      <c r="C12" s="9"/>
      <c r="D12" s="13" t="s">
        <v>128</v>
      </c>
      <c r="E12" s="9"/>
      <c r="F12" s="9"/>
      <c r="G12" s="9"/>
      <c r="H12" s="9"/>
      <c r="I12" s="10"/>
    </row>
    <row r="13" spans="2:9" ht="12.6" customHeight="1" x14ac:dyDescent="0.25">
      <c r="B13" s="8"/>
      <c r="C13" s="9"/>
      <c r="D13" s="14" t="s">
        <v>129</v>
      </c>
      <c r="E13" s="9"/>
      <c r="F13" s="9"/>
      <c r="G13" s="9"/>
      <c r="H13" s="9"/>
      <c r="I13" s="10"/>
    </row>
    <row r="14" spans="2:9" ht="12.6" customHeight="1" x14ac:dyDescent="0.25">
      <c r="B14" s="8"/>
      <c r="C14" s="9"/>
      <c r="D14" s="14" t="s">
        <v>130</v>
      </c>
      <c r="E14" s="9"/>
      <c r="F14" s="9"/>
      <c r="G14" s="9"/>
      <c r="H14" s="9"/>
      <c r="I14" s="10"/>
    </row>
    <row r="15" spans="2:9" ht="12.6" customHeight="1" x14ac:dyDescent="0.25">
      <c r="B15" s="8"/>
      <c r="C15" s="9"/>
      <c r="D15" s="15"/>
      <c r="E15" s="16"/>
      <c r="F15" s="16"/>
      <c r="G15" s="16"/>
      <c r="H15" s="16"/>
      <c r="I15" s="10"/>
    </row>
    <row r="16" spans="2:9" ht="12.6" customHeight="1" x14ac:dyDescent="0.25">
      <c r="B16" s="8"/>
      <c r="C16" s="6"/>
      <c r="D16" s="15"/>
      <c r="E16" s="9"/>
      <c r="F16" s="9"/>
      <c r="G16" s="9"/>
      <c r="H16" s="9"/>
      <c r="I16" s="10"/>
    </row>
    <row r="17" spans="2:9" s="18" customFormat="1" ht="12.6" customHeight="1" x14ac:dyDescent="0.25">
      <c r="B17" s="17"/>
      <c r="D17" s="19"/>
      <c r="E17" s="11"/>
      <c r="F17" s="11"/>
      <c r="G17" s="11"/>
      <c r="H17" s="11"/>
      <c r="I17" s="20"/>
    </row>
    <row r="18" spans="2:9" s="18" customFormat="1" ht="12.6" customHeight="1" x14ac:dyDescent="0.25">
      <c r="B18" s="17"/>
      <c r="D18" s="21"/>
      <c r="E18" s="11"/>
      <c r="F18" s="11"/>
      <c r="G18" s="11"/>
      <c r="H18" s="11"/>
      <c r="I18" s="20"/>
    </row>
    <row r="19" spans="2:9" s="18" customFormat="1" ht="12.6" customHeight="1" x14ac:dyDescent="0.25">
      <c r="B19" s="17"/>
      <c r="D19" s="21"/>
      <c r="E19" s="11"/>
      <c r="F19" s="11"/>
      <c r="G19" s="11"/>
      <c r="H19" s="11"/>
      <c r="I19" s="20"/>
    </row>
    <row r="20" spans="2:9" s="18" customFormat="1" ht="12.6" customHeight="1" x14ac:dyDescent="0.25">
      <c r="B20" s="17"/>
      <c r="D20" s="21"/>
      <c r="E20" s="11"/>
      <c r="F20" s="11"/>
      <c r="G20" s="11"/>
      <c r="H20" s="11"/>
      <c r="I20" s="20"/>
    </row>
    <row r="21" spans="2:9" s="18" customFormat="1" ht="12.6" customHeight="1" x14ac:dyDescent="0.25">
      <c r="B21" s="17"/>
      <c r="E21" s="11"/>
      <c r="F21" s="11"/>
      <c r="G21" s="11"/>
      <c r="H21" s="11"/>
      <c r="I21" s="20"/>
    </row>
    <row r="22" spans="2:9" s="18" customFormat="1" ht="12.6" customHeight="1" x14ac:dyDescent="0.25">
      <c r="B22" s="17"/>
      <c r="E22" s="11"/>
      <c r="F22" s="11"/>
      <c r="G22" s="11"/>
      <c r="H22" s="11"/>
      <c r="I22" s="20"/>
    </row>
    <row r="23" spans="2:9" x14ac:dyDescent="0.25">
      <c r="B23" s="22"/>
      <c r="C23" s="23"/>
      <c r="D23" s="23"/>
      <c r="E23" s="23"/>
      <c r="F23" s="23"/>
      <c r="G23" s="23"/>
      <c r="H23" s="23"/>
      <c r="I23" s="24"/>
    </row>
  </sheetData>
  <sheetProtection algorithmName="SHA-512" hashValue="SGh/C6EHgvZ7TTlKzfx2C/YCA+nzcHGHFl6eNzmcIRBT6zZl9mYSijG+WNqqmT4MhUZZm8dgThnE5Yzqs5hPtA==" saltValue="z77iiOsn3Wq2KbqikxqRFQ==" spinCount="100000" sheet="1" selectLockedCells="1" selectUnlockedCells="1"/>
  <mergeCells count="3">
    <mergeCell ref="B4:I4"/>
    <mergeCell ref="B6:I6"/>
    <mergeCell ref="B7:I7"/>
  </mergeCells>
  <pageMargins left="0.70866141732283472" right="0.70866141732283472" top="0.74803149606299213" bottom="0.74803149606299213" header="0.31496062992125984" footer="0.31496062992125984"/>
  <pageSetup paperSize="9" scale="97"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E16ED-154D-4C52-9339-2EEDB86BEA32}">
  <sheetPr>
    <pageSetUpPr fitToPage="1"/>
  </sheetPr>
  <dimension ref="A1:J48"/>
  <sheetViews>
    <sheetView topLeftCell="A9" zoomScale="77" zoomScaleNormal="77" workbookViewId="0">
      <selection sqref="A1:B1"/>
    </sheetView>
  </sheetViews>
  <sheetFormatPr defaultColWidth="8.88671875" defaultRowHeight="13.2" x14ac:dyDescent="0.25"/>
  <cols>
    <col min="1" max="1" width="9.6640625" style="128" bestFit="1" customWidth="1"/>
    <col min="2" max="2" width="71.44140625" style="128" customWidth="1"/>
    <col min="3" max="3" width="30.6640625" style="128" customWidth="1"/>
    <col min="4" max="4" width="23.6640625" style="128" customWidth="1"/>
    <col min="5" max="5" width="35.6640625" style="128" customWidth="1"/>
    <col min="6" max="6" width="30.33203125" style="188" customWidth="1"/>
    <col min="7" max="7" width="16" style="128" bestFit="1" customWidth="1"/>
    <col min="8" max="8" width="18.6640625" style="128" customWidth="1"/>
    <col min="9" max="9" width="39" style="128" customWidth="1"/>
    <col min="10" max="10" width="40" style="128" customWidth="1"/>
    <col min="11" max="16384" width="8.88671875" style="128"/>
  </cols>
  <sheetData>
    <row r="1" spans="1:10" ht="57.6" customHeight="1" x14ac:dyDescent="0.25">
      <c r="A1" s="211" t="s">
        <v>156</v>
      </c>
      <c r="B1" s="212"/>
      <c r="C1" s="220" t="s">
        <v>106</v>
      </c>
      <c r="D1" s="218"/>
      <c r="E1" s="218" t="s">
        <v>126</v>
      </c>
      <c r="F1" s="219"/>
    </row>
    <row r="2" spans="1:10" ht="39.6" customHeight="1" x14ac:dyDescent="0.25">
      <c r="A2" s="129"/>
      <c r="B2" s="130" t="s">
        <v>49</v>
      </c>
      <c r="C2" s="131" t="s">
        <v>102</v>
      </c>
      <c r="D2" s="131" t="s">
        <v>92</v>
      </c>
      <c r="E2" s="132" t="s">
        <v>34</v>
      </c>
      <c r="F2" s="131" t="s">
        <v>93</v>
      </c>
    </row>
    <row r="3" spans="1:10" s="138" customFormat="1" ht="66" x14ac:dyDescent="0.3">
      <c r="A3" s="133" t="s">
        <v>50</v>
      </c>
      <c r="B3" s="134" t="s">
        <v>94</v>
      </c>
      <c r="C3" s="68" t="s">
        <v>96</v>
      </c>
      <c r="D3" s="135">
        <v>-5000</v>
      </c>
      <c r="E3" s="136">
        <f>IF(C3=C7,D3,0)</f>
        <v>0</v>
      </c>
      <c r="F3" s="137" t="s">
        <v>95</v>
      </c>
    </row>
    <row r="4" spans="1:10" s="138" customFormat="1" x14ac:dyDescent="0.3">
      <c r="A4" s="139"/>
      <c r="B4" s="140"/>
      <c r="C4" s="141"/>
      <c r="D4" s="142"/>
      <c r="E4" s="143"/>
      <c r="F4" s="144"/>
    </row>
    <row r="5" spans="1:10" s="138" customFormat="1" hidden="1" x14ac:dyDescent="0.3">
      <c r="A5" s="145"/>
      <c r="B5" s="146"/>
      <c r="C5" s="147" t="s">
        <v>37</v>
      </c>
      <c r="D5" s="148">
        <v>0</v>
      </c>
      <c r="F5" s="149"/>
    </row>
    <row r="6" spans="1:10" s="138" customFormat="1" hidden="1" x14ac:dyDescent="0.3">
      <c r="A6" s="145"/>
      <c r="B6" s="146"/>
      <c r="C6" s="147" t="s">
        <v>96</v>
      </c>
      <c r="D6" s="148">
        <v>0</v>
      </c>
      <c r="F6" s="149"/>
    </row>
    <row r="7" spans="1:10" s="138" customFormat="1" hidden="1" x14ac:dyDescent="0.3">
      <c r="A7" s="145"/>
      <c r="B7" s="146"/>
      <c r="C7" s="147" t="s">
        <v>97</v>
      </c>
      <c r="D7" s="148">
        <v>1</v>
      </c>
      <c r="F7" s="149"/>
    </row>
    <row r="8" spans="1:10" ht="39.6" customHeight="1" x14ac:dyDescent="0.25">
      <c r="A8" s="129"/>
      <c r="B8" s="130" t="s">
        <v>49</v>
      </c>
      <c r="C8" s="131" t="s">
        <v>102</v>
      </c>
      <c r="D8" s="131" t="s">
        <v>92</v>
      </c>
      <c r="E8" s="132" t="s">
        <v>34</v>
      </c>
      <c r="F8" s="131" t="s">
        <v>93</v>
      </c>
    </row>
    <row r="9" spans="1:10" s="138" customFormat="1" ht="92.4" x14ac:dyDescent="0.3">
      <c r="A9" s="133" t="s">
        <v>36</v>
      </c>
      <c r="B9" s="150" t="s">
        <v>98</v>
      </c>
      <c r="C9" s="68" t="s">
        <v>96</v>
      </c>
      <c r="D9" s="151">
        <v>-5000</v>
      </c>
      <c r="E9" s="136">
        <f>IF(C9=C13,D9,0)</f>
        <v>0</v>
      </c>
      <c r="F9" s="137" t="s">
        <v>95</v>
      </c>
    </row>
    <row r="10" spans="1:10" s="138" customFormat="1" x14ac:dyDescent="0.3">
      <c r="A10" s="193"/>
      <c r="B10" s="152"/>
      <c r="C10" s="141"/>
      <c r="D10" s="153"/>
      <c r="E10" s="143"/>
      <c r="F10" s="194"/>
    </row>
    <row r="11" spans="1:10" s="138" customFormat="1" hidden="1" x14ac:dyDescent="0.3">
      <c r="A11" s="195"/>
      <c r="B11" s="196"/>
      <c r="C11" s="147" t="s">
        <v>37</v>
      </c>
      <c r="D11" s="148">
        <v>0</v>
      </c>
      <c r="F11" s="148"/>
    </row>
    <row r="12" spans="1:10" s="138" customFormat="1" hidden="1" x14ac:dyDescent="0.3">
      <c r="A12" s="195"/>
      <c r="B12" s="196"/>
      <c r="C12" s="147" t="s">
        <v>96</v>
      </c>
      <c r="D12" s="148">
        <v>0</v>
      </c>
      <c r="F12" s="148"/>
    </row>
    <row r="13" spans="1:10" s="138" customFormat="1" hidden="1" x14ac:dyDescent="0.3">
      <c r="A13" s="195"/>
      <c r="C13" s="147" t="s">
        <v>97</v>
      </c>
      <c r="D13" s="148">
        <v>1</v>
      </c>
      <c r="F13" s="148"/>
    </row>
    <row r="14" spans="1:10" s="138" customFormat="1" hidden="1" x14ac:dyDescent="0.3">
      <c r="A14" s="197"/>
      <c r="B14" s="154"/>
      <c r="C14" s="155"/>
      <c r="D14" s="198"/>
      <c r="E14" s="198"/>
      <c r="F14" s="154"/>
    </row>
    <row r="15" spans="1:10" s="148" customFormat="1" ht="63" x14ac:dyDescent="0.3">
      <c r="A15" s="130" t="s">
        <v>4</v>
      </c>
      <c r="B15" s="130" t="s">
        <v>49</v>
      </c>
      <c r="C15" s="157" t="s">
        <v>51</v>
      </c>
      <c r="D15" s="157" t="s">
        <v>52</v>
      </c>
      <c r="E15" s="157" t="s">
        <v>99</v>
      </c>
      <c r="F15" s="157"/>
      <c r="G15" s="157" t="s">
        <v>34</v>
      </c>
      <c r="H15" s="157" t="s">
        <v>100</v>
      </c>
      <c r="I15" s="228" t="s">
        <v>122</v>
      </c>
      <c r="J15" s="228"/>
    </row>
    <row r="16" spans="1:10" s="138" customFormat="1" ht="26.4" customHeight="1" x14ac:dyDescent="0.3">
      <c r="A16" s="158" t="s">
        <v>132</v>
      </c>
      <c r="B16" s="159" t="s">
        <v>53</v>
      </c>
      <c r="C16" s="68">
        <v>0</v>
      </c>
      <c r="D16" s="160"/>
      <c r="E16" s="160"/>
      <c r="F16" s="160"/>
      <c r="G16" s="160"/>
      <c r="H16" s="160"/>
      <c r="I16" s="229" t="s">
        <v>123</v>
      </c>
      <c r="J16" s="230" t="s">
        <v>125</v>
      </c>
    </row>
    <row r="17" spans="1:10" s="138" customFormat="1" x14ac:dyDescent="0.3">
      <c r="A17" s="158" t="s">
        <v>133</v>
      </c>
      <c r="B17" s="213" t="s">
        <v>54</v>
      </c>
      <c r="C17" s="214"/>
      <c r="D17" s="214"/>
      <c r="E17" s="215"/>
      <c r="F17" s="161"/>
      <c r="G17" s="216">
        <f>IF(SUM(F19:F24)&lt;-25000,-25000,SUM(F19:F24))</f>
        <v>0</v>
      </c>
      <c r="H17" s="221">
        <v>-25000</v>
      </c>
      <c r="I17" s="229"/>
      <c r="J17" s="230"/>
    </row>
    <row r="18" spans="1:10" s="138" customFormat="1" ht="25.2" customHeight="1" x14ac:dyDescent="0.3">
      <c r="A18" s="158" t="s">
        <v>134</v>
      </c>
      <c r="B18" s="162" t="s">
        <v>55</v>
      </c>
      <c r="C18" s="68">
        <v>0</v>
      </c>
      <c r="D18" s="163"/>
      <c r="E18" s="163"/>
      <c r="F18" s="163"/>
      <c r="G18" s="216"/>
      <c r="H18" s="221"/>
      <c r="I18" s="229"/>
      <c r="J18" s="230"/>
    </row>
    <row r="19" spans="1:10" s="138" customFormat="1" ht="27" customHeight="1" x14ac:dyDescent="0.3">
      <c r="A19" s="158" t="s">
        <v>135</v>
      </c>
      <c r="B19" s="162" t="s">
        <v>56</v>
      </c>
      <c r="C19" s="68">
        <v>0</v>
      </c>
      <c r="D19" s="68" t="s">
        <v>57</v>
      </c>
      <c r="E19" s="68" t="s">
        <v>57</v>
      </c>
      <c r="F19" s="163">
        <f>IFERROR($H$17*(((C19/($C$16-(SUM($C$26:$C$27))))*C31)*(VLOOKUP(D19,$D$29:$E$33,2,FALSE)))*(VLOOKUP(E19,$G$29:$H$36,2,FALSE)),0)</f>
        <v>0</v>
      </c>
      <c r="G19" s="216"/>
      <c r="H19" s="221"/>
      <c r="I19" s="229"/>
      <c r="J19" s="230"/>
    </row>
    <row r="20" spans="1:10" s="138" customFormat="1" ht="25.2" customHeight="1" x14ac:dyDescent="0.3">
      <c r="A20" s="158" t="s">
        <v>136</v>
      </c>
      <c r="B20" s="162" t="s">
        <v>58</v>
      </c>
      <c r="C20" s="68">
        <v>0</v>
      </c>
      <c r="D20" s="68" t="s">
        <v>57</v>
      </c>
      <c r="E20" s="68" t="s">
        <v>57</v>
      </c>
      <c r="F20" s="163">
        <f>IFERROR($H$17*(((C20/($C$16-(SUM($C$26:$C$27))))*C32)*(VLOOKUP(D20,$D$29:$E$33,2,FALSE)))*(VLOOKUP(E20,$G$29:$H$36,2,FALSE)),0)</f>
        <v>0</v>
      </c>
      <c r="G20" s="216"/>
      <c r="H20" s="221"/>
      <c r="I20" s="229"/>
      <c r="J20" s="230"/>
    </row>
    <row r="21" spans="1:10" s="138" customFormat="1" ht="23.4" customHeight="1" x14ac:dyDescent="0.3">
      <c r="A21" s="158" t="s">
        <v>137</v>
      </c>
      <c r="B21" s="162" t="s">
        <v>59</v>
      </c>
      <c r="C21" s="68">
        <v>0</v>
      </c>
      <c r="D21" s="68" t="s">
        <v>57</v>
      </c>
      <c r="E21" s="68" t="s">
        <v>57</v>
      </c>
      <c r="F21" s="163">
        <f>IFERROR($H$17*(((C21/($C$16-(SUM($C$26:$C$27))))*C33)*(VLOOKUP(D21,$D$29:$E$33,2,FALSE)))*(VLOOKUP(E21,$G$29:$H$36,2,FALSE)),0)</f>
        <v>0</v>
      </c>
      <c r="G21" s="216"/>
      <c r="H21" s="221"/>
      <c r="I21" s="229"/>
      <c r="J21" s="230"/>
    </row>
    <row r="22" spans="1:10" s="138" customFormat="1" ht="22.95" customHeight="1" x14ac:dyDescent="0.3">
      <c r="A22" s="158" t="s">
        <v>138</v>
      </c>
      <c r="B22" s="162" t="s">
        <v>60</v>
      </c>
      <c r="C22" s="68">
        <v>0</v>
      </c>
      <c r="D22" s="68" t="s">
        <v>57</v>
      </c>
      <c r="E22" s="68" t="s">
        <v>57</v>
      </c>
      <c r="F22" s="163">
        <f>IFERROR($H$17*(((C22/($C$16-(SUM($C$26:$C$27))))*C34)*(VLOOKUP(D22,$D$29:$E$33,2,FALSE)))*(VLOOKUP(E22,$G$29:$H$36,2,FALSE)),0)</f>
        <v>0</v>
      </c>
      <c r="G22" s="216"/>
      <c r="H22" s="221"/>
      <c r="I22" s="229"/>
      <c r="J22" s="230"/>
    </row>
    <row r="23" spans="1:10" s="138" customFormat="1" ht="21" customHeight="1" x14ac:dyDescent="0.3">
      <c r="A23" s="158" t="s">
        <v>139</v>
      </c>
      <c r="B23" s="162" t="s">
        <v>61</v>
      </c>
      <c r="C23" s="68">
        <v>0</v>
      </c>
      <c r="D23" s="68" t="s">
        <v>57</v>
      </c>
      <c r="E23" s="68" t="s">
        <v>57</v>
      </c>
      <c r="F23" s="163">
        <f t="shared" ref="F23" si="0">IFERROR($H$17*(((C23/($C$16-(SUM($C$26:$C$27))))*C35)*(VLOOKUP(D23,$D$29:$E$33,2,FALSE)))*(VLOOKUP(E23,$G$29:$H$36,2,FALSE)),0)</f>
        <v>0</v>
      </c>
      <c r="G23" s="216"/>
      <c r="H23" s="221"/>
      <c r="I23" s="229"/>
      <c r="J23" s="230"/>
    </row>
    <row r="24" spans="1:10" s="138" customFormat="1" ht="52.95" customHeight="1" x14ac:dyDescent="0.3">
      <c r="A24" s="158" t="s">
        <v>140</v>
      </c>
      <c r="B24" s="162" t="s">
        <v>62</v>
      </c>
      <c r="C24" s="68">
        <v>0</v>
      </c>
      <c r="D24" s="68" t="s">
        <v>57</v>
      </c>
      <c r="E24" s="68" t="s">
        <v>57</v>
      </c>
      <c r="F24" s="163">
        <f>IFERROR($H$17*(((C24/($C$16-(SUM($C$26:$C$27))))*C36)*(VLOOKUP(D24,$D$29:$E$33,2,FALSE)))*(VLOOKUP(E24,$G$29:$H$36,2,FALSE)),0)</f>
        <v>0</v>
      </c>
      <c r="G24" s="216"/>
      <c r="H24" s="221"/>
      <c r="I24" s="229"/>
      <c r="J24" s="230"/>
    </row>
    <row r="25" spans="1:10" s="138" customFormat="1" ht="28.95" customHeight="1" x14ac:dyDescent="0.3">
      <c r="A25" s="158" t="s">
        <v>141</v>
      </c>
      <c r="B25" s="213" t="s">
        <v>63</v>
      </c>
      <c r="C25" s="214"/>
      <c r="D25" s="214"/>
      <c r="E25" s="215"/>
      <c r="F25" s="161"/>
      <c r="G25" s="216">
        <f>IF(SUM(F26:F27)&lt;-40000,-40000,SUM(F26:F27))</f>
        <v>0</v>
      </c>
      <c r="H25" s="221">
        <v>-40000</v>
      </c>
      <c r="I25" s="228" t="s">
        <v>122</v>
      </c>
      <c r="J25" s="228"/>
    </row>
    <row r="26" spans="1:10" s="138" customFormat="1" ht="46.95" customHeight="1" x14ac:dyDescent="0.3">
      <c r="A26" s="158" t="s">
        <v>142</v>
      </c>
      <c r="B26" s="162" t="s">
        <v>64</v>
      </c>
      <c r="C26" s="68">
        <v>0</v>
      </c>
      <c r="D26" s="68" t="s">
        <v>57</v>
      </c>
      <c r="E26" s="68" t="s">
        <v>57</v>
      </c>
      <c r="F26" s="133">
        <f>IFERROR($H$25*(((C26/($C$16-(SUM($C$18:$C$24))))*C39)*(VLOOKUP(D26,$D$37:$E$41,2,FALSE)))*(VLOOKUP(E26,$G$37:$H$41,2,FALSE)),0)</f>
        <v>0</v>
      </c>
      <c r="G26" s="216"/>
      <c r="H26" s="221"/>
      <c r="I26" s="230" t="s">
        <v>124</v>
      </c>
      <c r="J26" s="230" t="s">
        <v>144</v>
      </c>
    </row>
    <row r="27" spans="1:10" s="138" customFormat="1" ht="113.25" customHeight="1" x14ac:dyDescent="0.3">
      <c r="A27" s="158" t="s">
        <v>143</v>
      </c>
      <c r="B27" s="162" t="s">
        <v>65</v>
      </c>
      <c r="C27" s="68">
        <v>0</v>
      </c>
      <c r="D27" s="68" t="s">
        <v>57</v>
      </c>
      <c r="E27" s="68" t="s">
        <v>57</v>
      </c>
      <c r="F27" s="133">
        <f>IFERROR($H$25*(((C27/($C$16-(SUM($C$18:$C$24))))*C40)*(VLOOKUP(D27,$D$37:$E$41,2,FALSE)))*(VLOOKUP(E27,$G$37:$H$41,2,FALSE)),0)</f>
        <v>0</v>
      </c>
      <c r="G27" s="216"/>
      <c r="H27" s="221"/>
      <c r="I27" s="230"/>
      <c r="J27" s="230"/>
    </row>
    <row r="28" spans="1:10" s="138" customFormat="1" x14ac:dyDescent="0.3">
      <c r="A28" s="164"/>
      <c r="B28" s="164"/>
      <c r="C28" s="164"/>
      <c r="D28" s="165"/>
      <c r="E28" s="166"/>
      <c r="F28" s="166"/>
      <c r="G28" s="166"/>
      <c r="H28" s="166"/>
    </row>
    <row r="29" spans="1:10" s="138" customFormat="1" ht="26.4" hidden="1" x14ac:dyDescent="0.3">
      <c r="A29" s="164"/>
      <c r="B29" s="167" t="s">
        <v>57</v>
      </c>
      <c r="C29" s="168">
        <v>0</v>
      </c>
      <c r="D29" s="167" t="s">
        <v>57</v>
      </c>
      <c r="E29" s="169">
        <v>0</v>
      </c>
      <c r="F29" s="170"/>
      <c r="G29" s="170" t="s">
        <v>57</v>
      </c>
      <c r="H29" s="168">
        <v>0</v>
      </c>
    </row>
    <row r="30" spans="1:10" s="138" customFormat="1" ht="52.8" hidden="1" x14ac:dyDescent="0.3">
      <c r="A30" s="164"/>
      <c r="B30" s="171" t="s">
        <v>66</v>
      </c>
      <c r="C30" s="172">
        <v>0</v>
      </c>
      <c r="D30" s="171" t="s">
        <v>67</v>
      </c>
      <c r="E30" s="173">
        <v>0</v>
      </c>
      <c r="F30" s="166"/>
      <c r="G30" s="171" t="s">
        <v>67</v>
      </c>
      <c r="H30" s="173">
        <v>0</v>
      </c>
    </row>
    <row r="31" spans="1:10" s="138" customFormat="1" hidden="1" x14ac:dyDescent="0.3">
      <c r="A31" s="164"/>
      <c r="B31" s="171" t="s">
        <v>68</v>
      </c>
      <c r="C31" s="172">
        <v>0.9</v>
      </c>
      <c r="D31" s="171" t="s">
        <v>69</v>
      </c>
      <c r="E31" s="173">
        <v>1</v>
      </c>
      <c r="F31" s="166"/>
      <c r="G31" s="174" t="s">
        <v>70</v>
      </c>
      <c r="H31" s="172">
        <v>0.15</v>
      </c>
    </row>
    <row r="32" spans="1:10" s="138" customFormat="1" hidden="1" x14ac:dyDescent="0.3">
      <c r="A32" s="164"/>
      <c r="B32" s="171" t="s">
        <v>71</v>
      </c>
      <c r="C32" s="172">
        <v>1</v>
      </c>
      <c r="D32" s="171" t="s">
        <v>72</v>
      </c>
      <c r="E32" s="173">
        <v>0.8</v>
      </c>
      <c r="F32" s="166"/>
      <c r="G32" s="174" t="s">
        <v>73</v>
      </c>
      <c r="H32" s="172">
        <v>0.3</v>
      </c>
    </row>
    <row r="33" spans="1:8" s="138" customFormat="1" hidden="1" x14ac:dyDescent="0.3">
      <c r="A33" s="164"/>
      <c r="B33" s="171" t="s">
        <v>74</v>
      </c>
      <c r="C33" s="172">
        <v>0.4</v>
      </c>
      <c r="D33" s="171" t="s">
        <v>75</v>
      </c>
      <c r="E33" s="173">
        <v>0.5</v>
      </c>
      <c r="F33" s="166"/>
      <c r="G33" s="164" t="s">
        <v>76</v>
      </c>
      <c r="H33" s="172">
        <v>0.45</v>
      </c>
    </row>
    <row r="34" spans="1:8" s="138" customFormat="1" hidden="1" x14ac:dyDescent="0.3">
      <c r="A34" s="164"/>
      <c r="B34" s="171" t="s">
        <v>77</v>
      </c>
      <c r="C34" s="172">
        <v>0.8</v>
      </c>
      <c r="D34" s="171"/>
      <c r="E34" s="173"/>
      <c r="F34" s="166"/>
      <c r="G34" s="166" t="s">
        <v>78</v>
      </c>
      <c r="H34" s="173">
        <v>0.6</v>
      </c>
    </row>
    <row r="35" spans="1:8" s="138" customFormat="1" hidden="1" x14ac:dyDescent="0.3">
      <c r="A35" s="164"/>
      <c r="B35" s="171" t="s">
        <v>79</v>
      </c>
      <c r="C35" s="172">
        <v>0.4</v>
      </c>
      <c r="D35" s="171"/>
      <c r="E35" s="173"/>
      <c r="F35" s="166"/>
      <c r="G35" s="166" t="s">
        <v>80</v>
      </c>
      <c r="H35" s="173">
        <v>0.75</v>
      </c>
    </row>
    <row r="36" spans="1:8" s="138" customFormat="1" ht="13.8" hidden="1" thickBot="1" x14ac:dyDescent="0.35">
      <c r="A36" s="164"/>
      <c r="B36" s="175" t="s">
        <v>81</v>
      </c>
      <c r="C36" s="176">
        <v>0.8</v>
      </c>
      <c r="D36" s="175"/>
      <c r="E36" s="177"/>
      <c r="F36" s="178"/>
      <c r="G36" s="178" t="s">
        <v>82</v>
      </c>
      <c r="H36" s="177">
        <v>1</v>
      </c>
    </row>
    <row r="37" spans="1:8" s="138" customFormat="1" ht="27" hidden="1" thickBot="1" x14ac:dyDescent="0.35">
      <c r="A37" s="164"/>
      <c r="B37" s="167" t="s">
        <v>57</v>
      </c>
      <c r="C37" s="168">
        <v>0</v>
      </c>
      <c r="D37" s="167" t="s">
        <v>57</v>
      </c>
      <c r="E37" s="169">
        <v>0</v>
      </c>
      <c r="F37" s="179"/>
      <c r="G37" s="167" t="s">
        <v>57</v>
      </c>
      <c r="H37" s="168">
        <v>0</v>
      </c>
    </row>
    <row r="38" spans="1:8" s="138" customFormat="1" ht="52.8" hidden="1" x14ac:dyDescent="0.3">
      <c r="A38" s="164"/>
      <c r="B38" s="171" t="s">
        <v>83</v>
      </c>
      <c r="C38" s="172">
        <v>0</v>
      </c>
      <c r="D38" s="171" t="s">
        <v>67</v>
      </c>
      <c r="E38" s="173">
        <v>0</v>
      </c>
      <c r="F38" s="170"/>
      <c r="G38" s="171" t="s">
        <v>67</v>
      </c>
      <c r="H38" s="172">
        <v>0</v>
      </c>
    </row>
    <row r="39" spans="1:8" s="138" customFormat="1" hidden="1" x14ac:dyDescent="0.3">
      <c r="A39" s="164"/>
      <c r="B39" s="171" t="s">
        <v>84</v>
      </c>
      <c r="C39" s="172">
        <v>1</v>
      </c>
      <c r="D39" s="171" t="s">
        <v>120</v>
      </c>
      <c r="E39" s="173">
        <v>1</v>
      </c>
      <c r="F39" s="166"/>
      <c r="G39" s="174" t="s">
        <v>85</v>
      </c>
      <c r="H39" s="172">
        <v>0.6</v>
      </c>
    </row>
    <row r="40" spans="1:8" s="138" customFormat="1" ht="13.8" hidden="1" thickBot="1" x14ac:dyDescent="0.35">
      <c r="A40" s="164"/>
      <c r="B40" s="175" t="s">
        <v>86</v>
      </c>
      <c r="C40" s="176">
        <v>1</v>
      </c>
      <c r="D40" s="171" t="s">
        <v>72</v>
      </c>
      <c r="E40" s="173">
        <v>0.8</v>
      </c>
      <c r="F40" s="166"/>
      <c r="G40" s="174" t="s">
        <v>87</v>
      </c>
      <c r="H40" s="172">
        <v>0.8</v>
      </c>
    </row>
    <row r="41" spans="1:8" s="138" customFormat="1" ht="13.8" hidden="1" thickBot="1" x14ac:dyDescent="0.35">
      <c r="A41" s="164"/>
      <c r="B41" s="164"/>
      <c r="C41" s="164"/>
      <c r="D41" s="175" t="s">
        <v>121</v>
      </c>
      <c r="E41" s="177">
        <v>0.6</v>
      </c>
      <c r="F41" s="166"/>
      <c r="G41" s="180" t="s">
        <v>88</v>
      </c>
      <c r="H41" s="176">
        <v>1</v>
      </c>
    </row>
    <row r="42" spans="1:8" s="138" customFormat="1" ht="12" customHeight="1" thickBot="1" x14ac:dyDescent="0.35">
      <c r="A42" s="217"/>
      <c r="B42" s="217"/>
      <c r="C42" s="181"/>
      <c r="D42" s="156"/>
      <c r="E42" s="146"/>
      <c r="F42" s="182"/>
    </row>
    <row r="43" spans="1:8" s="138" customFormat="1" ht="36" customHeight="1" thickTop="1" thickBot="1" x14ac:dyDescent="0.35">
      <c r="A43" s="223" t="s">
        <v>154</v>
      </c>
      <c r="B43" s="223"/>
      <c r="C43" s="183">
        <v>-75000</v>
      </c>
      <c r="E43" s="224" t="s">
        <v>101</v>
      </c>
      <c r="F43" s="224"/>
      <c r="G43" s="225">
        <f>SUM(E3+E9+G17+G25)</f>
        <v>0</v>
      </c>
      <c r="H43" s="225"/>
    </row>
    <row r="44" spans="1:8" ht="13.8" thickTop="1" x14ac:dyDescent="0.25">
      <c r="A44" s="184"/>
      <c r="B44" s="185"/>
      <c r="C44" s="186"/>
      <c r="D44" s="187"/>
      <c r="E44" s="187"/>
    </row>
    <row r="45" spans="1:8" ht="37.200000000000003" customHeight="1" x14ac:dyDescent="0.25">
      <c r="A45" s="226" t="s">
        <v>131</v>
      </c>
      <c r="B45" s="227"/>
      <c r="C45" s="227"/>
      <c r="D45" s="227"/>
      <c r="E45" s="227"/>
    </row>
    <row r="48" spans="1:8" ht="26.4" customHeight="1" x14ac:dyDescent="0.25">
      <c r="A48" s="222" t="s">
        <v>89</v>
      </c>
      <c r="B48" s="222"/>
    </row>
  </sheetData>
  <sheetProtection algorithmName="SHA-512" hashValue="TXxxiqPaXXNl3NshzJBPD4Nbl3DOCU7/jdOqf7TL0lBA0ArFT6ucwG24g1almJEfGcu5mkWYo5iHJ7BFFdHUuA==" saltValue="Z9GSf5qqndPt1KH5PLprnw==" spinCount="100000" sheet="1" objects="1" scenarios="1"/>
  <mergeCells count="21">
    <mergeCell ref="I15:J15"/>
    <mergeCell ref="I16:I24"/>
    <mergeCell ref="J16:J24"/>
    <mergeCell ref="I25:J25"/>
    <mergeCell ref="I26:I27"/>
    <mergeCell ref="J26:J27"/>
    <mergeCell ref="H17:H24"/>
    <mergeCell ref="B25:E25"/>
    <mergeCell ref="G25:G27"/>
    <mergeCell ref="H25:H27"/>
    <mergeCell ref="A48:B48"/>
    <mergeCell ref="A43:B43"/>
    <mergeCell ref="E43:F43"/>
    <mergeCell ref="G43:H43"/>
    <mergeCell ref="A45:E45"/>
    <mergeCell ref="A1:B1"/>
    <mergeCell ref="B17:E17"/>
    <mergeCell ref="G17:G24"/>
    <mergeCell ref="A42:B42"/>
    <mergeCell ref="E1:F1"/>
    <mergeCell ref="C1:D1"/>
  </mergeCells>
  <dataValidations count="7">
    <dataValidation type="list" allowBlank="1" showInputMessage="1" showErrorMessage="1" promptTitle="Invullen door inschrijver" prompt="Invullen door inschrijver" sqref="C3 C9" xr:uid="{00A0A6F8-D478-472D-83BA-6265A3897905}">
      <formula1>$C$6:$C$7</formula1>
    </dataValidation>
    <dataValidation operator="lessThanOrEqual" allowBlank="1" showInputMessage="1" showErrorMessage="1" sqref="C14 E42:E43" xr:uid="{54434C53-DCFC-44A2-B206-BA7B72287BFD}"/>
    <dataValidation type="list" allowBlank="1" showInputMessage="1" showErrorMessage="1" sqref="E26:E27" xr:uid="{520DA3FB-EAFA-426E-96BE-A2A64C689540}">
      <formula1>$G$37:$G$41</formula1>
    </dataValidation>
    <dataValidation type="list" allowBlank="1" showInputMessage="1" showErrorMessage="1" sqref="E19:E24" xr:uid="{00937665-F7ED-493D-A23F-4EFEBC38D9BC}">
      <formula1>$G$29:$G$36</formula1>
    </dataValidation>
    <dataValidation type="list" operator="lessThanOrEqual" allowBlank="1" showInputMessage="1" showErrorMessage="1" sqref="C14" xr:uid="{E464A3B9-1BC6-4C8F-8AA8-D1698395D941}">
      <formula1>#REF!</formula1>
    </dataValidation>
    <dataValidation type="list" allowBlank="1" showInputMessage="1" showErrorMessage="1" sqref="D19:D24" xr:uid="{4548BCE0-D340-4F46-909C-40F1F61B3B35}">
      <formula1>$D$29:$D$33</formula1>
    </dataValidation>
    <dataValidation type="list" allowBlank="1" showInputMessage="1" showErrorMessage="1" sqref="D26:D27" xr:uid="{501082B2-80B2-4F5D-9222-2353DA8CB243}">
      <formula1>$D$37:$D$41</formula1>
    </dataValidation>
  </dataValidations>
  <pageMargins left="0.70866141732283472" right="0.70866141732283472" top="0.55118110236220474" bottom="0.65" header="0.31496062992125984" footer="0.23622047244094491"/>
  <pageSetup paperSize="9" scale="41"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520EF-3C35-4C06-825D-08877422D1DE}">
  <sheetPr>
    <pageSetUpPr fitToPage="1"/>
  </sheetPr>
  <dimension ref="A1:G44"/>
  <sheetViews>
    <sheetView showGridLines="0" tabSelected="1" view="pageBreakPreview" zoomScale="80" zoomScaleNormal="80" zoomScaleSheetLayoutView="80" workbookViewId="0">
      <pane ySplit="1" topLeftCell="A2" activePane="bottomLeft" state="frozen"/>
      <selection pane="bottomLeft" activeCell="D6" sqref="D6"/>
    </sheetView>
  </sheetViews>
  <sheetFormatPr defaultColWidth="9.109375" defaultRowHeight="13.2" x14ac:dyDescent="0.25"/>
  <cols>
    <col min="1" max="1" width="9.33203125" style="1" customWidth="1"/>
    <col min="2" max="2" width="51.33203125" style="1" customWidth="1"/>
    <col min="3" max="6" width="32.6640625" style="1" customWidth="1"/>
    <col min="7" max="7" width="43" style="1" bestFit="1" customWidth="1"/>
    <col min="8" max="8" width="9.44140625" style="1" bestFit="1" customWidth="1"/>
    <col min="9" max="16384" width="9.109375" style="1"/>
  </cols>
  <sheetData>
    <row r="1" spans="1:7" ht="41.4" customHeight="1" thickBot="1" x14ac:dyDescent="0.3">
      <c r="A1" s="231" t="s">
        <v>157</v>
      </c>
      <c r="B1" s="231"/>
      <c r="C1" s="231"/>
      <c r="D1" s="126" t="s">
        <v>104</v>
      </c>
      <c r="E1" s="232" t="s">
        <v>127</v>
      </c>
      <c r="F1" s="233"/>
    </row>
    <row r="2" spans="1:7" customFormat="1" ht="20.399999999999999" customHeight="1" thickBot="1" x14ac:dyDescent="0.35">
      <c r="A2" s="237" t="s">
        <v>38</v>
      </c>
      <c r="B2" s="237"/>
      <c r="C2" s="237"/>
      <c r="D2" s="237"/>
      <c r="E2" s="237"/>
      <c r="F2" s="237"/>
    </row>
    <row r="3" spans="1:7" s="76" customFormat="1" ht="24" customHeight="1" x14ac:dyDescent="0.25">
      <c r="A3" s="122" t="s">
        <v>12</v>
      </c>
      <c r="B3" s="123" t="s">
        <v>29</v>
      </c>
      <c r="C3" s="124" t="s">
        <v>28</v>
      </c>
      <c r="D3" s="124" t="s">
        <v>39</v>
      </c>
      <c r="E3" s="124" t="s">
        <v>40</v>
      </c>
      <c r="F3" s="125" t="s">
        <v>41</v>
      </c>
    </row>
    <row r="4" spans="1:7" customFormat="1" ht="74.400000000000006" customHeight="1" x14ac:dyDescent="0.3">
      <c r="A4" s="118" t="s">
        <v>31</v>
      </c>
      <c r="B4" s="119" t="s">
        <v>107</v>
      </c>
      <c r="C4" s="120" t="s">
        <v>105</v>
      </c>
      <c r="D4" s="64"/>
      <c r="E4" s="121">
        <v>12128</v>
      </c>
      <c r="F4" s="65">
        <f>D4*E4</f>
        <v>0</v>
      </c>
    </row>
    <row r="5" spans="1:7" customFormat="1" ht="74.400000000000006" customHeight="1" x14ac:dyDescent="0.3">
      <c r="A5" s="118" t="s">
        <v>90</v>
      </c>
      <c r="B5" s="119" t="s">
        <v>152</v>
      </c>
      <c r="C5" s="120" t="s">
        <v>48</v>
      </c>
      <c r="D5" s="64"/>
      <c r="E5" s="200">
        <v>637</v>
      </c>
      <c r="F5" s="65">
        <f>D5*E5</f>
        <v>0</v>
      </c>
    </row>
    <row r="6" spans="1:7" customFormat="1" ht="74.400000000000006" customHeight="1" x14ac:dyDescent="0.3">
      <c r="A6" s="118" t="s">
        <v>27</v>
      </c>
      <c r="B6" s="119" t="s">
        <v>153</v>
      </c>
      <c r="C6" s="120" t="s">
        <v>119</v>
      </c>
      <c r="D6" s="64"/>
      <c r="E6" s="200">
        <v>72</v>
      </c>
      <c r="F6" s="65">
        <f>D6*E6</f>
        <v>0</v>
      </c>
      <c r="G6" s="127"/>
    </row>
    <row r="7" spans="1:7" customFormat="1" ht="74.400000000000006" customHeight="1" thickBot="1" x14ac:dyDescent="0.35">
      <c r="A7" s="115" t="s">
        <v>108</v>
      </c>
      <c r="B7" s="116" t="s">
        <v>118</v>
      </c>
      <c r="C7" s="117" t="s">
        <v>119</v>
      </c>
      <c r="D7" s="62"/>
      <c r="E7" s="201">
        <v>252</v>
      </c>
      <c r="F7" s="63">
        <f>D7*E7</f>
        <v>0</v>
      </c>
      <c r="G7" s="127"/>
    </row>
    <row r="8" spans="1:7" customFormat="1" ht="40.950000000000003" customHeight="1" thickBot="1" x14ac:dyDescent="0.35">
      <c r="A8" s="110"/>
      <c r="B8" s="111"/>
      <c r="C8" s="111"/>
      <c r="D8" s="42" t="s">
        <v>30</v>
      </c>
      <c r="E8" s="96" t="s">
        <v>42</v>
      </c>
      <c r="F8" s="66">
        <f>SUM(F4:F7)</f>
        <v>0</v>
      </c>
    </row>
    <row r="9" spans="1:7" customFormat="1" ht="15" thickBot="1" x14ac:dyDescent="0.35">
      <c r="A9" s="70"/>
      <c r="B9" s="98"/>
      <c r="C9" s="85"/>
      <c r="D9" s="99"/>
      <c r="E9" s="73"/>
      <c r="F9" s="74"/>
    </row>
    <row r="10" spans="1:7" customFormat="1" ht="20.399999999999999" customHeight="1" x14ac:dyDescent="0.3">
      <c r="A10" s="234" t="s">
        <v>148</v>
      </c>
      <c r="B10" s="235"/>
      <c r="C10" s="235"/>
      <c r="D10" s="235"/>
      <c r="E10" s="235"/>
      <c r="F10" s="236"/>
    </row>
    <row r="11" spans="1:7" s="76" customFormat="1" ht="22.2" customHeight="1" x14ac:dyDescent="0.25">
      <c r="A11" s="75" t="s">
        <v>12</v>
      </c>
      <c r="B11" s="112" t="s">
        <v>29</v>
      </c>
      <c r="C11" s="113" t="s">
        <v>28</v>
      </c>
      <c r="D11" s="113" t="s">
        <v>109</v>
      </c>
      <c r="E11" s="113" t="s">
        <v>40</v>
      </c>
      <c r="F11" s="114" t="s">
        <v>147</v>
      </c>
    </row>
    <row r="12" spans="1:7" s="109" customFormat="1" ht="73.2" customHeight="1" thickBot="1" x14ac:dyDescent="0.35">
      <c r="A12" s="189" t="s">
        <v>26</v>
      </c>
      <c r="B12" s="190" t="s">
        <v>145</v>
      </c>
      <c r="C12" s="191" t="s">
        <v>91</v>
      </c>
      <c r="D12" s="192">
        <v>-72.5</v>
      </c>
      <c r="E12" s="199">
        <v>1418.8150000000001</v>
      </c>
      <c r="F12" s="65">
        <f>SUM(D12*E12)</f>
        <v>-102864.08750000001</v>
      </c>
    </row>
    <row r="13" spans="1:7" customFormat="1" ht="73.2" customHeight="1" thickBot="1" x14ac:dyDescent="0.35">
      <c r="A13" s="92"/>
      <c r="B13" s="93"/>
      <c r="C13" s="94"/>
      <c r="D13" s="95"/>
      <c r="E13" s="96" t="s">
        <v>150</v>
      </c>
      <c r="F13" s="67">
        <f>F12</f>
        <v>-102864.08750000001</v>
      </c>
    </row>
    <row r="14" spans="1:7" customFormat="1" ht="14.4" x14ac:dyDescent="0.3">
      <c r="A14" s="92"/>
      <c r="B14" s="93"/>
      <c r="C14" s="94"/>
      <c r="D14" s="95"/>
      <c r="E14" s="97"/>
      <c r="F14" s="41"/>
    </row>
    <row r="15" spans="1:7" customFormat="1" ht="15" thickBot="1" x14ac:dyDescent="0.35">
      <c r="A15" s="70"/>
      <c r="B15" s="98"/>
      <c r="C15" s="85"/>
      <c r="D15" s="99"/>
      <c r="E15" s="73"/>
      <c r="F15" s="74"/>
    </row>
    <row r="16" spans="1:7" customFormat="1" ht="51" customHeight="1" thickBot="1" x14ac:dyDescent="0.35">
      <c r="A16" s="70"/>
      <c r="B16" s="98"/>
      <c r="C16" s="85"/>
      <c r="D16" s="99"/>
      <c r="E16" s="100" t="s">
        <v>110</v>
      </c>
      <c r="F16" s="101">
        <f>SUM(F8+F13)</f>
        <v>-102864.08750000001</v>
      </c>
    </row>
    <row r="17" spans="1:6" customFormat="1" ht="15" thickBot="1" x14ac:dyDescent="0.35">
      <c r="A17" s="70"/>
      <c r="B17" s="71"/>
      <c r="C17" s="72"/>
      <c r="D17" s="73"/>
      <c r="E17" s="73"/>
      <c r="F17" s="74"/>
    </row>
    <row r="18" spans="1:6" s="104" customFormat="1" ht="17.399999999999999" customHeight="1" x14ac:dyDescent="0.25">
      <c r="A18" s="238" t="s">
        <v>111</v>
      </c>
      <c r="B18" s="239"/>
      <c r="C18" s="239"/>
      <c r="D18" s="239"/>
      <c r="E18" s="102"/>
      <c r="F18" s="103"/>
    </row>
    <row r="19" spans="1:6" customFormat="1" ht="15" thickBot="1" x14ac:dyDescent="0.35">
      <c r="A19" s="105" t="s">
        <v>12</v>
      </c>
      <c r="B19" s="106" t="s">
        <v>22</v>
      </c>
      <c r="C19" s="107" t="s">
        <v>21</v>
      </c>
      <c r="D19" s="107" t="s">
        <v>20</v>
      </c>
      <c r="E19" s="107" t="s">
        <v>19</v>
      </c>
      <c r="F19" s="108" t="s">
        <v>18</v>
      </c>
    </row>
    <row r="20" spans="1:6" customFormat="1" ht="14.4" x14ac:dyDescent="0.3">
      <c r="A20" s="78" t="s">
        <v>25</v>
      </c>
      <c r="B20" s="40"/>
      <c r="C20" s="39"/>
      <c r="D20" s="38"/>
      <c r="E20" s="38"/>
      <c r="F20" s="37"/>
    </row>
    <row r="21" spans="1:6" customFormat="1" ht="14.4" x14ac:dyDescent="0.3">
      <c r="A21" s="78" t="s">
        <v>24</v>
      </c>
      <c r="B21" s="40"/>
      <c r="C21" s="39"/>
      <c r="D21" s="38"/>
      <c r="E21" s="38"/>
      <c r="F21" s="37"/>
    </row>
    <row r="22" spans="1:6" customFormat="1" ht="14.4" x14ac:dyDescent="0.3">
      <c r="A22" s="78" t="s">
        <v>23</v>
      </c>
      <c r="B22" s="40"/>
      <c r="C22" s="39"/>
      <c r="D22" s="38"/>
      <c r="E22" s="38"/>
      <c r="F22" s="37"/>
    </row>
    <row r="23" spans="1:6" customFormat="1" ht="15" thickBot="1" x14ac:dyDescent="0.35">
      <c r="A23" s="78" t="s">
        <v>17</v>
      </c>
      <c r="B23" s="36"/>
      <c r="C23" s="35"/>
      <c r="D23" s="34"/>
      <c r="E23" s="34"/>
      <c r="F23" s="33"/>
    </row>
    <row r="24" spans="1:6" customFormat="1" ht="16.2" customHeight="1" x14ac:dyDescent="0.3">
      <c r="A24" s="240" t="s">
        <v>112</v>
      </c>
      <c r="B24" s="241"/>
      <c r="C24" s="241"/>
      <c r="D24" s="241"/>
      <c r="E24" s="241"/>
      <c r="F24" s="242"/>
    </row>
    <row r="25" spans="1:6" customFormat="1" ht="13.95" customHeight="1" x14ac:dyDescent="0.3">
      <c r="A25" s="88" t="s">
        <v>12</v>
      </c>
      <c r="B25" s="89" t="s">
        <v>22</v>
      </c>
      <c r="C25" s="90" t="s">
        <v>21</v>
      </c>
      <c r="D25" s="90" t="s">
        <v>20</v>
      </c>
      <c r="E25" s="90" t="s">
        <v>19</v>
      </c>
      <c r="F25" s="91" t="s">
        <v>18</v>
      </c>
    </row>
    <row r="26" spans="1:6" customFormat="1" ht="14.4" x14ac:dyDescent="0.3">
      <c r="A26" s="79" t="s">
        <v>16</v>
      </c>
      <c r="B26" s="32"/>
      <c r="C26" s="31"/>
      <c r="D26" s="30"/>
      <c r="E26" s="30"/>
      <c r="F26" s="29"/>
    </row>
    <row r="27" spans="1:6" customFormat="1" ht="14.4" x14ac:dyDescent="0.3">
      <c r="A27" s="79" t="s">
        <v>15</v>
      </c>
      <c r="B27" s="32"/>
      <c r="C27" s="31"/>
      <c r="D27" s="30"/>
      <c r="E27" s="30"/>
      <c r="F27" s="29"/>
    </row>
    <row r="28" spans="1:6" customFormat="1" ht="14.4" x14ac:dyDescent="0.3">
      <c r="A28" s="79" t="s">
        <v>14</v>
      </c>
      <c r="B28" s="32"/>
      <c r="C28" s="31"/>
      <c r="D28" s="30"/>
      <c r="E28" s="30"/>
      <c r="F28" s="29"/>
    </row>
    <row r="29" spans="1:6" customFormat="1" ht="15" thickBot="1" x14ac:dyDescent="0.35">
      <c r="A29" s="87" t="s">
        <v>117</v>
      </c>
      <c r="B29" s="28"/>
      <c r="C29" s="27"/>
      <c r="D29" s="26"/>
      <c r="E29" s="26"/>
      <c r="F29" s="25"/>
    </row>
    <row r="30" spans="1:6" customFormat="1" ht="15" thickBot="1" x14ac:dyDescent="0.35">
      <c r="A30" s="70"/>
      <c r="B30" s="71"/>
      <c r="C30" s="72"/>
      <c r="D30" s="73"/>
      <c r="E30" s="73"/>
      <c r="F30" s="74"/>
    </row>
    <row r="31" spans="1:6" customFormat="1" ht="27.6" customHeight="1" x14ac:dyDescent="0.3">
      <c r="A31" s="238" t="s">
        <v>13</v>
      </c>
      <c r="B31" s="239"/>
      <c r="C31" s="239"/>
      <c r="D31" s="239"/>
      <c r="E31" s="239"/>
      <c r="F31" s="243"/>
    </row>
    <row r="32" spans="1:6" s="76" customFormat="1" x14ac:dyDescent="0.25">
      <c r="A32" s="75" t="s">
        <v>12</v>
      </c>
      <c r="B32" s="246" t="s">
        <v>11</v>
      </c>
      <c r="C32" s="246"/>
      <c r="D32" s="246"/>
      <c r="E32" s="246"/>
      <c r="F32" s="247"/>
    </row>
    <row r="33" spans="1:6" customFormat="1" ht="13.2" customHeight="1" x14ac:dyDescent="0.3">
      <c r="A33" s="77" t="s">
        <v>10</v>
      </c>
      <c r="B33" s="248" t="s">
        <v>9</v>
      </c>
      <c r="C33" s="249"/>
      <c r="D33" s="249"/>
      <c r="E33" s="249"/>
      <c r="F33" s="250"/>
    </row>
    <row r="34" spans="1:6" customFormat="1" ht="14.4" x14ac:dyDescent="0.3">
      <c r="A34" s="78" t="s">
        <v>43</v>
      </c>
      <c r="B34" s="251" t="s">
        <v>8</v>
      </c>
      <c r="C34" s="251"/>
      <c r="D34" s="251"/>
      <c r="E34" s="251"/>
      <c r="F34" s="252"/>
    </row>
    <row r="35" spans="1:6" customFormat="1" ht="40.950000000000003" customHeight="1" x14ac:dyDescent="0.3">
      <c r="A35" s="78" t="s">
        <v>3</v>
      </c>
      <c r="B35" s="253" t="s">
        <v>7</v>
      </c>
      <c r="C35" s="253"/>
      <c r="D35" s="253"/>
      <c r="E35" s="253"/>
      <c r="F35" s="254"/>
    </row>
    <row r="36" spans="1:6" customFormat="1" ht="28.5" customHeight="1" x14ac:dyDescent="0.3">
      <c r="A36" s="78" t="s">
        <v>2</v>
      </c>
      <c r="B36" s="255" t="s">
        <v>6</v>
      </c>
      <c r="C36" s="255"/>
      <c r="D36" s="255"/>
      <c r="E36" s="255"/>
      <c r="F36" s="256"/>
    </row>
    <row r="37" spans="1:6" customFormat="1" ht="30.75" customHeight="1" x14ac:dyDescent="0.3">
      <c r="A37" s="78" t="s">
        <v>1</v>
      </c>
      <c r="B37" s="257" t="s">
        <v>146</v>
      </c>
      <c r="C37" s="257"/>
      <c r="D37" s="257"/>
      <c r="E37" s="257"/>
      <c r="F37" s="258"/>
    </row>
    <row r="38" spans="1:6" customFormat="1" ht="30.75" customHeight="1" x14ac:dyDescent="0.3">
      <c r="A38" s="78" t="s">
        <v>0</v>
      </c>
      <c r="B38" s="255" t="s">
        <v>151</v>
      </c>
      <c r="C38" s="255"/>
      <c r="D38" s="255"/>
      <c r="E38" s="255"/>
      <c r="F38" s="256"/>
    </row>
    <row r="39" spans="1:6" customFormat="1" ht="30.75" customHeight="1" x14ac:dyDescent="0.3">
      <c r="A39" s="78" t="s">
        <v>44</v>
      </c>
      <c r="B39" s="255" t="s">
        <v>149</v>
      </c>
      <c r="C39" s="255"/>
      <c r="D39" s="255"/>
      <c r="E39" s="255"/>
      <c r="F39" s="256"/>
    </row>
    <row r="40" spans="1:6" customFormat="1" ht="29.25" customHeight="1" x14ac:dyDescent="0.3">
      <c r="A40" s="79" t="s">
        <v>45</v>
      </c>
      <c r="B40" s="259" t="s">
        <v>113</v>
      </c>
      <c r="C40" s="259"/>
      <c r="D40" s="259"/>
      <c r="E40" s="259"/>
      <c r="F40" s="260"/>
    </row>
    <row r="41" spans="1:6" customFormat="1" ht="14.4" x14ac:dyDescent="0.3">
      <c r="A41" s="78" t="s">
        <v>46</v>
      </c>
      <c r="B41" s="251" t="s">
        <v>114</v>
      </c>
      <c r="C41" s="251"/>
      <c r="D41" s="251"/>
      <c r="E41" s="251"/>
      <c r="F41" s="252"/>
    </row>
    <row r="42" spans="1:6" customFormat="1" ht="14.4" x14ac:dyDescent="0.3">
      <c r="A42" s="80" t="s">
        <v>47</v>
      </c>
      <c r="B42" s="244" t="s">
        <v>115</v>
      </c>
      <c r="C42" s="244"/>
      <c r="D42" s="244"/>
      <c r="E42" s="244"/>
      <c r="F42" s="245"/>
    </row>
    <row r="43" spans="1:6" customFormat="1" ht="6.6" customHeight="1" thickBot="1" x14ac:dyDescent="0.35">
      <c r="A43" s="81"/>
      <c r="B43" s="82"/>
      <c r="C43" s="83"/>
      <c r="D43" s="83"/>
      <c r="E43" s="83"/>
      <c r="F43" s="84"/>
    </row>
    <row r="44" spans="1:6" customFormat="1" ht="14.4" x14ac:dyDescent="0.3">
      <c r="A44" s="85"/>
      <c r="B44" s="86"/>
      <c r="C44" s="85"/>
      <c r="D44" s="85"/>
      <c r="E44" s="85"/>
      <c r="F44" s="85"/>
    </row>
  </sheetData>
  <sheetProtection algorithmName="SHA-512" hashValue="qGHbx9SFp8VcbgKUl0fSEURSlPfTrChed/fpB0ps3o8B/cNcEPMzJc3P8Rx1irlbtwaWQDGdhFtpmBXp5DiBww==" saltValue="50qFSb9H4HPrxlrjNZSsXw==" spinCount="100000" sheet="1" selectLockedCells="1"/>
  <mergeCells count="18">
    <mergeCell ref="A24:F24"/>
    <mergeCell ref="A31:F31"/>
    <mergeCell ref="B42:F42"/>
    <mergeCell ref="B32:F32"/>
    <mergeCell ref="B33:F33"/>
    <mergeCell ref="B34:F34"/>
    <mergeCell ref="B35:F35"/>
    <mergeCell ref="B36:F36"/>
    <mergeCell ref="B37:F37"/>
    <mergeCell ref="B38:F38"/>
    <mergeCell ref="B39:F39"/>
    <mergeCell ref="B40:F40"/>
    <mergeCell ref="B41:F41"/>
    <mergeCell ref="A1:C1"/>
    <mergeCell ref="E1:F1"/>
    <mergeCell ref="A10:F10"/>
    <mergeCell ref="A2:F2"/>
    <mergeCell ref="A18:D18"/>
  </mergeCells>
  <dataValidations count="1">
    <dataValidation operator="lessThanOrEqual" allowBlank="1" showInputMessage="1" showErrorMessage="1" sqref="B19:F23 B25:F30 A2 A10 B3:F9 B11:F17 B32:B42" xr:uid="{00000000-0002-0000-0100-000000000000}"/>
  </dataValidations>
  <pageMargins left="0.70866141732283472" right="0.70866141732283472" top="0.74803149606299213" bottom="0.74803149606299213" header="0.31496062992125984" footer="0.31496062992125984"/>
  <pageSetup paperSize="9" scale="46" orientation="portrait" r:id="rId1"/>
  <headerFooter>
    <oddHeader>&amp;L&amp;"Century Gothic,Vet"&amp;12&amp;F&amp;R&amp;"Century Gothic,Vet"&amp;A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3204-7C0C-42D9-A543-20DD054256DF}">
  <sheetPr>
    <pageSetUpPr fitToPage="1"/>
  </sheetPr>
  <dimension ref="A1:S23"/>
  <sheetViews>
    <sheetView showGridLines="0" view="pageBreakPreview" zoomScale="80" zoomScaleNormal="100" zoomScaleSheetLayoutView="80" workbookViewId="0">
      <selection activeCell="J14" sqref="J14"/>
    </sheetView>
  </sheetViews>
  <sheetFormatPr defaultColWidth="8.88671875" defaultRowHeight="13.2" x14ac:dyDescent="0.3"/>
  <cols>
    <col min="1" max="1" width="11.6640625" style="43" customWidth="1"/>
    <col min="2" max="2" width="37.6640625" style="44" customWidth="1"/>
    <col min="3" max="3" width="35.5546875" style="44" customWidth="1"/>
    <col min="4" max="4" width="28.88671875" style="43" customWidth="1"/>
    <col min="5" max="16384" width="8.88671875" style="43"/>
  </cols>
  <sheetData>
    <row r="1" spans="1:19" ht="36" customHeight="1" x14ac:dyDescent="0.3">
      <c r="A1" s="261" t="s">
        <v>158</v>
      </c>
      <c r="B1" s="262"/>
      <c r="C1" s="263"/>
      <c r="D1" s="61"/>
    </row>
    <row r="2" spans="1:19" s="57" customFormat="1" ht="13.8" x14ac:dyDescent="0.3">
      <c r="A2" s="60" t="s">
        <v>35</v>
      </c>
      <c r="B2" s="59" t="s">
        <v>29</v>
      </c>
      <c r="C2" s="58"/>
    </row>
    <row r="3" spans="1:19" s="52" customFormat="1" ht="21" customHeight="1" x14ac:dyDescent="0.3">
      <c r="A3" s="69" t="s">
        <v>116</v>
      </c>
      <c r="B3" s="54" t="s">
        <v>34</v>
      </c>
      <c r="C3" s="53">
        <f>'1. Kwal.gunningscriteria'!G43</f>
        <v>0</v>
      </c>
      <c r="D3" s="56"/>
      <c r="S3" s="55"/>
    </row>
    <row r="4" spans="1:19" s="52" customFormat="1" ht="23.4" customHeight="1" x14ac:dyDescent="0.3">
      <c r="A4" s="69" t="s">
        <v>33</v>
      </c>
      <c r="B4" s="54" t="s">
        <v>32</v>
      </c>
      <c r="C4" s="53">
        <f>'2. Inschrijfprijs'!F16</f>
        <v>-102864.08750000001</v>
      </c>
    </row>
    <row r="5" spans="1:19" ht="13.8" thickBot="1" x14ac:dyDescent="0.35">
      <c r="A5" s="51"/>
      <c r="B5" s="43"/>
      <c r="C5" s="50"/>
    </row>
    <row r="6" spans="1:19" s="48" customFormat="1" ht="35.4" customHeight="1" thickBot="1" x14ac:dyDescent="0.35">
      <c r="A6" s="264" t="s">
        <v>103</v>
      </c>
      <c r="B6" s="264"/>
      <c r="C6" s="49">
        <f>SUM(C3:C4)</f>
        <v>-102864.08750000001</v>
      </c>
    </row>
    <row r="7" spans="1:19" ht="26.4" customHeight="1" thickBot="1" x14ac:dyDescent="0.35">
      <c r="A7" s="47"/>
      <c r="B7" s="46"/>
      <c r="C7" s="45"/>
    </row>
    <row r="8" spans="1:19" x14ac:dyDescent="0.3">
      <c r="B8" s="43"/>
      <c r="C8" s="43"/>
    </row>
    <row r="9" spans="1:19" x14ac:dyDescent="0.3">
      <c r="B9" s="43"/>
      <c r="C9" s="43"/>
    </row>
    <row r="10" spans="1:19" x14ac:dyDescent="0.3">
      <c r="B10" s="43"/>
      <c r="C10" s="43"/>
    </row>
    <row r="11" spans="1:19" x14ac:dyDescent="0.3">
      <c r="B11" s="43"/>
      <c r="C11" s="43"/>
    </row>
    <row r="12" spans="1:19" x14ac:dyDescent="0.3">
      <c r="B12" s="43"/>
      <c r="C12" s="43"/>
    </row>
    <row r="13" spans="1:19" ht="27.6" customHeight="1" x14ac:dyDescent="0.3">
      <c r="B13" s="43"/>
      <c r="C13" s="43"/>
    </row>
    <row r="14" spans="1:19" ht="27.6" customHeight="1" x14ac:dyDescent="0.3">
      <c r="B14" s="43"/>
      <c r="C14" s="43"/>
    </row>
    <row r="15" spans="1:19" ht="27.6" customHeight="1" x14ac:dyDescent="0.3">
      <c r="B15" s="43"/>
      <c r="C15" s="43"/>
    </row>
    <row r="16" spans="1:19" x14ac:dyDescent="0.3">
      <c r="B16" s="43"/>
      <c r="C16" s="43"/>
    </row>
    <row r="17" s="43" customFormat="1" x14ac:dyDescent="0.3"/>
    <row r="18" s="43" customFormat="1" x14ac:dyDescent="0.3"/>
    <row r="19" s="43" customFormat="1" x14ac:dyDescent="0.3"/>
    <row r="20" s="43" customFormat="1" x14ac:dyDescent="0.3"/>
    <row r="21" s="43" customFormat="1" x14ac:dyDescent="0.3"/>
    <row r="22" s="43" customFormat="1" x14ac:dyDescent="0.3"/>
    <row r="23" s="43" customFormat="1" ht="36.6" customHeight="1" x14ac:dyDescent="0.3"/>
  </sheetData>
  <sheetProtection algorithmName="SHA-512" hashValue="WrVNbJFoj8THru6FXXbYdsUyhHs+qNffltvjAbK8/9iiboxDVH83NftVLSUwHsuDEsK3Ej4A8OEkPYVXW4kbjQ==" saltValue="ZRMny2WDySG9Z6VDZgYX/Q==" spinCount="100000" sheet="1" selectLockedCells="1" selectUnlockedCells="1"/>
  <mergeCells count="2">
    <mergeCell ref="A1:C1"/>
    <mergeCell ref="A6:B6"/>
  </mergeCells>
  <dataValidations count="1">
    <dataValidation operator="lessThanOrEqual" allowBlank="1" showInputMessage="1" showErrorMessage="1" sqref="C6 A6" xr:uid="{E7136BD4-3A82-4AED-9AD7-5FB270CF581C}"/>
  </dataValidations>
  <pageMargins left="0.70866141732283472" right="0.70866141732283472" top="0.74803149606299213" bottom="0.74803149606299213" header="0.31496062992125984" footer="0.31496062992125984"/>
  <pageSetup paperSize="9" fitToHeight="0" orientation="landscape" r:id="rId1"/>
  <headerFooter>
    <oddHeader>&amp;L&amp;"Century Gothic,Vet"&amp;12&amp;F&amp;R&amp;"Century Gothic,Vet"&amp;12&amp;A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Rene Janssen</DisplayName>
        <AccountId>27</AccountId>
        <AccountType/>
      </UserInfo>
      <UserInfo>
        <DisplayName>Ingrid Bruijgom</DisplayName>
        <AccountId>29</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3E0668-6726-4612-AA59-0B4DFC42EA3E}">
  <ds:schemaRefs>
    <ds:schemaRef ds:uri="http://purl.org/dc/elements/1.1/"/>
    <ds:schemaRef ds:uri="http://schemas.microsoft.com/office/2006/documentManagement/types"/>
    <ds:schemaRef ds:uri="http://purl.org/dc/dcmitype/"/>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40faa72d-7604-4f4d-a488-93cffb7df14f"/>
    <ds:schemaRef ds:uri="b77e2b43-37d4-4532-953b-53983e0992e2"/>
    <ds:schemaRef ds:uri="962d65e8-ec2e-4f08-b510-02888a857b6e"/>
    <ds:schemaRef ds:uri="http://purl.org/dc/terms/"/>
  </ds:schemaRefs>
</ds:datastoreItem>
</file>

<file path=customXml/itemProps2.xml><?xml version="1.0" encoding="utf-8"?>
<ds:datastoreItem xmlns:ds="http://schemas.openxmlformats.org/officeDocument/2006/customXml" ds:itemID="{FA343552-9ECE-4B51-906B-B8068D0AC412}">
  <ds:schemaRefs>
    <ds:schemaRef ds:uri="http://schemas.microsoft.com/sharepoint/v3/contenttype/forms"/>
  </ds:schemaRefs>
</ds:datastoreItem>
</file>

<file path=customXml/itemProps3.xml><?xml version="1.0" encoding="utf-8"?>
<ds:datastoreItem xmlns:ds="http://schemas.openxmlformats.org/officeDocument/2006/customXml" ds:itemID="{FCC516EC-0AF4-4601-AD6D-F3742A57DD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Kwal.gunningscriteria</vt:lpstr>
      <vt:lpstr>2. Inschrijfprijs</vt:lpstr>
      <vt:lpstr>3. Fictieve inschrijfprijs</vt:lpstr>
      <vt:lpstr>'1. Kwal.gunningscriteria'!Afdrukbereik</vt:lpstr>
      <vt:lpstr>'2. Inschrijfprijs'!Afdrukbereik</vt:lpstr>
      <vt:lpstr>'3. Fictieve inschrijfprijs'!Afdrukbereik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Carine Mulder</cp:lastModifiedBy>
  <dcterms:created xsi:type="dcterms:W3CDTF">2022-06-30T07:25:31Z</dcterms:created>
  <dcterms:modified xsi:type="dcterms:W3CDTF">2023-03-31T12:23:46Z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