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G:\Mijn Drive\Multifunctionals\Aanbesteding\1. Aanbestedingsstukken\Publicatie bestanden\"/>
    </mc:Choice>
  </mc:AlternateContent>
  <xr:revisionPtr revIDLastSave="0" documentId="13_ncr:1_{50E4D7B9-F5EF-4845-AA49-3D9D2C991623}" xr6:coauthVersionLast="47" xr6:coauthVersionMax="47" xr10:uidLastSave="{00000000-0000-0000-0000-000000000000}"/>
  <bookViews>
    <workbookView xWindow="-120" yWindow="-120" windowWidth="29040" windowHeight="15840" activeTab="1" xr2:uid="{51DBBB38-67A1-409C-BE4A-58D77765A265}"/>
  </bookViews>
  <sheets>
    <sheet name="NAW" sheetId="1" r:id="rId1"/>
    <sheet name="Apparaten" sheetId="2" r:id="rId2"/>
    <sheet name="Software kosten " sheetId="7" r:id="rId3"/>
    <sheet name="Kosten afdrukken " sheetId="3" r:id="rId4"/>
    <sheet name="Blad5" sheetId="5" state="hidden" r:id="rId5"/>
    <sheet name="Totaal inschrijfprijs " sheetId="6" r:id="rId6"/>
    <sheet name="Leasekosten  (Optioneel)"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2" l="1"/>
  <c r="F15" i="2"/>
  <c r="F16" i="2"/>
  <c r="F17" i="2"/>
  <c r="F18" i="2"/>
  <c r="F19" i="2"/>
  <c r="F20" i="2"/>
  <c r="F21" i="2"/>
  <c r="F22" i="2"/>
  <c r="F12" i="2"/>
  <c r="F13"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11" i="2"/>
  <c r="F61" i="7"/>
  <c r="I61" i="7" s="1"/>
  <c r="J61" i="7" s="1"/>
  <c r="F60" i="7"/>
  <c r="I60" i="7" s="1"/>
  <c r="J60" i="7" s="1"/>
  <c r="F59" i="7"/>
  <c r="I59" i="7" s="1"/>
  <c r="J59" i="7" s="1"/>
  <c r="F58" i="7"/>
  <c r="I58" i="7" s="1"/>
  <c r="J58" i="7" s="1"/>
  <c r="F57" i="7"/>
  <c r="I57" i="7" s="1"/>
  <c r="J57" i="7" s="1"/>
  <c r="F56" i="7"/>
  <c r="I56" i="7" s="1"/>
  <c r="J56" i="7" s="1"/>
  <c r="F55" i="7"/>
  <c r="I55" i="7" s="1"/>
  <c r="J55" i="7" s="1"/>
  <c r="F54" i="7"/>
  <c r="I54" i="7" s="1"/>
  <c r="J54" i="7" s="1"/>
  <c r="F53" i="7"/>
  <c r="I53" i="7" s="1"/>
  <c r="J53" i="7" s="1"/>
  <c r="F52" i="7"/>
  <c r="I52" i="7" s="1"/>
  <c r="J52" i="7" s="1"/>
  <c r="F51" i="7"/>
  <c r="I51" i="7" s="1"/>
  <c r="J51" i="7" s="1"/>
  <c r="F50" i="7"/>
  <c r="I50" i="7" s="1"/>
  <c r="J50" i="7" s="1"/>
  <c r="F49" i="7"/>
  <c r="I49" i="7" s="1"/>
  <c r="J49" i="7" s="1"/>
  <c r="F48" i="7"/>
  <c r="I48" i="7" s="1"/>
  <c r="J48" i="7" s="1"/>
  <c r="F47" i="7"/>
  <c r="I47" i="7" s="1"/>
  <c r="J47" i="7" s="1"/>
  <c r="F46" i="7"/>
  <c r="I46" i="7" s="1"/>
  <c r="J46" i="7" s="1"/>
  <c r="F45" i="7"/>
  <c r="I45" i="7" s="1"/>
  <c r="J45" i="7" s="1"/>
  <c r="F44" i="7"/>
  <c r="I44" i="7" s="1"/>
  <c r="J44" i="7" s="1"/>
  <c r="F43" i="7"/>
  <c r="I43" i="7" s="1"/>
  <c r="J43" i="7" s="1"/>
  <c r="F42" i="7"/>
  <c r="I42" i="7" s="1"/>
  <c r="J42" i="7" s="1"/>
  <c r="F41" i="7"/>
  <c r="I41" i="7" s="1"/>
  <c r="J41" i="7" s="1"/>
  <c r="F40" i="7"/>
  <c r="I40" i="7" s="1"/>
  <c r="J40" i="7" s="1"/>
  <c r="F39" i="7"/>
  <c r="I39" i="7" s="1"/>
  <c r="J39" i="7" s="1"/>
  <c r="F38" i="7"/>
  <c r="I38" i="7" s="1"/>
  <c r="J38" i="7" s="1"/>
  <c r="F37" i="7"/>
  <c r="I37" i="7" s="1"/>
  <c r="J37" i="7" s="1"/>
  <c r="F36" i="7"/>
  <c r="I36" i="7" s="1"/>
  <c r="J36" i="7" s="1"/>
  <c r="F35" i="7"/>
  <c r="I35" i="7" s="1"/>
  <c r="J35" i="7" s="1"/>
  <c r="F34" i="7"/>
  <c r="I34" i="7" s="1"/>
  <c r="J34" i="7" s="1"/>
  <c r="F33" i="7"/>
  <c r="I33" i="7" s="1"/>
  <c r="J33" i="7" s="1"/>
  <c r="F32" i="7"/>
  <c r="I32" i="7" s="1"/>
  <c r="J32" i="7" s="1"/>
  <c r="F31" i="7"/>
  <c r="I31" i="7" s="1"/>
  <c r="J31" i="7" s="1"/>
  <c r="F30" i="7"/>
  <c r="I30" i="7" s="1"/>
  <c r="J30" i="7" s="1"/>
  <c r="F29" i="7"/>
  <c r="I29" i="7" s="1"/>
  <c r="J29" i="7" s="1"/>
  <c r="F28" i="7"/>
  <c r="I28" i="7" s="1"/>
  <c r="J28" i="7" s="1"/>
  <c r="F27" i="7"/>
  <c r="I27" i="7" s="1"/>
  <c r="J27" i="7" s="1"/>
  <c r="F26" i="7"/>
  <c r="I26" i="7" s="1"/>
  <c r="J26" i="7" s="1"/>
  <c r="F25" i="7"/>
  <c r="I25" i="7" s="1"/>
  <c r="J25" i="7" s="1"/>
  <c r="F24" i="7"/>
  <c r="I24" i="7" s="1"/>
  <c r="J24" i="7" s="1"/>
  <c r="F23" i="7"/>
  <c r="I23" i="7" s="1"/>
  <c r="J23" i="7" s="1"/>
  <c r="F22" i="7"/>
  <c r="I22" i="7" s="1"/>
  <c r="J22" i="7" s="1"/>
  <c r="F21" i="7"/>
  <c r="I21" i="7" s="1"/>
  <c r="J21" i="7" s="1"/>
  <c r="F20" i="7"/>
  <c r="I20" i="7" s="1"/>
  <c r="J20" i="7" s="1"/>
  <c r="F19" i="7"/>
  <c r="I19" i="7" s="1"/>
  <c r="J19" i="7" s="1"/>
  <c r="F18" i="7"/>
  <c r="I18" i="7" s="1"/>
  <c r="J18" i="7" s="1"/>
  <c r="F17" i="7"/>
  <c r="I17" i="7" s="1"/>
  <c r="J17" i="7" s="1"/>
  <c r="F16" i="7"/>
  <c r="I16" i="7" s="1"/>
  <c r="J16" i="7" s="1"/>
  <c r="F15" i="7"/>
  <c r="I15" i="7" s="1"/>
  <c r="J15" i="7" s="1"/>
  <c r="F14" i="7"/>
  <c r="I14" i="7" s="1"/>
  <c r="J14" i="7" s="1"/>
  <c r="F13" i="7"/>
  <c r="I13" i="7" s="1"/>
  <c r="J13" i="7" s="1"/>
  <c r="F12" i="7"/>
  <c r="I12" i="7" s="1"/>
  <c r="J12" i="7" s="1"/>
  <c r="F11" i="7"/>
  <c r="I11" i="7" s="1"/>
  <c r="J11" i="7" s="1"/>
  <c r="G41" i="3"/>
  <c r="G56" i="3"/>
  <c r="G44" i="3"/>
  <c r="G30" i="3"/>
  <c r="G25" i="3"/>
  <c r="G24" i="3"/>
  <c r="G16" i="3"/>
  <c r="G13" i="3"/>
  <c r="G11" i="3"/>
  <c r="G60" i="3"/>
  <c r="H12" i="3"/>
  <c r="H14" i="3"/>
  <c r="H15" i="3"/>
  <c r="H17" i="3"/>
  <c r="H18" i="3"/>
  <c r="H19" i="3"/>
  <c r="H20" i="3"/>
  <c r="H21" i="3"/>
  <c r="H22" i="3"/>
  <c r="H23" i="3"/>
  <c r="H26" i="3"/>
  <c r="H27" i="3"/>
  <c r="H28" i="3"/>
  <c r="H29" i="3"/>
  <c r="H31" i="3"/>
  <c r="H32" i="3"/>
  <c r="H33" i="3"/>
  <c r="H34" i="3"/>
  <c r="H35" i="3"/>
  <c r="H36" i="3"/>
  <c r="H37" i="3"/>
  <c r="H39" i="3"/>
  <c r="H40" i="3"/>
  <c r="H42" i="3"/>
  <c r="H43" i="3"/>
  <c r="H45" i="3"/>
  <c r="H46" i="3"/>
  <c r="H47" i="3"/>
  <c r="H48" i="3"/>
  <c r="H50" i="3"/>
  <c r="H52" i="3"/>
  <c r="H53" i="3"/>
  <c r="H54" i="3"/>
  <c r="H55" i="3"/>
  <c r="H57" i="3"/>
  <c r="H58" i="3"/>
  <c r="H59" i="3"/>
  <c r="F11" i="3"/>
  <c r="J11" i="3" s="1"/>
  <c r="F12" i="3"/>
  <c r="F13" i="3"/>
  <c r="J13" i="3" s="1"/>
  <c r="F14" i="3"/>
  <c r="F15" i="3"/>
  <c r="F16" i="3"/>
  <c r="F17" i="3"/>
  <c r="F18" i="3"/>
  <c r="F19" i="3"/>
  <c r="F20" i="3"/>
  <c r="F21" i="3"/>
  <c r="F22" i="3"/>
  <c r="F23" i="3"/>
  <c r="F24" i="3"/>
  <c r="J24" i="3" s="1"/>
  <c r="F25" i="3"/>
  <c r="J25" i="3" s="1"/>
  <c r="F26" i="3"/>
  <c r="F27" i="3"/>
  <c r="F28" i="3"/>
  <c r="F29" i="3"/>
  <c r="F30" i="3"/>
  <c r="F31" i="3"/>
  <c r="F32" i="3"/>
  <c r="F33" i="3"/>
  <c r="F34" i="3"/>
  <c r="F35" i="3"/>
  <c r="F36" i="3"/>
  <c r="F37" i="3"/>
  <c r="F38" i="3"/>
  <c r="J38" i="3" s="1"/>
  <c r="F39" i="3"/>
  <c r="F40" i="3"/>
  <c r="F41" i="3"/>
  <c r="J41" i="3" s="1"/>
  <c r="F42" i="3"/>
  <c r="F43" i="3"/>
  <c r="F44" i="3"/>
  <c r="F45" i="3"/>
  <c r="F46" i="3"/>
  <c r="F47" i="3"/>
  <c r="F48" i="3"/>
  <c r="F49" i="3"/>
  <c r="J49" i="3" s="1"/>
  <c r="F50" i="3"/>
  <c r="F51" i="3"/>
  <c r="F52" i="3"/>
  <c r="F53" i="3"/>
  <c r="F54" i="3"/>
  <c r="F55" i="3"/>
  <c r="F56" i="3"/>
  <c r="J56" i="3" s="1"/>
  <c r="F57" i="3"/>
  <c r="F58" i="3"/>
  <c r="F59" i="3"/>
  <c r="F60" i="3"/>
  <c r="J12" i="3" l="1"/>
  <c r="K12" i="3" s="1"/>
  <c r="J60" i="3"/>
  <c r="J16" i="3"/>
  <c r="J44" i="3"/>
  <c r="F66" i="7"/>
  <c r="F65" i="7"/>
  <c r="D13" i="6" s="1"/>
  <c r="K13" i="3"/>
  <c r="K11" i="3"/>
  <c r="K14" i="4" l="1"/>
  <c r="K15" i="4"/>
  <c r="K13" i="4"/>
  <c r="N14" i="4"/>
  <c r="N15" i="4"/>
  <c r="N13" i="4"/>
  <c r="E14" i="4"/>
  <c r="F14" i="4" s="1"/>
  <c r="E15" i="4"/>
  <c r="F15" i="4" s="1"/>
  <c r="E13" i="4"/>
  <c r="F13" i="4" s="1"/>
  <c r="J15" i="3"/>
  <c r="K15" i="3" s="1"/>
  <c r="J18" i="3"/>
  <c r="K18" i="3" s="1"/>
  <c r="J19" i="3"/>
  <c r="K19" i="3" s="1"/>
  <c r="J22" i="3"/>
  <c r="K22" i="3" s="1"/>
  <c r="J26" i="3"/>
  <c r="K26" i="3" s="1"/>
  <c r="J27" i="3"/>
  <c r="K27" i="3" s="1"/>
  <c r="J30" i="3"/>
  <c r="K30" i="3" s="1"/>
  <c r="J34" i="3"/>
  <c r="K34" i="3" s="1"/>
  <c r="J35" i="3"/>
  <c r="K35" i="3" s="1"/>
  <c r="K38" i="3"/>
  <c r="J42" i="3"/>
  <c r="K42" i="3" s="1"/>
  <c r="J43" i="3"/>
  <c r="K43" i="3" s="1"/>
  <c r="J46" i="3"/>
  <c r="K46" i="3" s="1"/>
  <c r="J50" i="3"/>
  <c r="K50" i="3" s="1"/>
  <c r="J51" i="3"/>
  <c r="K51" i="3" s="1"/>
  <c r="J54" i="3"/>
  <c r="K54" i="3" s="1"/>
  <c r="J58" i="3"/>
  <c r="K58" i="3" s="1"/>
  <c r="J59" i="3"/>
  <c r="K59" i="3" s="1"/>
  <c r="J52" i="3"/>
  <c r="K52" i="3" s="1"/>
  <c r="J14" i="3"/>
  <c r="K14" i="3" s="1"/>
  <c r="K16" i="3"/>
  <c r="J17" i="3"/>
  <c r="K17" i="3" s="1"/>
  <c r="J20" i="3"/>
  <c r="K20" i="3" s="1"/>
  <c r="J21" i="3"/>
  <c r="K21" i="3" s="1"/>
  <c r="J23" i="3"/>
  <c r="K23" i="3" s="1"/>
  <c r="K24" i="3"/>
  <c r="K25" i="3"/>
  <c r="J28" i="3"/>
  <c r="K28" i="3" s="1"/>
  <c r="J29" i="3"/>
  <c r="K29" i="3" s="1"/>
  <c r="J31" i="3"/>
  <c r="K31" i="3" s="1"/>
  <c r="J32" i="3"/>
  <c r="K32" i="3" s="1"/>
  <c r="J33" i="3"/>
  <c r="K33" i="3" s="1"/>
  <c r="J36" i="3"/>
  <c r="K36" i="3" s="1"/>
  <c r="J37" i="3"/>
  <c r="K37" i="3" s="1"/>
  <c r="J39" i="3"/>
  <c r="K39" i="3" s="1"/>
  <c r="J40" i="3"/>
  <c r="K40" i="3" s="1"/>
  <c r="K41" i="3"/>
  <c r="K44" i="3"/>
  <c r="J45" i="3"/>
  <c r="K45" i="3" s="1"/>
  <c r="J47" i="3"/>
  <c r="K47" i="3" s="1"/>
  <c r="J48" i="3"/>
  <c r="K48" i="3" s="1"/>
  <c r="K49" i="3"/>
  <c r="J53" i="3"/>
  <c r="K53" i="3" s="1"/>
  <c r="J55" i="3"/>
  <c r="K55" i="3" s="1"/>
  <c r="K56" i="3"/>
  <c r="J57" i="3"/>
  <c r="K57" i="3" s="1"/>
  <c r="K60" i="3"/>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B2" i="5"/>
  <c r="B1" i="5"/>
  <c r="F66" i="2" l="1"/>
  <c r="F65" i="2"/>
  <c r="D12" i="6" s="1"/>
  <c r="J12" i="6" s="1"/>
  <c r="O13" i="4"/>
  <c r="O15" i="4"/>
  <c r="O14" i="4"/>
  <c r="O17" i="4" s="1"/>
  <c r="K62" i="3"/>
  <c r="J62" i="3"/>
  <c r="J13" i="6" l="1"/>
  <c r="D14" i="6"/>
  <c r="O18" i="4"/>
  <c r="J14" i="6" l="1"/>
  <c r="J10" i="6" s="1"/>
  <c r="D10" i="6"/>
</calcChain>
</file>

<file path=xl/sharedStrings.xml><?xml version="1.0" encoding="utf-8"?>
<sst xmlns="http://schemas.openxmlformats.org/spreadsheetml/2006/main" count="858" uniqueCount="197">
  <si>
    <t xml:space="preserve">Inschrijver </t>
  </si>
  <si>
    <t>Naam</t>
  </si>
  <si>
    <t xml:space="preserve">Functie </t>
  </si>
  <si>
    <t xml:space="preserve">Onderneming </t>
  </si>
  <si>
    <t xml:space="preserve">Plaats &amp; Datum </t>
  </si>
  <si>
    <t xml:space="preserve">Handtekening </t>
  </si>
  <si>
    <t>Bijlage 3 Prijzenblad EUA-MFP-FLORES-23</t>
  </si>
  <si>
    <t>Type 2</t>
  </si>
  <si>
    <t>Adres</t>
  </si>
  <si>
    <t>Plaats</t>
  </si>
  <si>
    <t xml:space="preserve">Type printer </t>
  </si>
  <si>
    <t>AMS onderbouw</t>
  </si>
  <si>
    <t>Arnhemse Montessorischool,Bovenbouw</t>
  </si>
  <si>
    <t>Nicolaas Maesstraat 6</t>
  </si>
  <si>
    <t>Arnhem</t>
  </si>
  <si>
    <t>Type 3</t>
  </si>
  <si>
    <t>AMS bovenbouw</t>
  </si>
  <si>
    <t>Arnhemse Montessorischool,Onderbouw</t>
  </si>
  <si>
    <t xml:space="preserve">Heijenoord </t>
  </si>
  <si>
    <t>Basisschool ASV</t>
  </si>
  <si>
    <t>Diependalseweg 2</t>
  </si>
  <si>
    <t>Bernulphusschool</t>
  </si>
  <si>
    <t>De Bernulphusschool</t>
  </si>
  <si>
    <t>Pastoor Bruggemanlaan 10</t>
  </si>
  <si>
    <t>Oosterbeek</t>
  </si>
  <si>
    <t>Type 1</t>
  </si>
  <si>
    <t>Binnenstad</t>
  </si>
  <si>
    <t>De Binnenstad</t>
  </si>
  <si>
    <t>Damstraat 6</t>
  </si>
  <si>
    <t>Boomhut Bernard 2</t>
  </si>
  <si>
    <t>Boomhut Bernhard</t>
  </si>
  <si>
    <t>OBS De Boomhut</t>
  </si>
  <si>
    <t>Bernhardlaan 10</t>
  </si>
  <si>
    <t>Boomhut Juliana</t>
  </si>
  <si>
    <t>Julianalaan 1</t>
  </si>
  <si>
    <t>Confetti</t>
  </si>
  <si>
    <t>Daltonschool Confetti</t>
  </si>
  <si>
    <t>Pallas Atheneplein 2</t>
  </si>
  <si>
    <t>Da Vinci</t>
  </si>
  <si>
    <t>OBS Da Vinci Arnhem</t>
  </si>
  <si>
    <t>Slochterenweg 27</t>
  </si>
  <si>
    <t>De Expeditie</t>
  </si>
  <si>
    <t>Jeroen Boschschool</t>
  </si>
  <si>
    <t>Brabantweg 101</t>
  </si>
  <si>
    <t>Toermalijn</t>
  </si>
  <si>
    <t>Brabantweg 103</t>
  </si>
  <si>
    <t>De Lingelaar</t>
  </si>
  <si>
    <t>Venlosingel 212</t>
  </si>
  <si>
    <t>Anne Frankschool</t>
  </si>
  <si>
    <t>Venlosingel 214</t>
  </si>
  <si>
    <t>DFB 1ste etage</t>
  </si>
  <si>
    <t>SSC</t>
  </si>
  <si>
    <t>Beverweerdlaan 3</t>
  </si>
  <si>
    <t>DFB begane grond</t>
  </si>
  <si>
    <t>Dorendal</t>
  </si>
  <si>
    <t>De Dorendal</t>
  </si>
  <si>
    <t>Bachlaan 23</t>
  </si>
  <si>
    <t>Doorwerth</t>
  </si>
  <si>
    <t>H. de Groot</t>
  </si>
  <si>
    <t>Hugo de Grootschool</t>
  </si>
  <si>
    <t>Thorbeckestraat 21</t>
  </si>
  <si>
    <t>Heijenoord Gentiaan</t>
  </si>
  <si>
    <t>Heijenoordschool</t>
  </si>
  <si>
    <t>Gentiaanstraat 25</t>
  </si>
  <si>
    <t>Jongleren</t>
  </si>
  <si>
    <t>Het Jongleren</t>
  </si>
  <si>
    <t>Jozef Sarto 27a</t>
  </si>
  <si>
    <t>Jozef Sartoschool</t>
  </si>
  <si>
    <t>Beeldhouwerstraat 27a</t>
  </si>
  <si>
    <t>Jozef Sarto 29</t>
  </si>
  <si>
    <t>Beeldhouwerstraat 29</t>
  </si>
  <si>
    <t>Juliana Alb. Thijm</t>
  </si>
  <si>
    <t>Julianaschool</t>
  </si>
  <si>
    <t>Alb.Thijmstraat 5</t>
  </si>
  <si>
    <t>Juliana Alb. Thijm 1e ver</t>
  </si>
  <si>
    <t>Klaproos</t>
  </si>
  <si>
    <t>SBO De Klaproos</t>
  </si>
  <si>
    <t>Kluizeweg 189</t>
  </si>
  <si>
    <t>Klimboom</t>
  </si>
  <si>
    <t>IKC De Klimboom</t>
  </si>
  <si>
    <t>Breezandpad 5</t>
  </si>
  <si>
    <t>Klinket</t>
  </si>
  <si>
    <t>Het Klinket</t>
  </si>
  <si>
    <t>Mr.J.M.de Kempenaersingel 4a</t>
  </si>
  <si>
    <t>Lea Dasberg</t>
  </si>
  <si>
    <t>Lea Dasbergschool</t>
  </si>
  <si>
    <t>Emily Brontësingel 1a</t>
  </si>
  <si>
    <t>Lighthart V. Slichten 27a</t>
  </si>
  <si>
    <t>Jan Lighthartschool</t>
  </si>
  <si>
    <t>van Slichtenhorststraat 27a</t>
  </si>
  <si>
    <t>Lighthart V. Slichten 39</t>
  </si>
  <si>
    <t xml:space="preserve">Van Slichtenhorststraat 39 </t>
  </si>
  <si>
    <t>Mariënborn</t>
  </si>
  <si>
    <t>De Mariënborn</t>
  </si>
  <si>
    <t>Mariënbergweg 28</t>
  </si>
  <si>
    <t>Monchy</t>
  </si>
  <si>
    <t>De Monchyschool</t>
  </si>
  <si>
    <t>Lupinestraat 12</t>
  </si>
  <si>
    <t>Mozaïek Eimerss 264</t>
  </si>
  <si>
    <t>Het Mozaïk</t>
  </si>
  <si>
    <t>Eimerssingel Oost 264</t>
  </si>
  <si>
    <t>Mozaïek Eimerss 266</t>
  </si>
  <si>
    <t>Eimerssingel Oost 266</t>
  </si>
  <si>
    <t>Mozaïek Zwanenbloem</t>
  </si>
  <si>
    <t>Zwanenbloemlaan 2</t>
  </si>
  <si>
    <t>P.Breugel 6</t>
  </si>
  <si>
    <t>Pieter Brueghelschool</t>
  </si>
  <si>
    <t>Bauerstraat 6</t>
  </si>
  <si>
    <t>P.Breugel 8</t>
  </si>
  <si>
    <t>Bauerstraat 8</t>
  </si>
  <si>
    <t>Panorama</t>
  </si>
  <si>
    <t>t Panorama</t>
  </si>
  <si>
    <t>Mesdaglaan 70</t>
  </si>
  <si>
    <t>Parkschool</t>
  </si>
  <si>
    <t>De Parkschool/ Dr.Willem Dreesschool</t>
  </si>
  <si>
    <t>Kinderkamp 7</t>
  </si>
  <si>
    <t>Piramide kleur</t>
  </si>
  <si>
    <t>SBO De Piramide</t>
  </si>
  <si>
    <t>Groningensingel 1185</t>
  </si>
  <si>
    <t>Piramide zwart/wit</t>
  </si>
  <si>
    <t>Rivers</t>
  </si>
  <si>
    <t>Rivers International School</t>
  </si>
  <si>
    <t xml:space="preserve">Parnassusstraat 20                                                 </t>
  </si>
  <si>
    <t>Schatgraaf</t>
  </si>
  <si>
    <t>De Schatgraaf</t>
  </si>
  <si>
    <t>Meikers 3</t>
  </si>
  <si>
    <t>Sterrenkring</t>
  </si>
  <si>
    <t>De Sterrenkring</t>
  </si>
  <si>
    <t>Blekerstraat 2</t>
  </si>
  <si>
    <t>Troubadour</t>
  </si>
  <si>
    <t>De Troubadour Elden</t>
  </si>
  <si>
    <t>Rijksweg-West 63</t>
  </si>
  <si>
    <t>Werf 1</t>
  </si>
  <si>
    <t>Kindercentrum De Werf</t>
  </si>
  <si>
    <t>Laan van Presikhaaf 7</t>
  </si>
  <si>
    <t>Werf 2</t>
  </si>
  <si>
    <t>Witte Vlinder</t>
  </si>
  <si>
    <t>De Witte Vlinder</t>
  </si>
  <si>
    <t>Kloosterstraat 85a</t>
  </si>
  <si>
    <t>Zyp E. van Beinum</t>
  </si>
  <si>
    <t>De Zyp</t>
  </si>
  <si>
    <t>Eduard van Beinumlaan 28</t>
  </si>
  <si>
    <t>Zyp P. van Anrooy</t>
  </si>
  <si>
    <t>P. van Anrooylaan 3</t>
  </si>
  <si>
    <t xml:space="preserve">Aanschaf kosten </t>
  </si>
  <si>
    <t xml:space="preserve">Printernaam </t>
  </si>
  <si>
    <t>Vestiging</t>
  </si>
  <si>
    <t xml:space="preserve">Totaal kosten Exc. BTW </t>
  </si>
  <si>
    <t xml:space="preserve">Totaal kosten Incl.BTW </t>
  </si>
  <si>
    <t xml:space="preserve">Kosten per jaar </t>
  </si>
  <si>
    <t xml:space="preserve">Afdrukken Kleur per jaar </t>
  </si>
  <si>
    <t xml:space="preserve">Afdrukken ZW per jaar </t>
  </si>
  <si>
    <t>Kosten zes (6) jaar</t>
  </si>
  <si>
    <t>Afdrukken ZW</t>
  </si>
  <si>
    <t xml:space="preserve">Afdrukkosten Kleur </t>
  </si>
  <si>
    <t xml:space="preserve">Totaal kosten </t>
  </si>
  <si>
    <t xml:space="preserve">Apparaten </t>
  </si>
  <si>
    <t xml:space="preserve">Afdrukken </t>
  </si>
  <si>
    <t xml:space="preserve">Excl. Btw </t>
  </si>
  <si>
    <t xml:space="preserve">Totale inschrijfprijs Excl. BTW </t>
  </si>
  <si>
    <t xml:space="preserve">incl. Btw </t>
  </si>
  <si>
    <t xml:space="preserve">Totaal Inschrijving </t>
  </si>
  <si>
    <t xml:space="preserve">Totale inschrijfprijs Incl. BTW </t>
  </si>
  <si>
    <t xml:space="preserve">Leasekosten apparaten (Optioneel) </t>
  </si>
  <si>
    <t>Aantal</t>
  </si>
  <si>
    <t xml:space="preserve">Apparaat </t>
  </si>
  <si>
    <t xml:space="preserve">Type 3 </t>
  </si>
  <si>
    <t xml:space="preserve">Lease kosten totaal initiële looptijd (4 jaar) </t>
  </si>
  <si>
    <t xml:space="preserve">Lease kosten per jaar (initiële looptijd) per stuk </t>
  </si>
  <si>
    <t xml:space="preserve">Lease kosten optioneel 5de  contractjaar </t>
  </si>
  <si>
    <t>Lease kosten optioneel 6de  contractjaar</t>
  </si>
  <si>
    <t>Lease kosten per jaar Totaal aantal</t>
  </si>
  <si>
    <t xml:space="preserve">Lease kosten optioneel contractjaar 6 (totaal aantal) </t>
  </si>
  <si>
    <t xml:space="preserve">Lease kosten optioneel  contractjaar 5 (totaal aantal) </t>
  </si>
  <si>
    <t xml:space="preserve">Totaal kosten Lease excl.BTW </t>
  </si>
  <si>
    <t xml:space="preserve">Totaal kosten Lease incl. BTW </t>
  </si>
  <si>
    <t xml:space="preserve">Aanschafkosten </t>
  </si>
  <si>
    <t>Type apparaat</t>
  </si>
  <si>
    <t xml:space="preserve">Totaal kosten apparaten </t>
  </si>
  <si>
    <t xml:space="preserve">U dient in deze bijlage alleen de geel gemarkeerde cellen in te vullen. Het is enkel toegestaan prijzen op te geven conform de eisen zoals weergeven in paragraaf 5.1.4. van Deel A Beschrijvend document Europese aanbesteding volgens de openbare procedure voor de levering van Multifunctionals en Printers ten behoeve van Flores Onderwijs: Projectnummer EUA-MFP-FLORES-23. </t>
  </si>
  <si>
    <t xml:space="preserve">Kosten afdrukken ZW </t>
  </si>
  <si>
    <t>In dit blad zijn de totale van de verschillende tabbladen uit het inschrijfblad bij elkaar opgeteld. Beoordeling vindt plaats op basis van het bedrag exclusief (Excl.) BTW. Het bedrag inclusief BTW is ter kennisneming voor Flores.</t>
  </si>
  <si>
    <t>In dit blad dient de inschrijver aan te geven wat de kosten per apparaat zijn op basis van een lease overeenkomst. De bedragen dienen ingevuld te worden exclusief BTW. De Inschrijver mag enkel de geel gearceerde velden invullen.</t>
  </si>
  <si>
    <r>
      <t>U dient in dit blad de kosten per print aan te geven. De kosten per print bestaan uit: Toners, nietjes, Preventief en Correctief onderhoud (</t>
    </r>
    <r>
      <rPr>
        <b/>
        <sz val="11"/>
        <color theme="1"/>
        <rFont val="Calibri"/>
        <family val="2"/>
        <scheme val="minor"/>
      </rPr>
      <t>Conform</t>
    </r>
    <r>
      <rPr>
        <sz val="11"/>
        <color theme="1"/>
        <rFont val="Calibri"/>
        <family val="2"/>
        <scheme val="minor"/>
      </rPr>
      <t xml:space="preserve"> </t>
    </r>
    <r>
      <rPr>
        <b/>
        <sz val="11"/>
        <color theme="1"/>
        <rFont val="Calibri"/>
        <family val="2"/>
        <scheme val="minor"/>
      </rPr>
      <t>Lijst van Eisen 2. Eisen aan correctief en preventief onderhoud</t>
    </r>
    <r>
      <rPr>
        <sz val="11"/>
        <color theme="1"/>
        <rFont val="Calibri"/>
        <family val="2"/>
        <scheme val="minor"/>
      </rPr>
      <t>) en Support. De kosten per print moeten per type apparaat aangegeven worden. De inschrijver mag alleen de geel gemarkeerde cellen invullen. De in te vullen bedragen dienen exclusief BTW te zijn.</t>
    </r>
  </si>
  <si>
    <t>U dient in dit blad de software kosten per apparaat, per maand op te geven. De inschrijver mag alleen de geel gemarkeerde cellen in te vullen. De in te vullen bedragen dienen exclusief BTW te zijn.</t>
  </si>
  <si>
    <t xml:space="preserve">Software kosten per maand </t>
  </si>
  <si>
    <t xml:space="preserve">Software kosten per jaar </t>
  </si>
  <si>
    <t xml:space="preserve">Software kosten zes (6) jaar </t>
  </si>
  <si>
    <t xml:space="preserve">Software kosten </t>
  </si>
  <si>
    <t>U dient in dit blad de aanschaf prijzen van de apparaten (incl. implementatie kosten) op te geven. De inschrijver mag alleen de geel gemarkeerde cellen in te vullen. De in te vullen bedragen dienen exclusief BTW te zijn.</t>
  </si>
  <si>
    <t>Totaal kosten Software</t>
  </si>
  <si>
    <t xml:space="preserve">Totaal kosten Software  </t>
  </si>
  <si>
    <t>Totaal kosten afdrukken</t>
  </si>
  <si>
    <t xml:space="preserve">Kosten afdrukken Kleur </t>
  </si>
  <si>
    <t>Type 2 Incl. BookletFinsher</t>
  </si>
  <si>
    <t>Type 2 Incl. Bookletfinsher</t>
  </si>
  <si>
    <t>Type 1 Incl. Bookletfinsher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</si>
</sst>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00000_ ;_ &quot;€&quot;\ * \-#,##0.00000_ ;_ &quot;€&quot;\ * &quot;-&quot;??_ ;_ @_ "/>
    <numFmt numFmtId="165" formatCode="_ [$€-2]\ * #,##0.000000_ ;_ [$€-2]\ * \-#,##0.000000_ ;_ [$€-2]\ * &quot;-&quot;??_ ;_ @_ "/>
    <numFmt numFmtId="166" formatCode="_ &quot;€&quot;\ * #,##0.00000000_ ;_ &quot;€&quot;\ * \-#,##0.0000000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1"/>
      <name val="Arial"/>
      <family val="2"/>
    </font>
    <font>
      <sz val="11"/>
      <color theme="1"/>
      <name val="Arial"/>
      <family val="2"/>
    </font>
    <font>
      <sz val="11"/>
      <color rgb="FF000000"/>
      <name val="Arial"/>
      <family val="2"/>
    </font>
    <font>
      <sz val="11"/>
      <name val="Arial"/>
    </font>
    <font>
      <sz val="11"/>
      <color rgb="FF000000"/>
      <name val="Arial"/>
    </font>
    <font>
      <sz val="8"/>
      <name val="Calibri"/>
      <family val="2"/>
      <scheme val="minor"/>
    </font>
    <font>
      <b/>
      <sz val="14"/>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theme="9"/>
        <bgColor indexed="64"/>
      </patternFill>
    </fill>
    <fill>
      <patternFill patternType="solid">
        <fgColor theme="5"/>
        <bgColor indexed="64"/>
      </patternFill>
    </fill>
    <fill>
      <patternFill patternType="solid">
        <fgColor theme="9" tint="0.79998168889431442"/>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1">
    <xf numFmtId="0" fontId="0" fillId="0" borderId="0" xfId="0"/>
    <xf numFmtId="0" fontId="0" fillId="3" borderId="0" xfId="0" applyFill="1"/>
    <xf numFmtId="0" fontId="4" fillId="0" borderId="0" xfId="0" applyFont="1"/>
    <xf numFmtId="0" fontId="6" fillId="5" borderId="0" xfId="0" applyFont="1" applyFill="1" applyAlignment="1">
      <alignment horizontal="right"/>
    </xf>
    <xf numFmtId="0" fontId="0" fillId="0" borderId="1" xfId="0" applyBorder="1"/>
    <xf numFmtId="0" fontId="10" fillId="2" borderId="1" xfId="0" applyFont="1" applyFill="1" applyBorder="1"/>
    <xf numFmtId="0" fontId="2" fillId="3" borderId="0" xfId="0" applyFont="1" applyFill="1"/>
    <xf numFmtId="0" fontId="0" fillId="3" borderId="0" xfId="0" applyFill="1" applyAlignment="1">
      <alignment vertical="center" wrapText="1"/>
    </xf>
    <xf numFmtId="44" fontId="0" fillId="3" borderId="1" xfId="0" applyNumberFormat="1" applyFill="1" applyBorder="1" applyAlignment="1">
      <alignment horizontal="center"/>
    </xf>
    <xf numFmtId="44" fontId="0" fillId="0" borderId="1" xfId="1" applyFont="1" applyBorder="1" applyAlignment="1">
      <alignment horizontal="center"/>
    </xf>
    <xf numFmtId="44" fontId="0" fillId="0" borderId="1" xfId="0" applyNumberFormat="1" applyBorder="1" applyAlignment="1">
      <alignment horizontal="center"/>
    </xf>
    <xf numFmtId="0" fontId="2" fillId="3" borderId="1" xfId="0" applyFont="1" applyFill="1" applyBorder="1"/>
    <xf numFmtId="0" fontId="2" fillId="2" borderId="1" xfId="0" applyFont="1" applyFill="1" applyBorder="1"/>
    <xf numFmtId="166" fontId="0" fillId="4" borderId="1" xfId="1" applyNumberFormat="1" applyFont="1" applyFill="1" applyBorder="1" applyAlignment="1" applyProtection="1">
      <protection locked="0"/>
    </xf>
    <xf numFmtId="0" fontId="4" fillId="0" borderId="1" xfId="0" applyFont="1" applyBorder="1" applyAlignment="1">
      <alignment horizontal="left"/>
    </xf>
    <xf numFmtId="0" fontId="4" fillId="5" borderId="1" xfId="0" applyFont="1" applyFill="1" applyBorder="1" applyAlignment="1">
      <alignment horizontal="left"/>
    </xf>
    <xf numFmtId="0" fontId="4" fillId="0" borderId="1" xfId="0" applyFont="1" applyBorder="1"/>
    <xf numFmtId="165" fontId="4" fillId="0" borderId="1" xfId="1" applyNumberFormat="1" applyFont="1" applyFill="1" applyBorder="1" applyAlignment="1" applyProtection="1">
      <alignment horizontal="left"/>
    </xf>
    <xf numFmtId="164" fontId="4" fillId="0" borderId="1" xfId="1" applyNumberFormat="1" applyFont="1" applyFill="1" applyBorder="1" applyAlignment="1" applyProtection="1">
      <alignment horizontal="left"/>
    </xf>
    <xf numFmtId="44" fontId="0" fillId="0" borderId="1" xfId="0" applyNumberFormat="1" applyBorder="1"/>
    <xf numFmtId="0" fontId="5" fillId="0" borderId="1" xfId="0" applyFont="1" applyBorder="1" applyAlignment="1">
      <alignment horizontal="left"/>
    </xf>
    <xf numFmtId="0" fontId="6" fillId="0" borderId="1" xfId="0" applyFont="1" applyBorder="1" applyAlignment="1">
      <alignment vertical="center" wrapText="1"/>
    </xf>
    <xf numFmtId="0" fontId="4" fillId="5" borderId="1" xfId="0" applyFont="1" applyFill="1" applyBorder="1"/>
    <xf numFmtId="0" fontId="6" fillId="5" borderId="1" xfId="0" applyFont="1" applyFill="1" applyBorder="1"/>
    <xf numFmtId="0" fontId="6" fillId="5" borderId="1" xfId="0" applyFont="1" applyFill="1" applyBorder="1" applyAlignment="1">
      <alignment vertical="center" wrapText="1"/>
    </xf>
    <xf numFmtId="0" fontId="4" fillId="5" borderId="1" xfId="0" quotePrefix="1" applyFont="1" applyFill="1" applyBorder="1" applyAlignment="1">
      <alignment horizontal="left"/>
    </xf>
    <xf numFmtId="0" fontId="7" fillId="5" borderId="1" xfId="0" applyFont="1" applyFill="1" applyBorder="1" applyAlignment="1">
      <alignment horizontal="left"/>
    </xf>
    <xf numFmtId="0" fontId="8" fillId="5" borderId="1" xfId="0" applyFont="1" applyFill="1" applyBorder="1" applyAlignment="1">
      <alignment vertical="center" wrapText="1"/>
    </xf>
    <xf numFmtId="0" fontId="7" fillId="0" borderId="1" xfId="0" applyFont="1" applyBorder="1" applyAlignment="1">
      <alignment horizontal="left"/>
    </xf>
    <xf numFmtId="0" fontId="7" fillId="0" borderId="1" xfId="0" applyFont="1" applyBorder="1"/>
    <xf numFmtId="0" fontId="7" fillId="5" borderId="1" xfId="0" applyFont="1" applyFill="1" applyBorder="1"/>
    <xf numFmtId="0" fontId="8" fillId="0" borderId="1" xfId="0" applyFont="1" applyBorder="1" applyAlignment="1">
      <alignment vertical="center" wrapText="1"/>
    </xf>
    <xf numFmtId="0" fontId="10" fillId="2" borderId="1" xfId="0" applyFont="1" applyFill="1" applyBorder="1" applyAlignment="1">
      <alignment vertical="center"/>
    </xf>
    <xf numFmtId="44" fontId="11" fillId="7" borderId="1" xfId="0" applyNumberFormat="1" applyFont="1" applyFill="1" applyBorder="1" applyAlignment="1">
      <alignment vertical="center"/>
    </xf>
    <xf numFmtId="44" fontId="12" fillId="6" borderId="1" xfId="0" applyNumberFormat="1" applyFont="1" applyFill="1" applyBorder="1" applyAlignment="1">
      <alignment vertical="center"/>
    </xf>
    <xf numFmtId="0" fontId="10" fillId="3" borderId="0" xfId="0" applyFont="1" applyFill="1" applyAlignment="1">
      <alignment vertical="center"/>
    </xf>
    <xf numFmtId="44" fontId="11" fillId="3" borderId="0" xfId="0" applyNumberFormat="1" applyFont="1" applyFill="1" applyAlignment="1">
      <alignment vertical="center"/>
    </xf>
    <xf numFmtId="44" fontId="12" fillId="3" borderId="0" xfId="0" applyNumberFormat="1" applyFont="1" applyFill="1" applyAlignment="1">
      <alignment vertical="center"/>
    </xf>
    <xf numFmtId="44" fontId="0" fillId="3" borderId="0" xfId="0" applyNumberFormat="1" applyFill="1"/>
    <xf numFmtId="164" fontId="4" fillId="9" borderId="1" xfId="1" applyNumberFormat="1" applyFont="1" applyFill="1" applyBorder="1" applyAlignment="1" applyProtection="1">
      <alignment horizontal="left"/>
    </xf>
    <xf numFmtId="0" fontId="0" fillId="9" borderId="1" xfId="0" applyFill="1" applyBorder="1"/>
    <xf numFmtId="0" fontId="0" fillId="3" borderId="0" xfId="0" applyFill="1" applyProtection="1">
      <protection hidden="1"/>
    </xf>
    <xf numFmtId="0" fontId="0" fillId="0" borderId="0" xfId="0" applyProtection="1">
      <protection hidden="1"/>
    </xf>
    <xf numFmtId="0" fontId="10" fillId="2" borderId="1" xfId="0" applyFont="1" applyFill="1" applyBorder="1" applyProtection="1">
      <protection hidden="1"/>
    </xf>
    <xf numFmtId="0" fontId="10" fillId="2" borderId="0" xfId="0" applyFont="1" applyFill="1" applyProtection="1">
      <protection hidden="1"/>
    </xf>
    <xf numFmtId="0" fontId="4" fillId="0" borderId="4" xfId="0" applyFont="1" applyBorder="1" applyAlignment="1" applyProtection="1">
      <alignment horizontal="left"/>
      <protection hidden="1"/>
    </xf>
    <xf numFmtId="0" fontId="4" fillId="5" borderId="4" xfId="0" applyFont="1" applyFill="1" applyBorder="1" applyAlignment="1" applyProtection="1">
      <alignment horizontal="left"/>
      <protection hidden="1"/>
    </xf>
    <xf numFmtId="0" fontId="4" fillId="0" borderId="4" xfId="0" applyFont="1" applyBorder="1" applyProtection="1">
      <protection hidden="1"/>
    </xf>
    <xf numFmtId="0" fontId="4" fillId="0" borderId="5" xfId="0" applyFont="1" applyBorder="1" applyAlignment="1" applyProtection="1">
      <alignment horizontal="left"/>
      <protection hidden="1"/>
    </xf>
    <xf numFmtId="44" fontId="4" fillId="0" borderId="6" xfId="1" applyFont="1" applyFill="1" applyBorder="1" applyAlignment="1" applyProtection="1">
      <alignment horizontal="left"/>
      <protection hidden="1"/>
    </xf>
    <xf numFmtId="44" fontId="0" fillId="0" borderId="1" xfId="0" applyNumberFormat="1" applyBorder="1" applyProtection="1">
      <protection hidden="1"/>
    </xf>
    <xf numFmtId="0" fontId="2" fillId="2" borderId="1" xfId="0" applyFont="1" applyFill="1" applyBorder="1" applyProtection="1">
      <protection hidden="1"/>
    </xf>
    <xf numFmtId="0" fontId="4" fillId="0" borderId="2" xfId="0" applyFont="1" applyBorder="1" applyAlignment="1" applyProtection="1">
      <alignment horizontal="left"/>
      <protection hidden="1"/>
    </xf>
    <xf numFmtId="0" fontId="4" fillId="5" borderId="2" xfId="0" applyFont="1" applyFill="1" applyBorder="1" applyAlignment="1" applyProtection="1">
      <alignment horizontal="left"/>
      <protection hidden="1"/>
    </xf>
    <xf numFmtId="0" fontId="4" fillId="0" borderId="2" xfId="0" applyFont="1" applyBorder="1" applyProtection="1">
      <protection hidden="1"/>
    </xf>
    <xf numFmtId="0" fontId="4" fillId="0" borderId="3" xfId="0" applyFont="1" applyBorder="1" applyAlignment="1" applyProtection="1">
      <alignment horizontal="left"/>
      <protection hidden="1"/>
    </xf>
    <xf numFmtId="0" fontId="2" fillId="3" borderId="1" xfId="0" applyFont="1" applyFill="1" applyBorder="1" applyProtection="1">
      <protection hidden="1"/>
    </xf>
    <xf numFmtId="44" fontId="0" fillId="4" borderId="1" xfId="1" applyFont="1" applyFill="1" applyBorder="1" applyAlignment="1" applyProtection="1">
      <protection locked="0" hidden="1"/>
    </xf>
    <xf numFmtId="44" fontId="0" fillId="3" borderId="0" xfId="1" applyFont="1" applyFill="1" applyAlignment="1" applyProtection="1">
      <protection hidden="1"/>
    </xf>
    <xf numFmtId="0" fontId="5" fillId="0" borderId="3" xfId="0" applyFont="1" applyBorder="1" applyAlignment="1" applyProtection="1">
      <alignment horizontal="left"/>
      <protection hidden="1"/>
    </xf>
    <xf numFmtId="0" fontId="4" fillId="0" borderId="3" xfId="0" applyFont="1" applyBorder="1" applyProtection="1">
      <protection hidden="1"/>
    </xf>
    <xf numFmtId="0" fontId="6" fillId="0" borderId="2" xfId="0" applyFont="1" applyBorder="1" applyAlignment="1" applyProtection="1">
      <alignment vertical="center" wrapText="1"/>
      <protection hidden="1"/>
    </xf>
    <xf numFmtId="0" fontId="4" fillId="5" borderId="2" xfId="0" applyFont="1" applyFill="1" applyBorder="1" applyProtection="1">
      <protection hidden="1"/>
    </xf>
    <xf numFmtId="0" fontId="4" fillId="5" borderId="3" xfId="0" applyFont="1" applyFill="1" applyBorder="1" applyAlignment="1" applyProtection="1">
      <alignment horizontal="left"/>
      <protection hidden="1"/>
    </xf>
    <xf numFmtId="0" fontId="6" fillId="5" borderId="2" xfId="0" applyFont="1" applyFill="1" applyBorder="1" applyProtection="1">
      <protection hidden="1"/>
    </xf>
    <xf numFmtId="0" fontId="6" fillId="5" borderId="2" xfId="0" applyFont="1" applyFill="1" applyBorder="1" applyAlignment="1" applyProtection="1">
      <alignment vertical="center" wrapText="1"/>
      <protection hidden="1"/>
    </xf>
    <xf numFmtId="0" fontId="4" fillId="5" borderId="2" xfId="0" quotePrefix="1" applyFont="1" applyFill="1" applyBorder="1" applyAlignment="1" applyProtection="1">
      <alignment horizontal="left"/>
      <protection hidden="1"/>
    </xf>
    <xf numFmtId="0" fontId="7" fillId="5" borderId="2" xfId="0" applyFont="1" applyFill="1" applyBorder="1" applyAlignment="1" applyProtection="1">
      <alignment horizontal="left"/>
      <protection hidden="1"/>
    </xf>
    <xf numFmtId="0" fontId="8" fillId="5" borderId="2" xfId="0" applyFont="1" applyFill="1" applyBorder="1" applyAlignment="1" applyProtection="1">
      <alignment vertical="center" wrapText="1"/>
      <protection hidden="1"/>
    </xf>
    <xf numFmtId="0" fontId="7" fillId="0" borderId="2" xfId="0" applyFont="1" applyBorder="1" applyAlignment="1" applyProtection="1">
      <alignment horizontal="left"/>
      <protection hidden="1"/>
    </xf>
    <xf numFmtId="0" fontId="7" fillId="0" borderId="2" xfId="0" applyFont="1" applyBorder="1" applyProtection="1">
      <protection hidden="1"/>
    </xf>
    <xf numFmtId="0" fontId="7" fillId="5" borderId="2" xfId="0" applyFont="1" applyFill="1" applyBorder="1" applyProtection="1">
      <protection hidden="1"/>
    </xf>
    <xf numFmtId="0" fontId="8" fillId="0" borderId="2" xfId="0" applyFont="1" applyBorder="1" applyAlignment="1" applyProtection="1">
      <alignment vertical="center" wrapText="1"/>
      <protection hidden="1"/>
    </xf>
    <xf numFmtId="44" fontId="0" fillId="8" borderId="1" xfId="0" applyNumberFormat="1" applyFill="1" applyBorder="1" applyProtection="1">
      <protection hidden="1"/>
    </xf>
    <xf numFmtId="0" fontId="2" fillId="3" borderId="0" xfId="0" applyFont="1" applyFill="1" applyProtection="1">
      <protection hidden="1"/>
    </xf>
    <xf numFmtId="44" fontId="0" fillId="3" borderId="1" xfId="0" applyNumberFormat="1" applyFill="1" applyBorder="1" applyProtection="1">
      <protection hidden="1"/>
    </xf>
    <xf numFmtId="0" fontId="0" fillId="0" borderId="6" xfId="0" applyBorder="1" applyProtection="1">
      <protection hidden="1"/>
    </xf>
    <xf numFmtId="0" fontId="0" fillId="0" borderId="1" xfId="0" applyBorder="1" applyProtection="1">
      <protection hidden="1"/>
    </xf>
    <xf numFmtId="0" fontId="0" fillId="3" borderId="0" xfId="0" applyFill="1" applyAlignment="1" applyProtection="1">
      <alignment vertical="center" wrapText="1"/>
      <protection hidden="1"/>
    </xf>
    <xf numFmtId="0" fontId="0" fillId="3" borderId="1" xfId="0" applyFill="1" applyBorder="1" applyProtection="1">
      <protection hidden="1"/>
    </xf>
    <xf numFmtId="0" fontId="2" fillId="0" borderId="1" xfId="0" applyFont="1" applyBorder="1" applyAlignment="1">
      <alignment horizontal="left" vertical="top"/>
    </xf>
    <xf numFmtId="0" fontId="0" fillId="4" borderId="1" xfId="0" applyFill="1" applyBorder="1" applyAlignment="1" applyProtection="1">
      <alignment horizontal="center"/>
      <protection locked="0"/>
    </xf>
    <xf numFmtId="0" fontId="2" fillId="0" borderId="1" xfId="0" applyFont="1" applyBorder="1" applyAlignment="1">
      <alignment horizontal="left"/>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3" fillId="2" borderId="1" xfId="0"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1" xfId="0" applyBorder="1" applyAlignment="1" applyProtection="1">
      <alignment horizontal="left" vertical="center" wrapText="1"/>
      <protection hidden="1"/>
    </xf>
    <xf numFmtId="0" fontId="2" fillId="3" borderId="0" xfId="0" applyFont="1" applyFill="1" applyAlignment="1" applyProtection="1">
      <alignment horizontal="left"/>
      <protection hidden="1"/>
    </xf>
    <xf numFmtId="0" fontId="2" fillId="3" borderId="7" xfId="0" applyFont="1" applyFill="1" applyBorder="1" applyAlignment="1" applyProtection="1">
      <alignment horizontal="left"/>
      <protection hidden="1"/>
    </xf>
    <xf numFmtId="0" fontId="0" fillId="3" borderId="1" xfId="0" applyFill="1" applyBorder="1" applyAlignment="1" applyProtection="1">
      <alignment horizontal="left"/>
      <protection hidden="1"/>
    </xf>
    <xf numFmtId="0" fontId="2" fillId="3" borderId="6" xfId="0" applyFont="1" applyFill="1" applyBorder="1" applyAlignment="1" applyProtection="1">
      <alignment horizontal="center"/>
      <protection hidden="1"/>
    </xf>
    <xf numFmtId="44" fontId="0" fillId="3" borderId="1" xfId="0" applyNumberFormat="1" applyFill="1" applyBorder="1" applyAlignment="1" applyProtection="1">
      <alignment horizontal="center"/>
      <protection hidden="1"/>
    </xf>
    <xf numFmtId="44" fontId="0" fillId="8" borderId="1" xfId="0" applyNumberFormat="1" applyFill="1" applyBorder="1" applyAlignment="1" applyProtection="1">
      <alignment horizontal="center"/>
      <protection hidden="1"/>
    </xf>
    <xf numFmtId="44" fontId="0" fillId="0" borderId="1" xfId="0" applyNumberFormat="1" applyBorder="1" applyAlignment="1">
      <alignment horizontal="center"/>
    </xf>
    <xf numFmtId="0" fontId="0" fillId="0" borderId="1" xfId="0" applyBorder="1" applyAlignment="1">
      <alignment horizontal="center"/>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44" fontId="13" fillId="8" borderId="1" xfId="0" applyNumberFormat="1" applyFont="1" applyFill="1" applyBorder="1" applyAlignment="1">
      <alignment horizontal="center"/>
    </xf>
    <xf numFmtId="0" fontId="13" fillId="8" borderId="1" xfId="0" applyFont="1" applyFill="1" applyBorder="1" applyAlignment="1">
      <alignment horizontal="center"/>
    </xf>
    <xf numFmtId="44" fontId="0" fillId="3" borderId="1" xfId="0" applyNumberFormat="1" applyFill="1" applyBorder="1" applyAlignment="1">
      <alignment horizontal="center"/>
    </xf>
    <xf numFmtId="0" fontId="0" fillId="3" borderId="1" xfId="0" applyFill="1" applyBorder="1" applyAlignment="1">
      <alignment horizontal="center"/>
    </xf>
    <xf numFmtId="44" fontId="0" fillId="4" borderId="1" xfId="0" applyNumberFormat="1" applyFill="1" applyBorder="1" applyAlignment="1" applyProtection="1">
      <alignment horizontal="center"/>
      <protection locked="0"/>
    </xf>
    <xf numFmtId="0" fontId="2" fillId="0" borderId="1" xfId="0" applyFont="1" applyBorder="1" applyAlignment="1">
      <alignment horizontal="left" vertical="top" wrapText="1"/>
    </xf>
    <xf numFmtId="0" fontId="2" fillId="0" borderId="1" xfId="0" applyFont="1" applyBorder="1" applyAlignment="1">
      <alignment horizontal="left"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2" fillId="3" borderId="1" xfId="0" applyFont="1" applyFill="1" applyBorder="1" applyAlignment="1">
      <alignment horizontal="left"/>
    </xf>
    <xf numFmtId="44" fontId="0" fillId="4" borderId="1" xfId="1" applyFont="1" applyFill="1" applyBorder="1" applyAlignment="1" applyProtection="1">
      <alignment horizontal="center"/>
      <protection locked="0"/>
    </xf>
    <xf numFmtId="0" fontId="2" fillId="0" borderId="1" xfId="0" applyFont="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215900</xdr:colOff>
      <xdr:row>0</xdr:row>
      <xdr:rowOff>88900</xdr:rowOff>
    </xdr:from>
    <xdr:to>
      <xdr:col>12</xdr:col>
      <xdr:colOff>177800</xdr:colOff>
      <xdr:row>4</xdr:row>
      <xdr:rowOff>114300</xdr:rowOff>
    </xdr:to>
    <xdr:pic>
      <xdr:nvPicPr>
        <xdr:cNvPr id="2" name="Afbeelding 1" descr="Flores Onderwijs">
          <a:extLst>
            <a:ext uri="{FF2B5EF4-FFF2-40B4-BE49-F238E27FC236}">
              <a16:creationId xmlns:a16="http://schemas.microsoft.com/office/drawing/2014/main" id="{1642B53F-96C0-4068-AA75-86EC00889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2300" y="88900"/>
          <a:ext cx="17907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215900</xdr:colOff>
      <xdr:row>0</xdr:row>
      <xdr:rowOff>88900</xdr:rowOff>
    </xdr:from>
    <xdr:to>
      <xdr:col>12</xdr:col>
      <xdr:colOff>590550</xdr:colOff>
      <xdr:row>5</xdr:row>
      <xdr:rowOff>139754</xdr:rowOff>
    </xdr:to>
    <xdr:pic>
      <xdr:nvPicPr>
        <xdr:cNvPr id="2" name="Afbeelding 1" descr="Flores Onderwijs">
          <a:extLst>
            <a:ext uri="{FF2B5EF4-FFF2-40B4-BE49-F238E27FC236}">
              <a16:creationId xmlns:a16="http://schemas.microsoft.com/office/drawing/2014/main" id="{A9BD5C79-DDD1-4F5C-9F99-A915EC9E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88525" y="88900"/>
          <a:ext cx="1917700" cy="1003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215900</xdr:colOff>
      <xdr:row>0</xdr:row>
      <xdr:rowOff>88900</xdr:rowOff>
    </xdr:from>
    <xdr:to>
      <xdr:col>14</xdr:col>
      <xdr:colOff>590550</xdr:colOff>
      <xdr:row>5</xdr:row>
      <xdr:rowOff>139754</xdr:rowOff>
    </xdr:to>
    <xdr:pic>
      <xdr:nvPicPr>
        <xdr:cNvPr id="2" name="Afbeelding 1" descr="Flores Onderwijs">
          <a:extLst>
            <a:ext uri="{FF2B5EF4-FFF2-40B4-BE49-F238E27FC236}">
              <a16:creationId xmlns:a16="http://schemas.microsoft.com/office/drawing/2014/main" id="{A07ACD55-1CAC-4369-BCB9-80D9699B7B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2325" y="85725"/>
          <a:ext cx="2238375" cy="962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14817</xdr:colOff>
      <xdr:row>0</xdr:row>
      <xdr:rowOff>67734</xdr:rowOff>
    </xdr:from>
    <xdr:to>
      <xdr:col>13</xdr:col>
      <xdr:colOff>427178</xdr:colOff>
      <xdr:row>5</xdr:row>
      <xdr:rowOff>137583</xdr:rowOff>
    </xdr:to>
    <xdr:pic>
      <xdr:nvPicPr>
        <xdr:cNvPr id="2" name="Afbeelding 1" descr="Flores Onderwijs">
          <a:extLst>
            <a:ext uri="{FF2B5EF4-FFF2-40B4-BE49-F238E27FC236}">
              <a16:creationId xmlns:a16="http://schemas.microsoft.com/office/drawing/2014/main" id="{5B95DAE5-1DA8-4B03-93F9-955105CBB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31484" y="67734"/>
          <a:ext cx="4412861" cy="1022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28575</xdr:colOff>
      <xdr:row>0</xdr:row>
      <xdr:rowOff>85726</xdr:rowOff>
    </xdr:from>
    <xdr:to>
      <xdr:col>13</xdr:col>
      <xdr:colOff>323215</xdr:colOff>
      <xdr:row>2</xdr:row>
      <xdr:rowOff>142876</xdr:rowOff>
    </xdr:to>
    <xdr:pic>
      <xdr:nvPicPr>
        <xdr:cNvPr id="3" name="Afbeelding 2" descr="Flores Onderwijs">
          <a:extLst>
            <a:ext uri="{FF2B5EF4-FFF2-40B4-BE49-F238E27FC236}">
              <a16:creationId xmlns:a16="http://schemas.microsoft.com/office/drawing/2014/main" id="{ECC255EB-A7CC-4BF8-A010-19745A9FFF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85726"/>
          <a:ext cx="15138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31750</xdr:colOff>
      <xdr:row>0</xdr:row>
      <xdr:rowOff>82550</xdr:rowOff>
    </xdr:from>
    <xdr:to>
      <xdr:col>17</xdr:col>
      <xdr:colOff>92075</xdr:colOff>
      <xdr:row>3</xdr:row>
      <xdr:rowOff>69850</xdr:rowOff>
    </xdr:to>
    <xdr:pic>
      <xdr:nvPicPr>
        <xdr:cNvPr id="2" name="Afbeelding 1" descr="Flores Onderwijs">
          <a:extLst>
            <a:ext uri="{FF2B5EF4-FFF2-40B4-BE49-F238E27FC236}">
              <a16:creationId xmlns:a16="http://schemas.microsoft.com/office/drawing/2014/main" id="{90F235A8-0CA5-4275-9103-C4B0BC90E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82550"/>
          <a:ext cx="188912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36C9-F12C-4ED1-BEEB-80A623E8960F}">
  <dimension ref="A1:AD37"/>
  <sheetViews>
    <sheetView workbookViewId="0">
      <selection sqref="A1:I3"/>
    </sheetView>
  </sheetViews>
  <sheetFormatPr defaultRowHeight="15" x14ac:dyDescent="0.25"/>
  <cols>
    <col min="22" max="30" width="9.140625" style="1"/>
  </cols>
  <sheetData>
    <row r="1" spans="1:21" x14ac:dyDescent="0.25">
      <c r="A1" s="83" t="s">
        <v>6</v>
      </c>
      <c r="B1" s="84"/>
      <c r="C1" s="84"/>
      <c r="D1" s="84"/>
      <c r="E1" s="84"/>
      <c r="F1" s="84"/>
      <c r="G1" s="84"/>
      <c r="H1" s="84"/>
      <c r="I1" s="84"/>
      <c r="J1" s="1"/>
      <c r="K1" s="1"/>
      <c r="L1" s="1"/>
      <c r="M1" s="1"/>
      <c r="N1" s="1"/>
      <c r="O1" s="1"/>
      <c r="P1" s="1"/>
      <c r="Q1" s="1"/>
      <c r="R1" s="1"/>
      <c r="S1" s="1"/>
      <c r="T1" s="1"/>
      <c r="U1" s="1"/>
    </row>
    <row r="2" spans="1:21" x14ac:dyDescent="0.25">
      <c r="A2" s="84"/>
      <c r="B2" s="84"/>
      <c r="C2" s="84"/>
      <c r="D2" s="84"/>
      <c r="E2" s="84"/>
      <c r="F2" s="84"/>
      <c r="G2" s="84"/>
      <c r="H2" s="84"/>
      <c r="I2" s="84"/>
      <c r="J2" s="1"/>
      <c r="K2" s="1"/>
      <c r="L2" s="1"/>
      <c r="M2" s="1"/>
      <c r="N2" s="1"/>
      <c r="O2" s="1"/>
      <c r="P2" s="1"/>
      <c r="Q2" s="1"/>
      <c r="R2" s="1"/>
      <c r="S2" s="1"/>
      <c r="T2" s="1"/>
      <c r="U2" s="1"/>
    </row>
    <row r="3" spans="1:21" x14ac:dyDescent="0.25">
      <c r="A3" s="84"/>
      <c r="B3" s="84"/>
      <c r="C3" s="84"/>
      <c r="D3" s="84"/>
      <c r="E3" s="84"/>
      <c r="F3" s="84"/>
      <c r="G3" s="84"/>
      <c r="H3" s="84"/>
      <c r="I3" s="84"/>
      <c r="J3" s="1"/>
      <c r="K3" s="1"/>
      <c r="L3" s="1"/>
      <c r="M3" s="1"/>
      <c r="N3" s="1"/>
      <c r="O3" s="1"/>
      <c r="P3" s="1"/>
      <c r="Q3" s="1"/>
      <c r="R3" s="1"/>
      <c r="S3" s="1"/>
      <c r="T3" s="1"/>
      <c r="U3" s="1"/>
    </row>
    <row r="4" spans="1:21" x14ac:dyDescent="0.25">
      <c r="A4" s="85" t="s">
        <v>179</v>
      </c>
      <c r="B4" s="85"/>
      <c r="C4" s="85"/>
      <c r="D4" s="85"/>
      <c r="E4" s="85"/>
      <c r="F4" s="85"/>
      <c r="G4" s="85"/>
      <c r="H4" s="85"/>
      <c r="I4" s="85"/>
      <c r="J4" s="1"/>
      <c r="K4" s="1"/>
      <c r="L4" s="1"/>
      <c r="M4" s="1"/>
      <c r="N4" s="1"/>
      <c r="O4" s="1"/>
      <c r="P4" s="1"/>
      <c r="Q4" s="1"/>
      <c r="R4" s="1"/>
      <c r="S4" s="1"/>
      <c r="T4" s="1"/>
      <c r="U4" s="1"/>
    </row>
    <row r="5" spans="1:21" x14ac:dyDescent="0.25">
      <c r="A5" s="85"/>
      <c r="B5" s="85"/>
      <c r="C5" s="85"/>
      <c r="D5" s="85"/>
      <c r="E5" s="85"/>
      <c r="F5" s="85"/>
      <c r="G5" s="85"/>
      <c r="H5" s="85"/>
      <c r="I5" s="85"/>
      <c r="J5" s="1"/>
      <c r="K5" s="1"/>
      <c r="L5" s="1"/>
      <c r="M5" s="1"/>
      <c r="N5" s="1"/>
      <c r="O5" s="1"/>
      <c r="P5" s="1"/>
      <c r="Q5" s="1"/>
      <c r="R5" s="1"/>
      <c r="S5" s="1"/>
      <c r="T5" s="1"/>
      <c r="U5" s="1"/>
    </row>
    <row r="6" spans="1:21" x14ac:dyDescent="0.25">
      <c r="A6" s="85"/>
      <c r="B6" s="85"/>
      <c r="C6" s="85"/>
      <c r="D6" s="85"/>
      <c r="E6" s="85"/>
      <c r="F6" s="85"/>
      <c r="G6" s="85"/>
      <c r="H6" s="85"/>
      <c r="I6" s="85"/>
      <c r="J6" s="1"/>
      <c r="K6" s="1"/>
      <c r="L6" s="1"/>
      <c r="M6" s="1"/>
      <c r="N6" s="1"/>
      <c r="O6" s="1"/>
      <c r="P6" s="1"/>
      <c r="Q6" s="1"/>
      <c r="R6" s="1"/>
      <c r="S6" s="1"/>
      <c r="T6" s="1"/>
      <c r="U6" s="1"/>
    </row>
    <row r="7" spans="1:21" x14ac:dyDescent="0.25">
      <c r="A7" s="85"/>
      <c r="B7" s="85"/>
      <c r="C7" s="85"/>
      <c r="D7" s="85"/>
      <c r="E7" s="85"/>
      <c r="F7" s="85"/>
      <c r="G7" s="85"/>
      <c r="H7" s="85"/>
      <c r="I7" s="85"/>
      <c r="J7" s="1"/>
      <c r="K7" s="1"/>
      <c r="L7" s="1"/>
      <c r="M7" s="1"/>
      <c r="N7" s="1"/>
      <c r="O7" s="1"/>
      <c r="P7" s="1"/>
      <c r="Q7" s="1"/>
      <c r="R7" s="1"/>
      <c r="S7" s="1"/>
      <c r="T7" s="1"/>
      <c r="U7" s="1"/>
    </row>
    <row r="8" spans="1:21" x14ac:dyDescent="0.25">
      <c r="A8" s="85"/>
      <c r="B8" s="85"/>
      <c r="C8" s="85"/>
      <c r="D8" s="85"/>
      <c r="E8" s="85"/>
      <c r="F8" s="85"/>
      <c r="G8" s="85"/>
      <c r="H8" s="85"/>
      <c r="I8" s="85"/>
      <c r="J8" s="1"/>
      <c r="K8" s="1"/>
      <c r="L8" s="1"/>
      <c r="M8" s="1"/>
      <c r="N8" s="1"/>
      <c r="O8" s="1"/>
      <c r="P8" s="1"/>
      <c r="Q8" s="1"/>
      <c r="R8" s="1"/>
      <c r="S8" s="1"/>
      <c r="T8" s="1"/>
      <c r="U8" s="1"/>
    </row>
    <row r="9" spans="1:21" x14ac:dyDescent="0.25">
      <c r="A9" s="85"/>
      <c r="B9" s="85"/>
      <c r="C9" s="85"/>
      <c r="D9" s="85"/>
      <c r="E9" s="85"/>
      <c r="F9" s="85"/>
      <c r="G9" s="85"/>
      <c r="H9" s="85"/>
      <c r="I9" s="85"/>
      <c r="J9" s="1"/>
      <c r="K9" s="1"/>
      <c r="L9" s="1"/>
      <c r="M9" s="1"/>
      <c r="N9" s="1"/>
      <c r="O9" s="1"/>
      <c r="P9" s="1"/>
      <c r="Q9" s="1"/>
      <c r="R9" s="1"/>
      <c r="S9" s="1"/>
      <c r="T9" s="1"/>
      <c r="U9" s="1"/>
    </row>
    <row r="10" spans="1:21" x14ac:dyDescent="0.25">
      <c r="A10" s="1"/>
      <c r="B10" s="1"/>
      <c r="C10" s="1"/>
      <c r="D10" s="1"/>
      <c r="E10" s="1"/>
      <c r="F10" s="1"/>
      <c r="G10" s="1"/>
      <c r="H10" s="1"/>
      <c r="I10" s="1"/>
      <c r="J10" s="1"/>
      <c r="K10" s="1"/>
      <c r="L10" s="1"/>
      <c r="M10" s="1"/>
      <c r="N10" s="1"/>
      <c r="O10" s="1"/>
      <c r="P10" s="1"/>
      <c r="Q10" s="1"/>
      <c r="R10" s="1"/>
      <c r="S10" s="1"/>
      <c r="T10" s="1"/>
      <c r="U10" s="1"/>
    </row>
    <row r="11" spans="1:21" x14ac:dyDescent="0.25">
      <c r="A11" s="1"/>
      <c r="B11" s="1"/>
      <c r="C11" s="1"/>
      <c r="D11" s="1"/>
      <c r="E11" s="1"/>
      <c r="F11" s="1"/>
      <c r="G11" s="1"/>
      <c r="H11" s="1"/>
      <c r="I11" s="1"/>
      <c r="J11" s="1"/>
      <c r="K11" s="1"/>
      <c r="L11" s="1"/>
      <c r="M11" s="1"/>
      <c r="N11" s="1"/>
      <c r="O11" s="1"/>
      <c r="P11" s="1"/>
      <c r="Q11" s="1"/>
      <c r="R11" s="1"/>
      <c r="S11" s="1"/>
      <c r="T11" s="1"/>
      <c r="U11" s="1"/>
    </row>
    <row r="12" spans="1:21" x14ac:dyDescent="0.25">
      <c r="A12" s="82" t="s">
        <v>0</v>
      </c>
      <c r="B12" s="82"/>
      <c r="C12" s="81"/>
      <c r="D12" s="81"/>
      <c r="E12" s="81"/>
      <c r="F12" s="1"/>
      <c r="G12" s="1"/>
      <c r="H12" s="1"/>
      <c r="I12" s="1"/>
      <c r="J12" s="1"/>
      <c r="K12" s="1"/>
      <c r="L12" s="1"/>
      <c r="M12" s="1"/>
      <c r="N12" s="1"/>
      <c r="O12" s="1"/>
      <c r="P12" s="1"/>
      <c r="Q12" s="1"/>
      <c r="R12" s="1"/>
      <c r="S12" s="1"/>
      <c r="T12" s="1"/>
      <c r="U12" s="1"/>
    </row>
    <row r="13" spans="1:21" x14ac:dyDescent="0.25">
      <c r="A13" s="82" t="s">
        <v>1</v>
      </c>
      <c r="B13" s="82"/>
      <c r="C13" s="81"/>
      <c r="D13" s="81"/>
      <c r="E13" s="81"/>
      <c r="F13" s="1"/>
      <c r="G13" s="1"/>
      <c r="H13" s="1"/>
      <c r="I13" s="1"/>
      <c r="J13" s="1"/>
      <c r="K13" s="1"/>
      <c r="L13" s="1"/>
      <c r="M13" s="1"/>
      <c r="N13" s="1"/>
      <c r="O13" s="1"/>
      <c r="P13" s="1"/>
      <c r="Q13" s="1"/>
      <c r="R13" s="1"/>
      <c r="S13" s="1"/>
      <c r="T13" s="1"/>
      <c r="U13" s="1"/>
    </row>
    <row r="14" spans="1:21" x14ac:dyDescent="0.25">
      <c r="A14" s="82" t="s">
        <v>2</v>
      </c>
      <c r="B14" s="82"/>
      <c r="C14" s="81"/>
      <c r="D14" s="81"/>
      <c r="E14" s="81"/>
      <c r="F14" s="1"/>
      <c r="G14" s="1"/>
      <c r="H14" s="1"/>
      <c r="I14" s="1"/>
      <c r="J14" s="1"/>
      <c r="K14" s="1"/>
      <c r="L14" s="1"/>
      <c r="M14" s="1"/>
      <c r="N14" s="1"/>
      <c r="O14" s="1"/>
      <c r="P14" s="1"/>
      <c r="Q14" s="1"/>
      <c r="R14" s="1"/>
      <c r="S14" s="1"/>
      <c r="T14" s="1"/>
      <c r="U14" s="1"/>
    </row>
    <row r="15" spans="1:21" x14ac:dyDescent="0.25">
      <c r="A15" s="82" t="s">
        <v>3</v>
      </c>
      <c r="B15" s="82"/>
      <c r="C15" s="81"/>
      <c r="D15" s="81"/>
      <c r="E15" s="81"/>
      <c r="F15" s="1"/>
      <c r="G15" s="1"/>
      <c r="H15" s="1"/>
      <c r="I15" s="1"/>
      <c r="J15" s="1"/>
      <c r="K15" s="1"/>
      <c r="L15" s="1"/>
      <c r="M15" s="1"/>
      <c r="N15" s="1"/>
      <c r="O15" s="1"/>
      <c r="P15" s="1"/>
      <c r="Q15" s="1"/>
      <c r="R15" s="1"/>
      <c r="S15" s="1"/>
      <c r="T15" s="1"/>
      <c r="U15" s="1"/>
    </row>
    <row r="16" spans="1:21" x14ac:dyDescent="0.25">
      <c r="A16" s="82" t="s">
        <v>4</v>
      </c>
      <c r="B16" s="82"/>
      <c r="C16" s="81"/>
      <c r="D16" s="81"/>
      <c r="E16" s="81"/>
      <c r="F16" s="1"/>
      <c r="G16" s="1"/>
      <c r="H16" s="1"/>
      <c r="I16" s="1"/>
      <c r="J16" s="1"/>
      <c r="K16" s="1"/>
      <c r="L16" s="1"/>
      <c r="M16" s="1"/>
      <c r="N16" s="1"/>
      <c r="O16" s="1"/>
      <c r="P16" s="1"/>
      <c r="Q16" s="1"/>
      <c r="R16" s="1"/>
      <c r="S16" s="1"/>
      <c r="T16" s="1"/>
      <c r="U16" s="1"/>
    </row>
    <row r="17" spans="1:21" x14ac:dyDescent="0.25">
      <c r="A17" s="80" t="s">
        <v>5</v>
      </c>
      <c r="B17" s="80"/>
      <c r="C17" s="81"/>
      <c r="D17" s="81"/>
      <c r="E17" s="81"/>
      <c r="F17" s="1"/>
      <c r="G17" s="1"/>
      <c r="H17" s="1"/>
      <c r="I17" s="1"/>
      <c r="J17" s="1"/>
      <c r="K17" s="1"/>
      <c r="L17" s="1"/>
      <c r="M17" s="1"/>
      <c r="N17" s="1"/>
      <c r="O17" s="1"/>
      <c r="P17" s="1"/>
      <c r="Q17" s="1"/>
      <c r="R17" s="1"/>
      <c r="S17" s="1"/>
      <c r="T17" s="1"/>
      <c r="U17" s="1"/>
    </row>
    <row r="18" spans="1:21" x14ac:dyDescent="0.25">
      <c r="A18" s="80"/>
      <c r="B18" s="80"/>
      <c r="C18" s="81"/>
      <c r="D18" s="81"/>
      <c r="E18" s="81"/>
      <c r="F18" s="1"/>
      <c r="G18" s="1"/>
      <c r="H18" s="1"/>
      <c r="I18" s="1"/>
      <c r="J18" s="1"/>
      <c r="K18" s="1"/>
      <c r="L18" s="1"/>
      <c r="M18" s="1"/>
      <c r="N18" s="1"/>
      <c r="O18" s="1"/>
      <c r="P18" s="1"/>
      <c r="Q18" s="1"/>
      <c r="R18" s="1"/>
      <c r="S18" s="1"/>
      <c r="T18" s="1"/>
      <c r="U18" s="1"/>
    </row>
    <row r="19" spans="1:21" x14ac:dyDescent="0.25">
      <c r="A19" s="80"/>
      <c r="B19" s="80"/>
      <c r="C19" s="81"/>
      <c r="D19" s="81"/>
      <c r="E19" s="81"/>
      <c r="F19" s="1"/>
      <c r="G19" s="1"/>
      <c r="H19" s="1"/>
      <c r="I19" s="1"/>
      <c r="J19" s="1"/>
      <c r="K19" s="1"/>
      <c r="L19" s="1"/>
      <c r="M19" s="1"/>
      <c r="N19" s="1"/>
      <c r="O19" s="1"/>
      <c r="P19" s="1"/>
      <c r="Q19" s="1"/>
      <c r="R19" s="1"/>
      <c r="S19" s="1"/>
      <c r="T19" s="1"/>
      <c r="U19" s="1"/>
    </row>
    <row r="20" spans="1:21" x14ac:dyDescent="0.25">
      <c r="A20" s="1"/>
      <c r="B20" s="1"/>
      <c r="C20" s="1"/>
      <c r="D20" s="1"/>
      <c r="E20" s="1"/>
      <c r="F20" s="1"/>
      <c r="G20" s="1"/>
      <c r="H20" s="1"/>
      <c r="I20" s="1"/>
      <c r="J20" s="1"/>
      <c r="K20" s="1"/>
      <c r="L20" s="1"/>
      <c r="M20" s="1"/>
      <c r="N20" s="1"/>
      <c r="O20" s="1"/>
      <c r="P20" s="1"/>
      <c r="Q20" s="1"/>
      <c r="R20" s="1"/>
      <c r="S20" s="1"/>
      <c r="T20" s="1"/>
      <c r="U20" s="1"/>
    </row>
    <row r="21" spans="1:21" x14ac:dyDescent="0.25">
      <c r="A21" s="1"/>
      <c r="B21" s="1"/>
      <c r="C21" s="1"/>
      <c r="D21" s="1"/>
      <c r="E21" s="1"/>
      <c r="F21" s="1"/>
      <c r="G21" s="1"/>
      <c r="H21" s="1"/>
      <c r="I21" s="1"/>
      <c r="J21" s="1"/>
      <c r="K21" s="1"/>
      <c r="L21" s="1"/>
      <c r="M21" s="1"/>
      <c r="N21" s="1"/>
      <c r="O21" s="1"/>
      <c r="P21" s="1"/>
      <c r="Q21" s="1"/>
      <c r="R21" s="1"/>
      <c r="S21" s="1"/>
      <c r="T21" s="1"/>
      <c r="U21" s="1"/>
    </row>
    <row r="22" spans="1:21" x14ac:dyDescent="0.25">
      <c r="A22" s="1"/>
      <c r="B22" s="1"/>
      <c r="C22" s="1"/>
      <c r="D22" s="1"/>
      <c r="E22" s="1"/>
      <c r="F22" s="1"/>
      <c r="G22" s="1"/>
      <c r="H22" s="1"/>
      <c r="I22" s="1"/>
      <c r="J22" s="1"/>
      <c r="K22" s="1"/>
      <c r="L22" s="1"/>
      <c r="M22" s="1"/>
      <c r="N22" s="1"/>
      <c r="O22" s="1"/>
      <c r="P22" s="1"/>
      <c r="Q22" s="1"/>
      <c r="R22" s="1"/>
      <c r="S22" s="1"/>
      <c r="T22" s="1"/>
      <c r="U22" s="1"/>
    </row>
    <row r="23" spans="1:21" x14ac:dyDescent="0.25">
      <c r="A23" s="1"/>
      <c r="B23" s="1"/>
      <c r="C23" s="1"/>
      <c r="D23" s="1"/>
      <c r="E23" s="1"/>
      <c r="F23" s="1"/>
      <c r="G23" s="1"/>
      <c r="H23" s="1"/>
      <c r="I23" s="1"/>
      <c r="J23" s="1"/>
      <c r="K23" s="1"/>
      <c r="L23" s="1"/>
      <c r="M23" s="1"/>
      <c r="N23" s="1"/>
      <c r="O23" s="1"/>
      <c r="P23" s="1"/>
      <c r="Q23" s="1"/>
      <c r="R23" s="1"/>
      <c r="S23" s="1"/>
      <c r="T23" s="1"/>
      <c r="U23" s="1"/>
    </row>
    <row r="24" spans="1:21" x14ac:dyDescent="0.25">
      <c r="A24" s="1"/>
      <c r="B24" s="1"/>
      <c r="C24" s="1"/>
      <c r="D24" s="1"/>
      <c r="E24" s="1"/>
      <c r="F24" s="1"/>
      <c r="G24" s="1"/>
      <c r="H24" s="1"/>
      <c r="I24" s="1"/>
      <c r="J24" s="1"/>
      <c r="K24" s="1"/>
      <c r="L24" s="1"/>
      <c r="M24" s="1"/>
      <c r="N24" s="1"/>
      <c r="O24" s="1"/>
      <c r="P24" s="1"/>
      <c r="Q24" s="1"/>
      <c r="R24" s="1"/>
      <c r="S24" s="1"/>
      <c r="T24" s="1"/>
      <c r="U24" s="1"/>
    </row>
    <row r="25" spans="1:21" x14ac:dyDescent="0.25">
      <c r="A25" s="1"/>
      <c r="B25" s="1"/>
      <c r="C25" s="1"/>
      <c r="D25" s="1"/>
      <c r="E25" s="1"/>
      <c r="F25" s="1"/>
      <c r="G25" s="1"/>
      <c r="H25" s="1"/>
      <c r="I25" s="1"/>
      <c r="J25" s="1"/>
      <c r="K25" s="1"/>
      <c r="L25" s="1"/>
      <c r="M25" s="1"/>
      <c r="N25" s="1"/>
      <c r="O25" s="1"/>
      <c r="P25" s="1"/>
      <c r="Q25" s="1"/>
      <c r="R25" s="1"/>
      <c r="S25" s="1"/>
      <c r="T25" s="1"/>
      <c r="U25" s="1"/>
    </row>
    <row r="26" spans="1:2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3" spans="1:21" x14ac:dyDescent="0.25">
      <c r="A33" s="1"/>
      <c r="B33" s="1"/>
      <c r="C33" s="1"/>
      <c r="D33" s="1"/>
      <c r="E33" s="1"/>
      <c r="F33" s="1"/>
      <c r="G33" s="1"/>
      <c r="H33" s="1"/>
      <c r="I33" s="1"/>
      <c r="J33" s="1"/>
      <c r="K33" s="1"/>
      <c r="L33" s="1"/>
      <c r="M33" s="1"/>
      <c r="N33" s="1"/>
      <c r="O33" s="1"/>
      <c r="P33" s="1"/>
      <c r="Q33" s="1"/>
      <c r="R33" s="1"/>
      <c r="S33" s="1"/>
      <c r="T33" s="1"/>
      <c r="U33" s="1"/>
    </row>
    <row r="34" spans="1:21" x14ac:dyDescent="0.25">
      <c r="A34" s="1"/>
      <c r="B34" s="1"/>
      <c r="C34" s="1"/>
      <c r="D34" s="1"/>
      <c r="E34" s="1"/>
      <c r="F34" s="1"/>
      <c r="G34" s="1"/>
      <c r="H34" s="1"/>
      <c r="I34" s="1"/>
      <c r="J34" s="1"/>
      <c r="K34" s="1"/>
      <c r="L34" s="1"/>
      <c r="M34" s="1"/>
      <c r="N34" s="1"/>
      <c r="O34" s="1"/>
      <c r="P34" s="1"/>
      <c r="Q34" s="1"/>
      <c r="R34" s="1"/>
      <c r="S34" s="1"/>
      <c r="T34" s="1"/>
      <c r="U34" s="1"/>
    </row>
    <row r="35" spans="1:21" x14ac:dyDescent="0.25">
      <c r="A35" s="1"/>
      <c r="B35" s="1"/>
      <c r="C35" s="1"/>
      <c r="D35" s="1"/>
      <c r="E35" s="1"/>
      <c r="F35" s="1"/>
      <c r="G35" s="1"/>
      <c r="H35" s="1"/>
      <c r="I35" s="1"/>
      <c r="J35" s="1"/>
      <c r="K35" s="1"/>
      <c r="L35" s="1"/>
      <c r="M35" s="1"/>
      <c r="N35" s="1"/>
      <c r="O35" s="1"/>
      <c r="P35" s="1"/>
      <c r="Q35" s="1"/>
      <c r="R35" s="1"/>
      <c r="S35" s="1"/>
      <c r="T35" s="1"/>
      <c r="U35" s="1"/>
    </row>
    <row r="36" spans="1:21" x14ac:dyDescent="0.25">
      <c r="A36" s="1"/>
      <c r="B36" s="1"/>
      <c r="C36" s="1"/>
      <c r="D36" s="1"/>
      <c r="E36" s="1"/>
      <c r="F36" s="1"/>
      <c r="G36" s="1"/>
      <c r="H36" s="1"/>
      <c r="I36" s="1"/>
      <c r="J36" s="1"/>
      <c r="K36" s="1"/>
      <c r="L36" s="1"/>
      <c r="M36" s="1"/>
      <c r="N36" s="1"/>
      <c r="O36" s="1"/>
      <c r="P36" s="1"/>
      <c r="Q36" s="1"/>
      <c r="R36" s="1"/>
      <c r="S36" s="1"/>
      <c r="T36" s="1"/>
      <c r="U36" s="1"/>
    </row>
    <row r="37" spans="1:21" x14ac:dyDescent="0.25">
      <c r="A37" s="1"/>
      <c r="B37" s="1"/>
      <c r="C37" s="1"/>
      <c r="D37" s="1"/>
      <c r="E37" s="1"/>
      <c r="F37" s="1"/>
      <c r="G37" s="1"/>
      <c r="H37" s="1"/>
      <c r="I37" s="1"/>
      <c r="J37" s="1"/>
      <c r="K37" s="1"/>
      <c r="L37" s="1"/>
      <c r="M37" s="1"/>
      <c r="N37" s="1"/>
      <c r="O37" s="1"/>
      <c r="P37" s="1"/>
      <c r="Q37" s="1"/>
      <c r="R37" s="1"/>
      <c r="S37" s="1"/>
      <c r="T37" s="1"/>
      <c r="U37" s="1"/>
    </row>
  </sheetData>
  <sheetProtection algorithmName="SHA-512" hashValue="ye3K8ew+mISxWrsTl2JsvVV8MGPNDfjuf0AZJFcneHbyQpg6/B0b9yjXqSlGqbjsQzMzLkmMYcmLhn++5vXOwg==" saltValue="MsJ+GzM5ZIhgwq0htuaQzQ==" spinCount="100000" sheet="1" objects="1" scenarios="1"/>
  <mergeCells count="14">
    <mergeCell ref="A1:I3"/>
    <mergeCell ref="A4:I9"/>
    <mergeCell ref="A12:B12"/>
    <mergeCell ref="C12:E12"/>
    <mergeCell ref="A16:B16"/>
    <mergeCell ref="C16:E16"/>
    <mergeCell ref="A17:B19"/>
    <mergeCell ref="C17:E19"/>
    <mergeCell ref="A13:B13"/>
    <mergeCell ref="C13:E13"/>
    <mergeCell ref="A14:B14"/>
    <mergeCell ref="C14:E14"/>
    <mergeCell ref="A15:B15"/>
    <mergeCell ref="C15:E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40F2-822E-404E-8A89-A44198F41EE4}">
  <dimension ref="A1:AD88"/>
  <sheetViews>
    <sheetView tabSelected="1" zoomScale="80" zoomScaleNormal="80" workbookViewId="0">
      <selection activeCell="M17" sqref="M17"/>
    </sheetView>
  </sheetViews>
  <sheetFormatPr defaultColWidth="8.7109375" defaultRowHeight="15" x14ac:dyDescent="0.25"/>
  <cols>
    <col min="1" max="1" width="23.85546875" style="42" bestFit="1" customWidth="1"/>
    <col min="2" max="2" width="39.85546875" style="42" bestFit="1" customWidth="1"/>
    <col min="3" max="3" width="30.28515625" style="42" bestFit="1" customWidth="1"/>
    <col min="4" max="4" width="22.42578125" style="42" bestFit="1" customWidth="1"/>
    <col min="5" max="5" width="28" style="42" bestFit="1" customWidth="1"/>
    <col min="6" max="6" width="19.85546875" style="77" customWidth="1"/>
    <col min="7" max="7" width="1.140625" style="42" hidden="1" customWidth="1"/>
    <col min="8" max="8" width="9.140625" style="42" hidden="1" customWidth="1"/>
    <col min="9" max="9" width="0.28515625" style="42" customWidth="1"/>
    <col min="10" max="10" width="8.7109375" style="42"/>
    <col min="11" max="11" width="4.85546875" style="42" customWidth="1"/>
    <col min="12" max="12" width="28.7109375" style="42" bestFit="1" customWidth="1"/>
    <col min="13" max="13" width="20.28515625" style="42" customWidth="1"/>
    <col min="14" max="17" width="8.7109375" style="42"/>
    <col min="18" max="30" width="9.140625" style="41" customWidth="1"/>
    <col min="31" max="16384" width="8.7109375" style="42"/>
  </cols>
  <sheetData>
    <row r="1" spans="1:17" x14ac:dyDescent="0.25">
      <c r="A1" s="86" t="s">
        <v>156</v>
      </c>
      <c r="B1" s="87"/>
      <c r="C1" s="87"/>
      <c r="D1" s="87"/>
      <c r="E1" s="87"/>
      <c r="F1" s="87"/>
      <c r="G1" s="87"/>
      <c r="H1" s="87"/>
      <c r="I1" s="87"/>
      <c r="J1" s="41"/>
      <c r="K1" s="41"/>
      <c r="L1" s="41"/>
      <c r="M1" s="41"/>
      <c r="N1" s="41"/>
      <c r="O1" s="41"/>
      <c r="P1" s="41"/>
      <c r="Q1" s="41"/>
    </row>
    <row r="2" spans="1:17" x14ac:dyDescent="0.25">
      <c r="A2" s="87"/>
      <c r="B2" s="87"/>
      <c r="C2" s="87"/>
      <c r="D2" s="87"/>
      <c r="E2" s="87"/>
      <c r="F2" s="87"/>
      <c r="G2" s="87"/>
      <c r="H2" s="87"/>
      <c r="I2" s="87"/>
      <c r="J2" s="41"/>
      <c r="K2" s="41"/>
      <c r="L2" s="41"/>
      <c r="M2" s="41"/>
      <c r="N2" s="41"/>
      <c r="O2" s="41"/>
      <c r="P2" s="41"/>
      <c r="Q2" s="41"/>
    </row>
    <row r="3" spans="1:17" x14ac:dyDescent="0.25">
      <c r="A3" s="87"/>
      <c r="B3" s="87"/>
      <c r="C3" s="87"/>
      <c r="D3" s="87"/>
      <c r="E3" s="87"/>
      <c r="F3" s="87"/>
      <c r="G3" s="87"/>
      <c r="H3" s="87"/>
      <c r="I3" s="87"/>
      <c r="J3" s="41"/>
      <c r="K3" s="41"/>
      <c r="L3" s="41"/>
      <c r="M3" s="41"/>
      <c r="N3" s="41"/>
      <c r="O3" s="41"/>
      <c r="P3" s="41"/>
      <c r="Q3" s="41"/>
    </row>
    <row r="4" spans="1:17" x14ac:dyDescent="0.25">
      <c r="A4" s="88" t="s">
        <v>189</v>
      </c>
      <c r="B4" s="88"/>
      <c r="C4" s="88"/>
      <c r="D4" s="88"/>
      <c r="E4" s="88"/>
      <c r="F4" s="88"/>
      <c r="G4" s="88"/>
      <c r="H4" s="88"/>
      <c r="I4" s="88"/>
      <c r="J4" s="41"/>
      <c r="K4" s="41"/>
      <c r="L4" s="41"/>
      <c r="M4" s="41"/>
      <c r="N4" s="41"/>
      <c r="O4" s="41"/>
      <c r="P4" s="41"/>
      <c r="Q4" s="41"/>
    </row>
    <row r="5" spans="1:17" x14ac:dyDescent="0.25">
      <c r="A5" s="88"/>
      <c r="B5" s="88"/>
      <c r="C5" s="88"/>
      <c r="D5" s="88"/>
      <c r="E5" s="88"/>
      <c r="F5" s="88"/>
      <c r="G5" s="88"/>
      <c r="H5" s="88"/>
      <c r="I5" s="88"/>
      <c r="J5" s="41"/>
      <c r="K5" s="41"/>
      <c r="L5" s="41"/>
      <c r="M5" s="41"/>
      <c r="N5" s="41"/>
      <c r="O5" s="41"/>
      <c r="P5" s="41"/>
      <c r="Q5" s="41"/>
    </row>
    <row r="6" spans="1:17" x14ac:dyDescent="0.25">
      <c r="A6" s="88"/>
      <c r="B6" s="88"/>
      <c r="C6" s="88"/>
      <c r="D6" s="88"/>
      <c r="E6" s="88"/>
      <c r="F6" s="88"/>
      <c r="G6" s="88"/>
      <c r="H6" s="88"/>
      <c r="I6" s="88"/>
      <c r="J6" s="41"/>
      <c r="K6" s="41"/>
      <c r="L6" s="41"/>
      <c r="M6" s="41"/>
      <c r="N6" s="41"/>
      <c r="O6" s="41"/>
      <c r="P6" s="41"/>
      <c r="Q6" s="41"/>
    </row>
    <row r="7" spans="1:17" ht="14.25" customHeight="1" x14ac:dyDescent="0.25">
      <c r="A7" s="88"/>
      <c r="B7" s="88"/>
      <c r="C7" s="88"/>
      <c r="D7" s="88"/>
      <c r="E7" s="88"/>
      <c r="F7" s="88"/>
      <c r="G7" s="88"/>
      <c r="H7" s="88"/>
      <c r="I7" s="88"/>
      <c r="J7" s="41"/>
      <c r="K7" s="41"/>
      <c r="L7" s="41"/>
      <c r="M7" s="41"/>
      <c r="N7" s="41"/>
      <c r="O7" s="41"/>
      <c r="P7" s="41"/>
      <c r="Q7" s="41"/>
    </row>
    <row r="8" spans="1:17" x14ac:dyDescent="0.25">
      <c r="A8" s="88"/>
      <c r="B8" s="88"/>
      <c r="C8" s="88"/>
      <c r="D8" s="88"/>
      <c r="E8" s="88"/>
      <c r="F8" s="88"/>
      <c r="G8" s="88"/>
      <c r="H8" s="88"/>
      <c r="I8" s="88"/>
      <c r="J8" s="41"/>
      <c r="K8" s="41"/>
      <c r="L8" s="41"/>
      <c r="M8" s="41"/>
      <c r="N8" s="41"/>
      <c r="O8" s="41"/>
      <c r="P8" s="41"/>
      <c r="Q8" s="41"/>
    </row>
    <row r="9" spans="1:17" x14ac:dyDescent="0.25">
      <c r="A9" s="88"/>
      <c r="B9" s="88"/>
      <c r="C9" s="88"/>
      <c r="D9" s="88"/>
      <c r="E9" s="88"/>
      <c r="F9" s="88"/>
      <c r="G9" s="88"/>
      <c r="H9" s="88"/>
      <c r="I9" s="88"/>
      <c r="J9" s="41"/>
      <c r="K9" s="41"/>
      <c r="L9" s="41"/>
      <c r="M9" s="41"/>
      <c r="N9" s="41"/>
      <c r="O9" s="41"/>
      <c r="P9" s="41"/>
      <c r="Q9" s="41"/>
    </row>
    <row r="10" spans="1:17" ht="18.75" x14ac:dyDescent="0.3">
      <c r="A10" s="43" t="s">
        <v>145</v>
      </c>
      <c r="B10" s="43" t="s">
        <v>146</v>
      </c>
      <c r="C10" s="43" t="s">
        <v>8</v>
      </c>
      <c r="D10" s="43" t="s">
        <v>9</v>
      </c>
      <c r="E10" s="43" t="s">
        <v>177</v>
      </c>
      <c r="F10" s="43" t="s">
        <v>144</v>
      </c>
      <c r="J10" s="41"/>
      <c r="K10" s="41"/>
      <c r="L10" s="41"/>
      <c r="M10" s="41"/>
      <c r="N10" s="41"/>
      <c r="O10" s="41"/>
      <c r="P10" s="41"/>
      <c r="Q10" s="41"/>
    </row>
    <row r="11" spans="1:17" x14ac:dyDescent="0.25">
      <c r="A11" s="45" t="s">
        <v>11</v>
      </c>
      <c r="B11" s="46" t="s">
        <v>12</v>
      </c>
      <c r="C11" s="47" t="s">
        <v>13</v>
      </c>
      <c r="D11" s="45" t="s">
        <v>14</v>
      </c>
      <c r="E11" s="48" t="s">
        <v>15</v>
      </c>
      <c r="F11" s="49">
        <f>VLOOKUP(E11,L$12:M$16,2,FALSE)</f>
        <v>0</v>
      </c>
      <c r="J11" s="41"/>
      <c r="K11" s="41"/>
      <c r="L11" s="51" t="s">
        <v>165</v>
      </c>
      <c r="M11" s="51" t="s">
        <v>176</v>
      </c>
      <c r="N11" s="41"/>
      <c r="O11" s="41"/>
      <c r="P11" s="41"/>
      <c r="Q11" s="41"/>
    </row>
    <row r="12" spans="1:17" x14ac:dyDescent="0.25">
      <c r="A12" s="52" t="s">
        <v>16</v>
      </c>
      <c r="B12" s="53" t="s">
        <v>17</v>
      </c>
      <c r="C12" s="54" t="s">
        <v>13</v>
      </c>
      <c r="D12" s="52" t="s">
        <v>14</v>
      </c>
      <c r="E12" s="59" t="s">
        <v>195</v>
      </c>
      <c r="F12" s="49">
        <f t="shared" ref="F12:F61" si="0">VLOOKUP(E12,L$12:M$16,2,FALSE)</f>
        <v>0</v>
      </c>
      <c r="J12" s="41"/>
      <c r="K12" s="41"/>
      <c r="L12" s="56" t="s">
        <v>25</v>
      </c>
      <c r="M12" s="57">
        <v>0</v>
      </c>
      <c r="N12" s="58"/>
      <c r="O12" s="41"/>
      <c r="P12" s="41"/>
      <c r="Q12" s="41"/>
    </row>
    <row r="13" spans="1:17" x14ac:dyDescent="0.25">
      <c r="A13" s="52" t="s">
        <v>18</v>
      </c>
      <c r="B13" s="52" t="s">
        <v>19</v>
      </c>
      <c r="C13" s="54" t="s">
        <v>20</v>
      </c>
      <c r="D13" s="52" t="s">
        <v>14</v>
      </c>
      <c r="E13" s="59" t="s">
        <v>15</v>
      </c>
      <c r="F13" s="49">
        <f t="shared" si="0"/>
        <v>0</v>
      </c>
      <c r="J13" s="41"/>
      <c r="K13" s="41"/>
      <c r="L13" s="56" t="s">
        <v>7</v>
      </c>
      <c r="M13" s="57">
        <v>0</v>
      </c>
      <c r="N13" s="41"/>
      <c r="O13" s="41"/>
      <c r="P13" s="41"/>
      <c r="Q13" s="41"/>
    </row>
    <row r="14" spans="1:17" x14ac:dyDescent="0.25">
      <c r="A14" s="53" t="s">
        <v>21</v>
      </c>
      <c r="B14" s="53" t="s">
        <v>22</v>
      </c>
      <c r="C14" s="54" t="s">
        <v>23</v>
      </c>
      <c r="D14" s="52" t="s">
        <v>24</v>
      </c>
      <c r="E14" s="59" t="s">
        <v>196</v>
      </c>
      <c r="F14" s="49">
        <f t="shared" si="0"/>
        <v>0</v>
      </c>
      <c r="J14" s="41"/>
      <c r="K14" s="41"/>
      <c r="L14" s="56" t="s">
        <v>15</v>
      </c>
      <c r="M14" s="57">
        <v>0</v>
      </c>
      <c r="N14" s="41"/>
      <c r="O14" s="41"/>
      <c r="P14" s="41"/>
      <c r="Q14" s="41"/>
    </row>
    <row r="15" spans="1:17" x14ac:dyDescent="0.25">
      <c r="A15" s="52" t="s">
        <v>26</v>
      </c>
      <c r="B15" s="53" t="s">
        <v>27</v>
      </c>
      <c r="C15" s="54" t="s">
        <v>28</v>
      </c>
      <c r="D15" s="52" t="s">
        <v>14</v>
      </c>
      <c r="E15" s="55" t="s">
        <v>7</v>
      </c>
      <c r="F15" s="49">
        <f t="shared" si="0"/>
        <v>0</v>
      </c>
      <c r="J15" s="41"/>
      <c r="K15" s="41"/>
      <c r="L15" s="56" t="s">
        <v>196</v>
      </c>
      <c r="M15" s="57">
        <v>0</v>
      </c>
      <c r="N15" s="41"/>
      <c r="O15" s="41"/>
      <c r="P15" s="41"/>
      <c r="Q15" s="41"/>
    </row>
    <row r="16" spans="1:17" x14ac:dyDescent="0.25">
      <c r="A16" s="54" t="s">
        <v>29</v>
      </c>
      <c r="B16" s="52" t="s">
        <v>31</v>
      </c>
      <c r="C16" s="52" t="s">
        <v>32</v>
      </c>
      <c r="D16" s="54" t="s">
        <v>14</v>
      </c>
      <c r="E16" s="60" t="s">
        <v>15</v>
      </c>
      <c r="F16" s="49">
        <f t="shared" si="0"/>
        <v>0</v>
      </c>
      <c r="J16" s="41"/>
      <c r="K16" s="41"/>
      <c r="L16" s="56" t="s">
        <v>194</v>
      </c>
      <c r="M16" s="57">
        <v>0</v>
      </c>
      <c r="N16" s="41"/>
      <c r="O16" s="41"/>
      <c r="P16" s="41"/>
      <c r="Q16" s="41"/>
    </row>
    <row r="17" spans="1:17" x14ac:dyDescent="0.25">
      <c r="A17" s="52" t="s">
        <v>30</v>
      </c>
      <c r="B17" s="52" t="s">
        <v>31</v>
      </c>
      <c r="C17" s="52" t="s">
        <v>32</v>
      </c>
      <c r="D17" s="52" t="s">
        <v>14</v>
      </c>
      <c r="E17" s="59" t="s">
        <v>196</v>
      </c>
      <c r="F17" s="49">
        <f t="shared" si="0"/>
        <v>0</v>
      </c>
      <c r="J17" s="41"/>
      <c r="K17" s="41"/>
      <c r="L17" s="41"/>
      <c r="M17" s="41"/>
      <c r="N17" s="41"/>
      <c r="O17" s="41"/>
      <c r="P17" s="41"/>
      <c r="Q17" s="41"/>
    </row>
    <row r="18" spans="1:17" x14ac:dyDescent="0.25">
      <c r="A18" s="52" t="s">
        <v>33</v>
      </c>
      <c r="B18" s="53" t="s">
        <v>31</v>
      </c>
      <c r="C18" s="61" t="s">
        <v>34</v>
      </c>
      <c r="D18" s="52" t="s">
        <v>14</v>
      </c>
      <c r="E18" s="59" t="s">
        <v>7</v>
      </c>
      <c r="F18" s="49">
        <f t="shared" si="0"/>
        <v>0</v>
      </c>
      <c r="J18" s="41"/>
      <c r="K18" s="41"/>
      <c r="L18" s="41"/>
      <c r="M18" s="41"/>
      <c r="N18" s="41"/>
      <c r="O18" s="41"/>
      <c r="P18" s="41"/>
      <c r="Q18" s="41"/>
    </row>
    <row r="19" spans="1:17" x14ac:dyDescent="0.25">
      <c r="A19" s="52" t="s">
        <v>35</v>
      </c>
      <c r="B19" s="53" t="s">
        <v>36</v>
      </c>
      <c r="C19" s="54" t="s">
        <v>37</v>
      </c>
      <c r="D19" s="52" t="s">
        <v>14</v>
      </c>
      <c r="E19" s="55" t="s">
        <v>7</v>
      </c>
      <c r="F19" s="49">
        <f t="shared" si="0"/>
        <v>0</v>
      </c>
      <c r="J19" s="41"/>
      <c r="K19" s="41"/>
      <c r="L19" s="41"/>
      <c r="M19" s="41"/>
      <c r="N19" s="41"/>
      <c r="O19" s="41"/>
      <c r="P19" s="41"/>
      <c r="Q19" s="41"/>
    </row>
    <row r="20" spans="1:17" x14ac:dyDescent="0.25">
      <c r="A20" s="52" t="s">
        <v>38</v>
      </c>
      <c r="B20" s="53" t="s">
        <v>39</v>
      </c>
      <c r="C20" s="52" t="s">
        <v>40</v>
      </c>
      <c r="D20" s="52" t="s">
        <v>14</v>
      </c>
      <c r="E20" s="59" t="s">
        <v>195</v>
      </c>
      <c r="F20" s="49">
        <f t="shared" si="0"/>
        <v>0</v>
      </c>
      <c r="J20" s="41"/>
      <c r="K20" s="41"/>
      <c r="L20" s="41"/>
      <c r="M20" s="41"/>
      <c r="N20" s="41"/>
      <c r="O20" s="41"/>
      <c r="P20" s="41"/>
      <c r="Q20" s="41"/>
    </row>
    <row r="21" spans="1:17" x14ac:dyDescent="0.25">
      <c r="A21" s="52" t="s">
        <v>41</v>
      </c>
      <c r="B21" s="53" t="s">
        <v>42</v>
      </c>
      <c r="C21" s="52" t="s">
        <v>43</v>
      </c>
      <c r="D21" s="52" t="s">
        <v>14</v>
      </c>
      <c r="E21" s="55" t="s">
        <v>7</v>
      </c>
      <c r="F21" s="49">
        <f t="shared" si="0"/>
        <v>0</v>
      </c>
      <c r="J21" s="41"/>
      <c r="K21" s="41"/>
      <c r="L21" s="41"/>
      <c r="M21" s="41"/>
      <c r="N21" s="41"/>
      <c r="O21" s="41"/>
      <c r="P21" s="41"/>
      <c r="Q21" s="41"/>
    </row>
    <row r="22" spans="1:17" x14ac:dyDescent="0.25">
      <c r="A22" s="52" t="s">
        <v>41</v>
      </c>
      <c r="B22" s="53" t="s">
        <v>44</v>
      </c>
      <c r="C22" s="52" t="s">
        <v>45</v>
      </c>
      <c r="D22" s="52" t="s">
        <v>14</v>
      </c>
      <c r="E22" s="55" t="s">
        <v>7</v>
      </c>
      <c r="F22" s="49">
        <f t="shared" si="0"/>
        <v>0</v>
      </c>
      <c r="J22" s="41"/>
      <c r="K22" s="41"/>
      <c r="L22" s="41"/>
      <c r="M22" s="41"/>
      <c r="N22" s="41"/>
      <c r="O22" s="41"/>
      <c r="P22" s="41"/>
      <c r="Q22" s="41"/>
    </row>
    <row r="23" spans="1:17" x14ac:dyDescent="0.25">
      <c r="A23" s="52" t="s">
        <v>46</v>
      </c>
      <c r="B23" s="53" t="s">
        <v>44</v>
      </c>
      <c r="C23" s="52" t="s">
        <v>47</v>
      </c>
      <c r="D23" s="52" t="s">
        <v>14</v>
      </c>
      <c r="E23" s="55" t="s">
        <v>25</v>
      </c>
      <c r="F23" s="49">
        <f t="shared" si="0"/>
        <v>0</v>
      </c>
      <c r="J23" s="41"/>
      <c r="K23" s="41"/>
      <c r="L23" s="41"/>
      <c r="M23" s="41"/>
      <c r="N23" s="41"/>
      <c r="O23" s="41"/>
      <c r="P23" s="41"/>
      <c r="Q23" s="41"/>
    </row>
    <row r="24" spans="1:17" x14ac:dyDescent="0.25">
      <c r="A24" s="52" t="s">
        <v>38</v>
      </c>
      <c r="B24" s="53" t="s">
        <v>48</v>
      </c>
      <c r="C24" s="54" t="s">
        <v>49</v>
      </c>
      <c r="D24" s="52" t="s">
        <v>14</v>
      </c>
      <c r="E24" s="55" t="s">
        <v>7</v>
      </c>
      <c r="F24" s="49">
        <f t="shared" si="0"/>
        <v>0</v>
      </c>
      <c r="J24" s="41"/>
      <c r="K24" s="41"/>
      <c r="L24" s="41"/>
      <c r="M24" s="41"/>
      <c r="N24" s="41"/>
      <c r="O24" s="41"/>
      <c r="P24" s="41"/>
      <c r="Q24" s="41"/>
    </row>
    <row r="25" spans="1:17" x14ac:dyDescent="0.25">
      <c r="A25" s="53" t="s">
        <v>50</v>
      </c>
      <c r="B25" s="52" t="s">
        <v>51</v>
      </c>
      <c r="C25" s="54" t="s">
        <v>52</v>
      </c>
      <c r="D25" s="52" t="s">
        <v>14</v>
      </c>
      <c r="E25" s="55" t="s">
        <v>15</v>
      </c>
      <c r="F25" s="49">
        <f t="shared" si="0"/>
        <v>0</v>
      </c>
      <c r="J25" s="41"/>
      <c r="K25" s="41"/>
      <c r="L25" s="41"/>
      <c r="M25" s="41"/>
      <c r="N25" s="41"/>
      <c r="O25" s="41"/>
      <c r="P25" s="41"/>
      <c r="Q25" s="41"/>
    </row>
    <row r="26" spans="1:17" x14ac:dyDescent="0.25">
      <c r="A26" s="53" t="s">
        <v>53</v>
      </c>
      <c r="B26" s="52" t="s">
        <v>51</v>
      </c>
      <c r="C26" s="54" t="s">
        <v>52</v>
      </c>
      <c r="D26" s="52" t="s">
        <v>14</v>
      </c>
      <c r="E26" s="55" t="s">
        <v>15</v>
      </c>
      <c r="F26" s="49">
        <f t="shared" si="0"/>
        <v>0</v>
      </c>
      <c r="J26" s="41"/>
      <c r="K26" s="41"/>
      <c r="L26" s="41"/>
      <c r="M26" s="41"/>
      <c r="N26" s="41"/>
      <c r="O26" s="41"/>
      <c r="P26" s="41"/>
      <c r="Q26" s="41"/>
    </row>
    <row r="27" spans="1:17" x14ac:dyDescent="0.25">
      <c r="A27" s="52" t="s">
        <v>54</v>
      </c>
      <c r="B27" s="53" t="s">
        <v>55</v>
      </c>
      <c r="C27" s="54" t="s">
        <v>56</v>
      </c>
      <c r="D27" s="52" t="s">
        <v>57</v>
      </c>
      <c r="E27" s="55" t="s">
        <v>7</v>
      </c>
      <c r="F27" s="49">
        <f t="shared" si="0"/>
        <v>0</v>
      </c>
      <c r="J27" s="41"/>
      <c r="K27" s="41"/>
      <c r="L27" s="41"/>
      <c r="M27" s="41"/>
      <c r="N27" s="41"/>
      <c r="O27" s="41"/>
      <c r="P27" s="41"/>
      <c r="Q27" s="41"/>
    </row>
    <row r="28" spans="1:17" x14ac:dyDescent="0.25">
      <c r="A28" s="53" t="s">
        <v>58</v>
      </c>
      <c r="B28" s="53" t="s">
        <v>59</v>
      </c>
      <c r="C28" s="54" t="s">
        <v>60</v>
      </c>
      <c r="D28" s="52" t="s">
        <v>14</v>
      </c>
      <c r="E28" s="55" t="s">
        <v>25</v>
      </c>
      <c r="F28" s="49">
        <f t="shared" si="0"/>
        <v>0</v>
      </c>
      <c r="J28" s="41"/>
      <c r="K28" s="41"/>
      <c r="L28" s="41"/>
      <c r="M28" s="41"/>
      <c r="N28" s="41"/>
      <c r="O28" s="41"/>
      <c r="P28" s="41"/>
      <c r="Q28" s="41"/>
    </row>
    <row r="29" spans="1:17" x14ac:dyDescent="0.25">
      <c r="A29" s="53" t="s">
        <v>61</v>
      </c>
      <c r="B29" s="53" t="s">
        <v>62</v>
      </c>
      <c r="C29" s="62" t="s">
        <v>63</v>
      </c>
      <c r="D29" s="53" t="s">
        <v>14</v>
      </c>
      <c r="E29" s="63" t="s">
        <v>7</v>
      </c>
      <c r="F29" s="49">
        <f t="shared" si="0"/>
        <v>0</v>
      </c>
      <c r="J29" s="41"/>
      <c r="K29" s="41"/>
      <c r="L29" s="41"/>
      <c r="M29" s="41"/>
      <c r="N29" s="41"/>
      <c r="O29" s="41"/>
      <c r="P29" s="41"/>
      <c r="Q29" s="41"/>
    </row>
    <row r="30" spans="1:17" x14ac:dyDescent="0.25">
      <c r="A30" s="52" t="s">
        <v>64</v>
      </c>
      <c r="B30" s="53" t="s">
        <v>65</v>
      </c>
      <c r="C30" s="54" t="s">
        <v>37</v>
      </c>
      <c r="D30" s="52" t="s">
        <v>14</v>
      </c>
      <c r="E30" s="55" t="s">
        <v>7</v>
      </c>
      <c r="F30" s="49">
        <f t="shared" si="0"/>
        <v>0</v>
      </c>
      <c r="J30" s="41"/>
      <c r="K30" s="41"/>
      <c r="L30" s="41"/>
      <c r="M30" s="41"/>
      <c r="N30" s="41"/>
      <c r="O30" s="41"/>
      <c r="P30" s="41"/>
      <c r="Q30" s="41"/>
    </row>
    <row r="31" spans="1:17" x14ac:dyDescent="0.25">
      <c r="A31" s="52" t="s">
        <v>66</v>
      </c>
      <c r="B31" s="53" t="s">
        <v>67</v>
      </c>
      <c r="C31" s="52" t="s">
        <v>68</v>
      </c>
      <c r="D31" s="52" t="s">
        <v>14</v>
      </c>
      <c r="E31" s="55" t="s">
        <v>15</v>
      </c>
      <c r="F31" s="49">
        <f t="shared" si="0"/>
        <v>0</v>
      </c>
      <c r="J31" s="41"/>
      <c r="K31" s="41"/>
      <c r="L31" s="41"/>
      <c r="M31" s="41"/>
      <c r="N31" s="41"/>
      <c r="O31" s="41"/>
      <c r="P31" s="41"/>
      <c r="Q31" s="41"/>
    </row>
    <row r="32" spans="1:17" x14ac:dyDescent="0.25">
      <c r="A32" s="52" t="s">
        <v>69</v>
      </c>
      <c r="B32" s="53" t="s">
        <v>67</v>
      </c>
      <c r="C32" s="52" t="s">
        <v>70</v>
      </c>
      <c r="D32" s="52" t="s">
        <v>14</v>
      </c>
      <c r="E32" s="55" t="s">
        <v>7</v>
      </c>
      <c r="F32" s="49">
        <f t="shared" si="0"/>
        <v>0</v>
      </c>
      <c r="J32" s="41"/>
      <c r="K32" s="41"/>
      <c r="L32" s="41"/>
      <c r="M32" s="41"/>
      <c r="N32" s="41"/>
      <c r="O32" s="41"/>
      <c r="P32" s="41"/>
      <c r="Q32" s="41"/>
    </row>
    <row r="33" spans="1:17" x14ac:dyDescent="0.25">
      <c r="A33" s="52" t="s">
        <v>71</v>
      </c>
      <c r="B33" s="53" t="s">
        <v>72</v>
      </c>
      <c r="C33" s="52" t="s">
        <v>73</v>
      </c>
      <c r="D33" s="52" t="s">
        <v>14</v>
      </c>
      <c r="E33" s="55" t="s">
        <v>7</v>
      </c>
      <c r="F33" s="49">
        <f t="shared" si="0"/>
        <v>0</v>
      </c>
      <c r="J33" s="41"/>
      <c r="K33" s="41"/>
      <c r="L33" s="41"/>
      <c r="M33" s="41"/>
      <c r="N33" s="41"/>
      <c r="O33" s="41"/>
      <c r="P33" s="41"/>
      <c r="Q33" s="41"/>
    </row>
    <row r="34" spans="1:17" x14ac:dyDescent="0.25">
      <c r="A34" s="64" t="s">
        <v>74</v>
      </c>
      <c r="B34" s="53" t="s">
        <v>72</v>
      </c>
      <c r="C34" s="52" t="s">
        <v>73</v>
      </c>
      <c r="D34" s="52" t="s">
        <v>14</v>
      </c>
      <c r="E34" s="55" t="s">
        <v>7</v>
      </c>
      <c r="F34" s="49">
        <f t="shared" si="0"/>
        <v>0</v>
      </c>
      <c r="J34" s="41"/>
      <c r="K34" s="41"/>
      <c r="L34" s="41"/>
      <c r="M34" s="41"/>
      <c r="N34" s="41"/>
      <c r="O34" s="41"/>
      <c r="P34" s="41"/>
      <c r="Q34" s="41"/>
    </row>
    <row r="35" spans="1:17" x14ac:dyDescent="0.25">
      <c r="A35" s="52" t="s">
        <v>75</v>
      </c>
      <c r="B35" s="65" t="s">
        <v>76</v>
      </c>
      <c r="C35" s="61" t="s">
        <v>77</v>
      </c>
      <c r="D35" s="52" t="s">
        <v>14</v>
      </c>
      <c r="E35" s="55" t="s">
        <v>7</v>
      </c>
      <c r="F35" s="49">
        <f t="shared" si="0"/>
        <v>0</v>
      </c>
      <c r="J35" s="41"/>
      <c r="K35" s="41"/>
      <c r="L35" s="41"/>
      <c r="M35" s="41"/>
      <c r="N35" s="41"/>
      <c r="O35" s="41"/>
      <c r="P35" s="41"/>
      <c r="Q35" s="41"/>
    </row>
    <row r="36" spans="1:17" x14ac:dyDescent="0.25">
      <c r="A36" s="53" t="s">
        <v>78</v>
      </c>
      <c r="B36" s="53" t="s">
        <v>79</v>
      </c>
      <c r="C36" s="53" t="s">
        <v>80</v>
      </c>
      <c r="D36" s="53" t="s">
        <v>14</v>
      </c>
      <c r="E36" s="63" t="s">
        <v>7</v>
      </c>
      <c r="F36" s="49">
        <f t="shared" si="0"/>
        <v>0</v>
      </c>
      <c r="J36" s="41"/>
      <c r="K36" s="41"/>
      <c r="L36" s="41"/>
      <c r="M36" s="41"/>
      <c r="N36" s="41"/>
      <c r="O36" s="41"/>
      <c r="P36" s="41"/>
      <c r="Q36" s="41"/>
    </row>
    <row r="37" spans="1:17" x14ac:dyDescent="0.25">
      <c r="A37" s="52" t="s">
        <v>81</v>
      </c>
      <c r="B37" s="53" t="s">
        <v>82</v>
      </c>
      <c r="C37" s="54" t="s">
        <v>83</v>
      </c>
      <c r="D37" s="52" t="s">
        <v>14</v>
      </c>
      <c r="E37" s="55" t="s">
        <v>7</v>
      </c>
      <c r="F37" s="49">
        <f t="shared" si="0"/>
        <v>0</v>
      </c>
      <c r="J37" s="41"/>
      <c r="K37" s="41"/>
      <c r="L37" s="41"/>
      <c r="M37" s="41"/>
      <c r="N37" s="41"/>
      <c r="O37" s="41"/>
      <c r="P37" s="41"/>
      <c r="Q37" s="41"/>
    </row>
    <row r="38" spans="1:17" x14ac:dyDescent="0.25">
      <c r="A38" s="52" t="s">
        <v>84</v>
      </c>
      <c r="B38" s="53" t="s">
        <v>85</v>
      </c>
      <c r="C38" s="52" t="s">
        <v>86</v>
      </c>
      <c r="D38" s="52" t="s">
        <v>14</v>
      </c>
      <c r="E38" s="55" t="s">
        <v>7</v>
      </c>
      <c r="F38" s="49">
        <f t="shared" si="0"/>
        <v>0</v>
      </c>
      <c r="J38" s="41"/>
      <c r="K38" s="41"/>
      <c r="L38" s="41"/>
      <c r="M38" s="41"/>
      <c r="N38" s="41"/>
      <c r="O38" s="41"/>
      <c r="P38" s="41"/>
      <c r="Q38" s="41"/>
    </row>
    <row r="39" spans="1:17" x14ac:dyDescent="0.25">
      <c r="A39" s="52" t="s">
        <v>84</v>
      </c>
      <c r="B39" s="53" t="s">
        <v>85</v>
      </c>
      <c r="C39" s="52" t="s">
        <v>86</v>
      </c>
      <c r="D39" s="52" t="s">
        <v>14</v>
      </c>
      <c r="E39" s="55" t="s">
        <v>15</v>
      </c>
      <c r="F39" s="49">
        <f t="shared" si="0"/>
        <v>0</v>
      </c>
      <c r="J39" s="41"/>
      <c r="K39" s="41"/>
      <c r="L39" s="41"/>
      <c r="M39" s="41"/>
      <c r="N39" s="41"/>
      <c r="O39" s="41"/>
      <c r="P39" s="41"/>
      <c r="Q39" s="41"/>
    </row>
    <row r="40" spans="1:17" x14ac:dyDescent="0.25">
      <c r="A40" s="52" t="s">
        <v>87</v>
      </c>
      <c r="B40" s="53" t="s">
        <v>88</v>
      </c>
      <c r="C40" s="52" t="s">
        <v>89</v>
      </c>
      <c r="D40" s="52" t="s">
        <v>14</v>
      </c>
      <c r="E40" s="55" t="s">
        <v>7</v>
      </c>
      <c r="F40" s="49">
        <f t="shared" si="0"/>
        <v>0</v>
      </c>
      <c r="J40" s="41"/>
      <c r="K40" s="41"/>
      <c r="L40" s="41"/>
      <c r="M40" s="41"/>
      <c r="N40" s="41"/>
      <c r="O40" s="41"/>
      <c r="P40" s="41"/>
      <c r="Q40" s="41"/>
    </row>
    <row r="41" spans="1:17" x14ac:dyDescent="0.25">
      <c r="A41" s="52" t="s">
        <v>90</v>
      </c>
      <c r="B41" s="53" t="s">
        <v>88</v>
      </c>
      <c r="C41" s="61" t="s">
        <v>91</v>
      </c>
      <c r="D41" s="52" t="s">
        <v>14</v>
      </c>
      <c r="E41" s="55" t="s">
        <v>7</v>
      </c>
      <c r="F41" s="49">
        <f t="shared" si="0"/>
        <v>0</v>
      </c>
      <c r="J41" s="41"/>
      <c r="K41" s="41"/>
      <c r="L41" s="41"/>
      <c r="M41" s="41"/>
      <c r="N41" s="41"/>
      <c r="O41" s="41"/>
      <c r="P41" s="41"/>
      <c r="Q41" s="41"/>
    </row>
    <row r="42" spans="1:17" x14ac:dyDescent="0.25">
      <c r="A42" s="53" t="s">
        <v>92</v>
      </c>
      <c r="B42" s="53" t="s">
        <v>93</v>
      </c>
      <c r="C42" s="62" t="s">
        <v>94</v>
      </c>
      <c r="D42" s="53" t="s">
        <v>24</v>
      </c>
      <c r="E42" s="55" t="s">
        <v>15</v>
      </c>
      <c r="F42" s="49">
        <f t="shared" si="0"/>
        <v>0</v>
      </c>
      <c r="J42" s="41"/>
      <c r="K42" s="41"/>
      <c r="L42" s="41"/>
      <c r="M42" s="41"/>
      <c r="N42" s="41"/>
      <c r="O42" s="41"/>
      <c r="P42" s="41"/>
      <c r="Q42" s="41"/>
    </row>
    <row r="43" spans="1:17" x14ac:dyDescent="0.25">
      <c r="A43" s="53" t="s">
        <v>95</v>
      </c>
      <c r="B43" s="53" t="s">
        <v>96</v>
      </c>
      <c r="C43" s="62" t="s">
        <v>97</v>
      </c>
      <c r="D43" s="53" t="s">
        <v>14</v>
      </c>
      <c r="E43" s="63" t="s">
        <v>7</v>
      </c>
      <c r="F43" s="49">
        <f t="shared" si="0"/>
        <v>0</v>
      </c>
      <c r="J43" s="41"/>
      <c r="K43" s="41"/>
      <c r="L43" s="41"/>
      <c r="M43" s="41"/>
      <c r="N43" s="41"/>
      <c r="O43" s="41"/>
      <c r="P43" s="41"/>
      <c r="Q43" s="41"/>
    </row>
    <row r="44" spans="1:17" x14ac:dyDescent="0.25">
      <c r="A44" s="52" t="s">
        <v>98</v>
      </c>
      <c r="B44" s="53" t="s">
        <v>99</v>
      </c>
      <c r="C44" s="54" t="s">
        <v>100</v>
      </c>
      <c r="D44" s="52" t="s">
        <v>14</v>
      </c>
      <c r="E44" s="55" t="s">
        <v>25</v>
      </c>
      <c r="F44" s="49">
        <f t="shared" si="0"/>
        <v>0</v>
      </c>
      <c r="J44" s="41"/>
      <c r="K44" s="41"/>
      <c r="L44" s="41"/>
      <c r="M44" s="41"/>
      <c r="N44" s="41"/>
      <c r="O44" s="41"/>
      <c r="P44" s="41"/>
      <c r="Q44" s="41"/>
    </row>
    <row r="45" spans="1:17" x14ac:dyDescent="0.25">
      <c r="A45" s="52" t="s">
        <v>101</v>
      </c>
      <c r="B45" s="53" t="s">
        <v>99</v>
      </c>
      <c r="C45" s="54" t="s">
        <v>102</v>
      </c>
      <c r="D45" s="52" t="s">
        <v>14</v>
      </c>
      <c r="E45" s="55" t="s">
        <v>15</v>
      </c>
      <c r="F45" s="49">
        <f t="shared" si="0"/>
        <v>0</v>
      </c>
      <c r="J45" s="41"/>
      <c r="K45" s="41"/>
      <c r="L45" s="41"/>
      <c r="M45" s="41"/>
      <c r="N45" s="41"/>
      <c r="O45" s="41"/>
      <c r="P45" s="41"/>
      <c r="Q45" s="41"/>
    </row>
    <row r="46" spans="1:17" x14ac:dyDescent="0.25">
      <c r="A46" s="52" t="s">
        <v>103</v>
      </c>
      <c r="B46" s="53" t="s">
        <v>99</v>
      </c>
      <c r="C46" s="54" t="s">
        <v>104</v>
      </c>
      <c r="D46" s="52" t="s">
        <v>14</v>
      </c>
      <c r="E46" s="55" t="s">
        <v>25</v>
      </c>
      <c r="F46" s="49">
        <f t="shared" si="0"/>
        <v>0</v>
      </c>
      <c r="J46" s="41"/>
      <c r="K46" s="41"/>
      <c r="L46" s="41"/>
      <c r="M46" s="41"/>
      <c r="N46" s="41"/>
      <c r="O46" s="41"/>
      <c r="P46" s="41"/>
      <c r="Q46" s="41"/>
    </row>
    <row r="47" spans="1:17" x14ac:dyDescent="0.25">
      <c r="A47" s="52" t="s">
        <v>105</v>
      </c>
      <c r="B47" s="53" t="s">
        <v>106</v>
      </c>
      <c r="C47" s="52" t="s">
        <v>107</v>
      </c>
      <c r="D47" s="52" t="s">
        <v>14</v>
      </c>
      <c r="E47" s="55" t="s">
        <v>7</v>
      </c>
      <c r="F47" s="49">
        <f t="shared" si="0"/>
        <v>0</v>
      </c>
      <c r="J47" s="41"/>
      <c r="K47" s="41"/>
      <c r="L47" s="41"/>
      <c r="M47" s="41"/>
      <c r="N47" s="41"/>
      <c r="O47" s="41"/>
      <c r="P47" s="41"/>
      <c r="Q47" s="41"/>
    </row>
    <row r="48" spans="1:17" x14ac:dyDescent="0.25">
      <c r="A48" s="52" t="s">
        <v>108</v>
      </c>
      <c r="B48" s="53" t="s">
        <v>106</v>
      </c>
      <c r="C48" s="52" t="s">
        <v>109</v>
      </c>
      <c r="D48" s="52" t="s">
        <v>14</v>
      </c>
      <c r="E48" s="55" t="s">
        <v>7</v>
      </c>
      <c r="F48" s="49">
        <f t="shared" si="0"/>
        <v>0</v>
      </c>
      <c r="J48" s="41"/>
      <c r="K48" s="41"/>
      <c r="L48" s="41"/>
      <c r="M48" s="41"/>
      <c r="N48" s="41"/>
      <c r="O48" s="41"/>
      <c r="P48" s="41"/>
      <c r="Q48" s="41"/>
    </row>
    <row r="49" spans="1:17" x14ac:dyDescent="0.25">
      <c r="A49" s="52" t="s">
        <v>110</v>
      </c>
      <c r="B49" s="66" t="s">
        <v>111</v>
      </c>
      <c r="C49" s="52" t="s">
        <v>112</v>
      </c>
      <c r="D49" s="52" t="s">
        <v>14</v>
      </c>
      <c r="E49" s="55" t="s">
        <v>25</v>
      </c>
      <c r="F49" s="49">
        <f t="shared" si="0"/>
        <v>0</v>
      </c>
      <c r="J49" s="41"/>
      <c r="K49" s="41"/>
      <c r="L49" s="41"/>
      <c r="M49" s="41"/>
      <c r="N49" s="41"/>
      <c r="O49" s="41"/>
      <c r="P49" s="41"/>
      <c r="Q49" s="41"/>
    </row>
    <row r="50" spans="1:17" x14ac:dyDescent="0.25">
      <c r="A50" s="52" t="s">
        <v>113</v>
      </c>
      <c r="B50" s="53" t="s">
        <v>114</v>
      </c>
      <c r="C50" s="54" t="s">
        <v>115</v>
      </c>
      <c r="D50" s="52" t="s">
        <v>14</v>
      </c>
      <c r="E50" s="55" t="s">
        <v>15</v>
      </c>
      <c r="F50" s="49">
        <f t="shared" si="0"/>
        <v>0</v>
      </c>
      <c r="J50" s="41"/>
      <c r="K50" s="41"/>
      <c r="L50" s="41"/>
      <c r="M50" s="41"/>
      <c r="N50" s="41"/>
      <c r="O50" s="41"/>
      <c r="P50" s="41"/>
      <c r="Q50" s="41"/>
    </row>
    <row r="51" spans="1:17" x14ac:dyDescent="0.25">
      <c r="A51" s="52" t="s">
        <v>116</v>
      </c>
      <c r="B51" s="53" t="s">
        <v>117</v>
      </c>
      <c r="C51" s="52" t="s">
        <v>118</v>
      </c>
      <c r="D51" s="52" t="s">
        <v>14</v>
      </c>
      <c r="E51" s="55" t="s">
        <v>25</v>
      </c>
      <c r="F51" s="49">
        <f t="shared" si="0"/>
        <v>0</v>
      </c>
      <c r="J51" s="41"/>
      <c r="K51" s="41"/>
      <c r="L51" s="41"/>
      <c r="M51" s="41"/>
      <c r="N51" s="41"/>
      <c r="O51" s="41"/>
      <c r="P51" s="41"/>
      <c r="Q51" s="41"/>
    </row>
    <row r="52" spans="1:17" x14ac:dyDescent="0.25">
      <c r="A52" s="52" t="s">
        <v>119</v>
      </c>
      <c r="B52" s="52" t="s">
        <v>117</v>
      </c>
      <c r="C52" s="52" t="s">
        <v>118</v>
      </c>
      <c r="D52" s="52" t="s">
        <v>14</v>
      </c>
      <c r="E52" s="55" t="s">
        <v>15</v>
      </c>
      <c r="F52" s="49">
        <f t="shared" si="0"/>
        <v>0</v>
      </c>
      <c r="J52" s="41"/>
      <c r="K52" s="41"/>
      <c r="L52" s="41"/>
      <c r="M52" s="41"/>
      <c r="N52" s="41"/>
      <c r="O52" s="41"/>
      <c r="P52" s="41"/>
      <c r="Q52" s="41"/>
    </row>
    <row r="53" spans="1:17" x14ac:dyDescent="0.25">
      <c r="A53" s="67" t="s">
        <v>120</v>
      </c>
      <c r="B53" s="67" t="s">
        <v>121</v>
      </c>
      <c r="C53" s="68" t="s">
        <v>122</v>
      </c>
      <c r="D53" s="67" t="s">
        <v>14</v>
      </c>
      <c r="E53" s="63" t="s">
        <v>7</v>
      </c>
      <c r="F53" s="49">
        <f t="shared" si="0"/>
        <v>0</v>
      </c>
      <c r="J53" s="41"/>
      <c r="K53" s="41"/>
      <c r="L53" s="41"/>
      <c r="M53" s="41"/>
      <c r="N53" s="41"/>
      <c r="O53" s="41"/>
      <c r="P53" s="41"/>
      <c r="Q53" s="41"/>
    </row>
    <row r="54" spans="1:17" x14ac:dyDescent="0.25">
      <c r="A54" s="69" t="s">
        <v>123</v>
      </c>
      <c r="B54" s="67" t="s">
        <v>124</v>
      </c>
      <c r="C54" s="54" t="s">
        <v>125</v>
      </c>
      <c r="D54" s="69" t="s">
        <v>14</v>
      </c>
      <c r="E54" s="55" t="s">
        <v>25</v>
      </c>
      <c r="F54" s="49">
        <f t="shared" si="0"/>
        <v>0</v>
      </c>
      <c r="J54" s="41"/>
      <c r="K54" s="41"/>
      <c r="L54" s="41"/>
      <c r="M54" s="41"/>
      <c r="N54" s="41"/>
      <c r="O54" s="41"/>
      <c r="P54" s="41"/>
      <c r="Q54" s="41"/>
    </row>
    <row r="55" spans="1:17" x14ac:dyDescent="0.25">
      <c r="A55" s="69" t="s">
        <v>126</v>
      </c>
      <c r="B55" s="67" t="s">
        <v>127</v>
      </c>
      <c r="C55" s="70" t="s">
        <v>128</v>
      </c>
      <c r="D55" s="69" t="s">
        <v>14</v>
      </c>
      <c r="E55" s="55" t="s">
        <v>7</v>
      </c>
      <c r="F55" s="49">
        <f t="shared" si="0"/>
        <v>0</v>
      </c>
      <c r="J55" s="41"/>
      <c r="K55" s="41"/>
      <c r="L55" s="41"/>
      <c r="M55" s="41"/>
      <c r="N55" s="41"/>
      <c r="O55" s="41"/>
      <c r="P55" s="41"/>
      <c r="Q55" s="41"/>
    </row>
    <row r="56" spans="1:17" x14ac:dyDescent="0.25">
      <c r="A56" s="67" t="s">
        <v>129</v>
      </c>
      <c r="B56" s="67" t="s">
        <v>130</v>
      </c>
      <c r="C56" s="71" t="s">
        <v>131</v>
      </c>
      <c r="D56" s="67" t="s">
        <v>14</v>
      </c>
      <c r="E56" s="55" t="s">
        <v>7</v>
      </c>
      <c r="F56" s="49">
        <f t="shared" si="0"/>
        <v>0</v>
      </c>
      <c r="J56" s="41"/>
      <c r="K56" s="41"/>
      <c r="L56" s="41"/>
      <c r="M56" s="41"/>
      <c r="N56" s="41"/>
      <c r="O56" s="41"/>
      <c r="P56" s="41"/>
      <c r="Q56" s="41"/>
    </row>
    <row r="57" spans="1:17" x14ac:dyDescent="0.25">
      <c r="A57" s="69" t="s">
        <v>132</v>
      </c>
      <c r="B57" s="67" t="s">
        <v>133</v>
      </c>
      <c r="C57" s="69" t="s">
        <v>134</v>
      </c>
      <c r="D57" s="69" t="s">
        <v>14</v>
      </c>
      <c r="E57" s="55" t="s">
        <v>15</v>
      </c>
      <c r="F57" s="49">
        <f t="shared" si="0"/>
        <v>0</v>
      </c>
      <c r="J57" s="41"/>
      <c r="K57" s="41"/>
      <c r="L57" s="41"/>
      <c r="M57" s="41"/>
      <c r="N57" s="41"/>
      <c r="O57" s="41"/>
      <c r="P57" s="41"/>
      <c r="Q57" s="41"/>
    </row>
    <row r="58" spans="1:17" x14ac:dyDescent="0.25">
      <c r="A58" s="69" t="s">
        <v>135</v>
      </c>
      <c r="B58" s="67" t="s">
        <v>133</v>
      </c>
      <c r="C58" s="69" t="s">
        <v>134</v>
      </c>
      <c r="D58" s="69" t="s">
        <v>14</v>
      </c>
      <c r="E58" s="55" t="s">
        <v>7</v>
      </c>
      <c r="F58" s="49">
        <f t="shared" si="0"/>
        <v>0</v>
      </c>
      <c r="J58" s="41"/>
      <c r="K58" s="41"/>
      <c r="L58" s="41"/>
      <c r="M58" s="41"/>
      <c r="N58" s="41"/>
      <c r="O58" s="41"/>
      <c r="P58" s="41"/>
      <c r="Q58" s="41"/>
    </row>
    <row r="59" spans="1:17" x14ac:dyDescent="0.25">
      <c r="A59" s="69" t="s">
        <v>136</v>
      </c>
      <c r="B59" s="67" t="s">
        <v>137</v>
      </c>
      <c r="C59" s="70" t="s">
        <v>138</v>
      </c>
      <c r="D59" s="69" t="s">
        <v>14</v>
      </c>
      <c r="E59" s="55" t="s">
        <v>7</v>
      </c>
      <c r="F59" s="49">
        <f t="shared" si="0"/>
        <v>0</v>
      </c>
      <c r="J59" s="41"/>
      <c r="K59" s="41"/>
      <c r="L59" s="41"/>
      <c r="M59" s="41"/>
      <c r="N59" s="41"/>
      <c r="O59" s="41"/>
      <c r="P59" s="41"/>
      <c r="Q59" s="41"/>
    </row>
    <row r="60" spans="1:17" x14ac:dyDescent="0.25">
      <c r="A60" s="69" t="s">
        <v>139</v>
      </c>
      <c r="B60" s="67" t="s">
        <v>140</v>
      </c>
      <c r="C60" s="72" t="s">
        <v>141</v>
      </c>
      <c r="D60" s="69" t="s">
        <v>14</v>
      </c>
      <c r="E60" s="55" t="s">
        <v>7</v>
      </c>
      <c r="F60" s="49">
        <f t="shared" si="0"/>
        <v>0</v>
      </c>
      <c r="J60" s="41"/>
      <c r="K60" s="41"/>
      <c r="L60" s="41"/>
      <c r="M60" s="41"/>
      <c r="N60" s="41"/>
      <c r="O60" s="41"/>
      <c r="P60" s="41"/>
      <c r="Q60" s="41"/>
    </row>
    <row r="61" spans="1:17" x14ac:dyDescent="0.25">
      <c r="A61" s="69" t="s">
        <v>142</v>
      </c>
      <c r="B61" s="67" t="s">
        <v>140</v>
      </c>
      <c r="C61" s="70" t="s">
        <v>143</v>
      </c>
      <c r="D61" s="69" t="s">
        <v>14</v>
      </c>
      <c r="E61" s="55" t="s">
        <v>15</v>
      </c>
      <c r="F61" s="49">
        <f t="shared" si="0"/>
        <v>0</v>
      </c>
      <c r="J61" s="41"/>
      <c r="K61" s="41"/>
      <c r="L61" s="41"/>
      <c r="M61" s="41"/>
      <c r="N61" s="41"/>
      <c r="O61" s="41"/>
      <c r="P61" s="41"/>
      <c r="Q61" s="41"/>
    </row>
    <row r="62" spans="1:17" s="41" customFormat="1" x14ac:dyDescent="0.25"/>
    <row r="63" spans="1:17" s="41" customFormat="1" x14ac:dyDescent="0.25"/>
    <row r="64" spans="1:17" s="41" customFormat="1" x14ac:dyDescent="0.25"/>
    <row r="65" spans="4:6" s="41" customFormat="1" x14ac:dyDescent="0.25">
      <c r="D65" s="89" t="s">
        <v>147</v>
      </c>
      <c r="E65" s="90"/>
      <c r="F65" s="73">
        <f>SUM(F11:F61)</f>
        <v>0</v>
      </c>
    </row>
    <row r="66" spans="4:6" s="41" customFormat="1" x14ac:dyDescent="0.25">
      <c r="D66" s="74" t="s">
        <v>148</v>
      </c>
      <c r="E66" s="74"/>
      <c r="F66" s="75">
        <f>SUM(F11:F61)*1.21</f>
        <v>0</v>
      </c>
    </row>
    <row r="67" spans="4:6" s="41" customFormat="1" x14ac:dyDescent="0.25"/>
    <row r="68" spans="4:6" s="41" customFormat="1" x14ac:dyDescent="0.25"/>
    <row r="69" spans="4:6" s="41" customFormat="1" x14ac:dyDescent="0.25"/>
    <row r="70" spans="4:6" s="41" customFormat="1" x14ac:dyDescent="0.25"/>
    <row r="71" spans="4:6" s="41" customFormat="1" x14ac:dyDescent="0.25"/>
    <row r="72" spans="4:6" s="41" customFormat="1" x14ac:dyDescent="0.25"/>
    <row r="73" spans="4:6" s="41" customFormat="1" x14ac:dyDescent="0.25"/>
    <row r="74" spans="4:6" s="41" customFormat="1" x14ac:dyDescent="0.25"/>
    <row r="75" spans="4:6" s="41" customFormat="1" x14ac:dyDescent="0.25"/>
    <row r="76" spans="4:6" s="41" customFormat="1" x14ac:dyDescent="0.25"/>
    <row r="77" spans="4:6" s="41" customFormat="1" x14ac:dyDescent="0.25"/>
    <row r="78" spans="4:6" s="41" customFormat="1" x14ac:dyDescent="0.25"/>
    <row r="79" spans="4:6" s="41" customFormat="1" x14ac:dyDescent="0.25"/>
    <row r="80" spans="4:6" s="41" customFormat="1" x14ac:dyDescent="0.25"/>
    <row r="81" spans="6:6" s="41" customFormat="1" x14ac:dyDescent="0.25"/>
    <row r="82" spans="6:6" s="41" customFormat="1" x14ac:dyDescent="0.25"/>
    <row r="83" spans="6:6" s="41" customFormat="1" x14ac:dyDescent="0.25"/>
    <row r="84" spans="6:6" s="41" customFormat="1" x14ac:dyDescent="0.25"/>
    <row r="85" spans="6:6" s="41" customFormat="1" x14ac:dyDescent="0.25"/>
    <row r="86" spans="6:6" s="41" customFormat="1" x14ac:dyDescent="0.25"/>
    <row r="87" spans="6:6" s="41" customFormat="1" x14ac:dyDescent="0.25"/>
    <row r="88" spans="6:6" x14ac:dyDescent="0.25">
      <c r="F88" s="76"/>
    </row>
  </sheetData>
  <sheetProtection algorithmName="SHA-512" hashValue="SknAO/8wa0twy1nODygWOJ5qtdyWQSOigol7n0eRXrKEhMvw4LnC6INL7W1+qK52y3egyMxqE8yr/VZcp4HhvQ==" saltValue="GOOHcnv5qYwaljaFilS1AQ==" spinCount="100000" sheet="1" objects="1" scenarios="1"/>
  <mergeCells count="3">
    <mergeCell ref="A1:I3"/>
    <mergeCell ref="A4:I9"/>
    <mergeCell ref="D65:E65"/>
  </mergeCells>
  <phoneticPr fontId="9"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081E1-B897-4519-AEF4-899254F1F504}">
  <dimension ref="A1:AF88"/>
  <sheetViews>
    <sheetView zoomScale="80" zoomScaleNormal="80" workbookViewId="0">
      <selection activeCell="C18" sqref="C18"/>
    </sheetView>
  </sheetViews>
  <sheetFormatPr defaultColWidth="8.7109375" defaultRowHeight="15" x14ac:dyDescent="0.25"/>
  <cols>
    <col min="1" max="1" width="23.85546875" style="42" bestFit="1" customWidth="1"/>
    <col min="2" max="2" width="39.85546875" style="42" bestFit="1" customWidth="1"/>
    <col min="3" max="3" width="30.28515625" style="42" bestFit="1" customWidth="1"/>
    <col min="4" max="4" width="22.42578125" style="42" bestFit="1" customWidth="1"/>
    <col min="5" max="5" width="17.5703125" style="42" bestFit="1" customWidth="1"/>
    <col min="6" max="6" width="31.42578125" style="77" bestFit="1" customWidth="1"/>
    <col min="7" max="7" width="1.140625" style="42" hidden="1" customWidth="1"/>
    <col min="8" max="8" width="9.140625" style="42" hidden="1" customWidth="1"/>
    <col min="9" max="9" width="28.140625" style="42" bestFit="1" customWidth="1"/>
    <col min="10" max="10" width="31.42578125" style="42" bestFit="1" customWidth="1"/>
    <col min="11" max="11" width="0.28515625" style="42" customWidth="1"/>
    <col min="12" max="12" width="8.7109375" style="42"/>
    <col min="13" max="13" width="4.85546875" style="42" customWidth="1"/>
    <col min="14" max="14" width="13.140625" style="42" customWidth="1"/>
    <col min="15" max="15" width="20.28515625" style="42" customWidth="1"/>
    <col min="16" max="19" width="8.7109375" style="42"/>
    <col min="20" max="32" width="8.7109375" style="41"/>
    <col min="33" max="16384" width="8.7109375" style="42"/>
  </cols>
  <sheetData>
    <row r="1" spans="1:19" x14ac:dyDescent="0.25">
      <c r="A1" s="86" t="s">
        <v>188</v>
      </c>
      <c r="B1" s="87"/>
      <c r="C1" s="87"/>
      <c r="D1" s="87"/>
      <c r="E1" s="87"/>
      <c r="F1" s="87"/>
      <c r="G1" s="87"/>
      <c r="H1" s="87"/>
      <c r="I1" s="87"/>
      <c r="J1" s="87"/>
      <c r="K1" s="87"/>
      <c r="L1" s="41"/>
      <c r="M1" s="41"/>
      <c r="N1" s="41"/>
      <c r="O1" s="41"/>
      <c r="P1" s="41"/>
      <c r="Q1" s="41"/>
      <c r="R1" s="41"/>
      <c r="S1" s="41"/>
    </row>
    <row r="2" spans="1:19" x14ac:dyDescent="0.25">
      <c r="A2" s="87"/>
      <c r="B2" s="87"/>
      <c r="C2" s="87"/>
      <c r="D2" s="87"/>
      <c r="E2" s="87"/>
      <c r="F2" s="87"/>
      <c r="G2" s="87"/>
      <c r="H2" s="87"/>
      <c r="I2" s="87"/>
      <c r="J2" s="87"/>
      <c r="K2" s="87"/>
      <c r="L2" s="41"/>
      <c r="M2" s="41"/>
      <c r="N2" s="41"/>
      <c r="O2" s="41"/>
      <c r="P2" s="41"/>
      <c r="Q2" s="41"/>
      <c r="R2" s="41"/>
      <c r="S2" s="41"/>
    </row>
    <row r="3" spans="1:19" x14ac:dyDescent="0.25">
      <c r="A3" s="87"/>
      <c r="B3" s="87"/>
      <c r="C3" s="87"/>
      <c r="D3" s="87"/>
      <c r="E3" s="87"/>
      <c r="F3" s="87"/>
      <c r="G3" s="87"/>
      <c r="H3" s="87"/>
      <c r="I3" s="87"/>
      <c r="J3" s="87"/>
      <c r="K3" s="87"/>
      <c r="L3" s="41"/>
      <c r="M3" s="41"/>
      <c r="N3" s="41"/>
      <c r="O3" s="41"/>
      <c r="P3" s="41"/>
      <c r="Q3" s="41"/>
      <c r="R3" s="41"/>
      <c r="S3" s="41"/>
    </row>
    <row r="4" spans="1:19" x14ac:dyDescent="0.25">
      <c r="A4" s="88" t="s">
        <v>184</v>
      </c>
      <c r="B4" s="88"/>
      <c r="C4" s="88"/>
      <c r="D4" s="88"/>
      <c r="E4" s="88"/>
      <c r="F4" s="88"/>
      <c r="G4" s="88"/>
      <c r="H4" s="88"/>
      <c r="I4" s="88"/>
      <c r="J4" s="88"/>
      <c r="K4" s="88"/>
      <c r="L4" s="41"/>
      <c r="M4" s="41"/>
      <c r="N4" s="41"/>
      <c r="O4" s="41"/>
      <c r="P4" s="41"/>
      <c r="Q4" s="41"/>
      <c r="R4" s="41"/>
      <c r="S4" s="41"/>
    </row>
    <row r="5" spans="1:19" x14ac:dyDescent="0.25">
      <c r="A5" s="88"/>
      <c r="B5" s="88"/>
      <c r="C5" s="88"/>
      <c r="D5" s="88"/>
      <c r="E5" s="88"/>
      <c r="F5" s="88"/>
      <c r="G5" s="88"/>
      <c r="H5" s="88"/>
      <c r="I5" s="88"/>
      <c r="J5" s="88"/>
      <c r="K5" s="88"/>
      <c r="L5" s="41"/>
      <c r="M5" s="41"/>
      <c r="N5" s="41"/>
      <c r="O5" s="41"/>
      <c r="P5" s="41"/>
      <c r="Q5" s="41"/>
      <c r="R5" s="41"/>
      <c r="S5" s="41"/>
    </row>
    <row r="6" spans="1:19" x14ac:dyDescent="0.25">
      <c r="A6" s="88"/>
      <c r="B6" s="88"/>
      <c r="C6" s="88"/>
      <c r="D6" s="88"/>
      <c r="E6" s="88"/>
      <c r="F6" s="88"/>
      <c r="G6" s="88"/>
      <c r="H6" s="88"/>
      <c r="I6" s="88"/>
      <c r="J6" s="88"/>
      <c r="K6" s="88"/>
      <c r="L6" s="41"/>
      <c r="M6" s="41"/>
      <c r="N6" s="41"/>
      <c r="O6" s="41"/>
      <c r="P6" s="41"/>
      <c r="Q6" s="41"/>
      <c r="R6" s="41"/>
      <c r="S6" s="41"/>
    </row>
    <row r="7" spans="1:19" ht="14.25" customHeight="1" x14ac:dyDescent="0.25">
      <c r="A7" s="88"/>
      <c r="B7" s="88"/>
      <c r="C7" s="88"/>
      <c r="D7" s="88"/>
      <c r="E7" s="88"/>
      <c r="F7" s="88"/>
      <c r="G7" s="88"/>
      <c r="H7" s="88"/>
      <c r="I7" s="88"/>
      <c r="J7" s="88"/>
      <c r="K7" s="88"/>
      <c r="L7" s="41"/>
      <c r="M7" s="41"/>
      <c r="N7" s="41"/>
      <c r="O7" s="41"/>
      <c r="P7" s="41"/>
      <c r="Q7" s="41"/>
      <c r="R7" s="41"/>
      <c r="S7" s="41"/>
    </row>
    <row r="8" spans="1:19" x14ac:dyDescent="0.25">
      <c r="A8" s="88"/>
      <c r="B8" s="88"/>
      <c r="C8" s="88"/>
      <c r="D8" s="88"/>
      <c r="E8" s="88"/>
      <c r="F8" s="88"/>
      <c r="G8" s="88"/>
      <c r="H8" s="88"/>
      <c r="I8" s="88"/>
      <c r="J8" s="88"/>
      <c r="K8" s="88"/>
      <c r="L8" s="41"/>
      <c r="M8" s="41"/>
      <c r="N8" s="41"/>
      <c r="O8" s="41"/>
      <c r="P8" s="41"/>
      <c r="Q8" s="41"/>
      <c r="R8" s="41"/>
      <c r="S8" s="41"/>
    </row>
    <row r="9" spans="1:19" x14ac:dyDescent="0.25">
      <c r="A9" s="88"/>
      <c r="B9" s="88"/>
      <c r="C9" s="88"/>
      <c r="D9" s="88"/>
      <c r="E9" s="88"/>
      <c r="F9" s="88"/>
      <c r="G9" s="88"/>
      <c r="H9" s="88"/>
      <c r="I9" s="88"/>
      <c r="J9" s="88"/>
      <c r="K9" s="88"/>
      <c r="L9" s="41"/>
      <c r="M9" s="41"/>
      <c r="N9" s="41"/>
      <c r="O9" s="41"/>
      <c r="P9" s="41"/>
      <c r="Q9" s="41"/>
      <c r="R9" s="41"/>
      <c r="S9" s="41"/>
    </row>
    <row r="10" spans="1:19" ht="18.75" x14ac:dyDescent="0.3">
      <c r="A10" s="43" t="s">
        <v>145</v>
      </c>
      <c r="B10" s="43" t="s">
        <v>146</v>
      </c>
      <c r="C10" s="43" t="s">
        <v>8</v>
      </c>
      <c r="D10" s="43" t="s">
        <v>9</v>
      </c>
      <c r="E10" s="43" t="s">
        <v>177</v>
      </c>
      <c r="F10" s="43" t="s">
        <v>185</v>
      </c>
      <c r="I10" s="44" t="s">
        <v>186</v>
      </c>
      <c r="J10" s="43" t="s">
        <v>187</v>
      </c>
      <c r="L10" s="41"/>
      <c r="M10" s="41"/>
      <c r="N10" s="41"/>
      <c r="O10" s="41"/>
      <c r="P10" s="41"/>
      <c r="Q10" s="41"/>
      <c r="R10" s="41"/>
      <c r="S10" s="41"/>
    </row>
    <row r="11" spans="1:19" x14ac:dyDescent="0.25">
      <c r="A11" s="45" t="s">
        <v>11</v>
      </c>
      <c r="B11" s="46" t="s">
        <v>12</v>
      </c>
      <c r="C11" s="47" t="s">
        <v>13</v>
      </c>
      <c r="D11" s="45" t="s">
        <v>14</v>
      </c>
      <c r="E11" s="48" t="s">
        <v>15</v>
      </c>
      <c r="F11" s="49">
        <f>VLOOKUP(E11,N$12:O$14,2,FALSE)</f>
        <v>0</v>
      </c>
      <c r="I11" s="50">
        <f>F11*12</f>
        <v>0</v>
      </c>
      <c r="J11" s="50">
        <f>I11*6</f>
        <v>0</v>
      </c>
      <c r="L11" s="41"/>
      <c r="M11" s="41"/>
      <c r="N11" s="51" t="s">
        <v>165</v>
      </c>
      <c r="O11" s="51" t="s">
        <v>176</v>
      </c>
      <c r="P11" s="41"/>
      <c r="Q11" s="41"/>
      <c r="R11" s="41"/>
      <c r="S11" s="41"/>
    </row>
    <row r="12" spans="1:19" x14ac:dyDescent="0.25">
      <c r="A12" s="52" t="s">
        <v>16</v>
      </c>
      <c r="B12" s="53" t="s">
        <v>17</v>
      </c>
      <c r="C12" s="54" t="s">
        <v>13</v>
      </c>
      <c r="D12" s="52" t="s">
        <v>14</v>
      </c>
      <c r="E12" s="55" t="s">
        <v>7</v>
      </c>
      <c r="F12" s="49">
        <f>VLOOKUP(E12,N$12:O$14,2,FALSE)</f>
        <v>0</v>
      </c>
      <c r="I12" s="50">
        <f t="shared" ref="I12:I61" si="0">F12*12</f>
        <v>0</v>
      </c>
      <c r="J12" s="50">
        <f t="shared" ref="J12:J61" si="1">I12*6</f>
        <v>0</v>
      </c>
      <c r="L12" s="41"/>
      <c r="M12" s="41"/>
      <c r="N12" s="56" t="s">
        <v>25</v>
      </c>
      <c r="O12" s="57">
        <v>0</v>
      </c>
      <c r="P12" s="58"/>
      <c r="Q12" s="41"/>
      <c r="R12" s="41"/>
      <c r="S12" s="41"/>
    </row>
    <row r="13" spans="1:19" x14ac:dyDescent="0.25">
      <c r="A13" s="52" t="s">
        <v>18</v>
      </c>
      <c r="B13" s="52" t="s">
        <v>19</v>
      </c>
      <c r="C13" s="54" t="s">
        <v>20</v>
      </c>
      <c r="D13" s="52" t="s">
        <v>14</v>
      </c>
      <c r="E13" s="59" t="s">
        <v>15</v>
      </c>
      <c r="F13" s="49">
        <f t="shared" ref="F13:F61" si="2">VLOOKUP(E13,N$12:O$14,2,FALSE)</f>
        <v>0</v>
      </c>
      <c r="I13" s="50">
        <f t="shared" si="0"/>
        <v>0</v>
      </c>
      <c r="J13" s="50">
        <f t="shared" si="1"/>
        <v>0</v>
      </c>
      <c r="L13" s="41"/>
      <c r="M13" s="41"/>
      <c r="N13" s="56" t="s">
        <v>7</v>
      </c>
      <c r="O13" s="57">
        <v>0</v>
      </c>
      <c r="P13" s="41"/>
      <c r="Q13" s="41"/>
      <c r="R13" s="41"/>
      <c r="S13" s="41"/>
    </row>
    <row r="14" spans="1:19" x14ac:dyDescent="0.25">
      <c r="A14" s="53" t="s">
        <v>21</v>
      </c>
      <c r="B14" s="53" t="s">
        <v>22</v>
      </c>
      <c r="C14" s="54" t="s">
        <v>23</v>
      </c>
      <c r="D14" s="52" t="s">
        <v>24</v>
      </c>
      <c r="E14" s="55" t="s">
        <v>25</v>
      </c>
      <c r="F14" s="49">
        <f t="shared" si="2"/>
        <v>0</v>
      </c>
      <c r="I14" s="50">
        <f t="shared" si="0"/>
        <v>0</v>
      </c>
      <c r="J14" s="50">
        <f t="shared" si="1"/>
        <v>0</v>
      </c>
      <c r="L14" s="41"/>
      <c r="M14" s="41"/>
      <c r="N14" s="56" t="s">
        <v>15</v>
      </c>
      <c r="O14" s="57">
        <v>0</v>
      </c>
      <c r="P14" s="41"/>
      <c r="Q14" s="41"/>
      <c r="R14" s="41"/>
      <c r="S14" s="41"/>
    </row>
    <row r="15" spans="1:19" x14ac:dyDescent="0.25">
      <c r="A15" s="52" t="s">
        <v>26</v>
      </c>
      <c r="B15" s="53" t="s">
        <v>27</v>
      </c>
      <c r="C15" s="54" t="s">
        <v>28</v>
      </c>
      <c r="D15" s="52" t="s">
        <v>14</v>
      </c>
      <c r="E15" s="55" t="s">
        <v>7</v>
      </c>
      <c r="F15" s="49">
        <f t="shared" si="2"/>
        <v>0</v>
      </c>
      <c r="I15" s="50">
        <f t="shared" si="0"/>
        <v>0</v>
      </c>
      <c r="J15" s="50">
        <f t="shared" si="1"/>
        <v>0</v>
      </c>
      <c r="L15" s="41"/>
      <c r="M15" s="41"/>
      <c r="N15" s="41"/>
      <c r="O15" s="41"/>
      <c r="P15" s="41"/>
      <c r="Q15" s="41"/>
      <c r="R15" s="41"/>
      <c r="S15" s="41"/>
    </row>
    <row r="16" spans="1:19" x14ac:dyDescent="0.25">
      <c r="A16" s="54" t="s">
        <v>29</v>
      </c>
      <c r="B16" s="52" t="s">
        <v>31</v>
      </c>
      <c r="C16" s="52" t="s">
        <v>32</v>
      </c>
      <c r="D16" s="54" t="s">
        <v>14</v>
      </c>
      <c r="E16" s="60" t="s">
        <v>15</v>
      </c>
      <c r="F16" s="49">
        <f t="shared" si="2"/>
        <v>0</v>
      </c>
      <c r="I16" s="50">
        <f t="shared" si="0"/>
        <v>0</v>
      </c>
      <c r="J16" s="50">
        <f t="shared" si="1"/>
        <v>0</v>
      </c>
      <c r="L16" s="41"/>
      <c r="M16" s="41"/>
      <c r="N16" s="41"/>
      <c r="O16" s="41"/>
      <c r="P16" s="41"/>
      <c r="Q16" s="41"/>
      <c r="R16" s="41"/>
      <c r="S16" s="41"/>
    </row>
    <row r="17" spans="1:19" x14ac:dyDescent="0.25">
      <c r="A17" s="52" t="s">
        <v>30</v>
      </c>
      <c r="B17" s="52" t="s">
        <v>31</v>
      </c>
      <c r="C17" s="52" t="s">
        <v>32</v>
      </c>
      <c r="D17" s="52" t="s">
        <v>14</v>
      </c>
      <c r="E17" s="55" t="s">
        <v>25</v>
      </c>
      <c r="F17" s="49">
        <f t="shared" si="2"/>
        <v>0</v>
      </c>
      <c r="I17" s="50">
        <f t="shared" si="0"/>
        <v>0</v>
      </c>
      <c r="J17" s="50">
        <f t="shared" si="1"/>
        <v>0</v>
      </c>
      <c r="L17" s="41"/>
      <c r="M17" s="41"/>
      <c r="N17" s="41"/>
      <c r="O17" s="41"/>
      <c r="P17" s="41"/>
      <c r="Q17" s="41"/>
      <c r="R17" s="41"/>
      <c r="S17" s="41"/>
    </row>
    <row r="18" spans="1:19" x14ac:dyDescent="0.25">
      <c r="A18" s="52" t="s">
        <v>33</v>
      </c>
      <c r="B18" s="53" t="s">
        <v>31</v>
      </c>
      <c r="C18" s="61" t="s">
        <v>34</v>
      </c>
      <c r="D18" s="52" t="s">
        <v>14</v>
      </c>
      <c r="E18" s="59" t="s">
        <v>7</v>
      </c>
      <c r="F18" s="49">
        <f t="shared" si="2"/>
        <v>0</v>
      </c>
      <c r="I18" s="50">
        <f t="shared" si="0"/>
        <v>0</v>
      </c>
      <c r="J18" s="50">
        <f t="shared" si="1"/>
        <v>0</v>
      </c>
      <c r="L18" s="41"/>
      <c r="M18" s="41"/>
      <c r="N18" s="41"/>
      <c r="O18" s="41"/>
      <c r="P18" s="41"/>
      <c r="Q18" s="41"/>
      <c r="R18" s="41"/>
      <c r="S18" s="41"/>
    </row>
    <row r="19" spans="1:19" x14ac:dyDescent="0.25">
      <c r="A19" s="52" t="s">
        <v>35</v>
      </c>
      <c r="B19" s="53" t="s">
        <v>36</v>
      </c>
      <c r="C19" s="54" t="s">
        <v>37</v>
      </c>
      <c r="D19" s="52" t="s">
        <v>14</v>
      </c>
      <c r="E19" s="55" t="s">
        <v>7</v>
      </c>
      <c r="F19" s="49">
        <f t="shared" si="2"/>
        <v>0</v>
      </c>
      <c r="I19" s="50">
        <f t="shared" si="0"/>
        <v>0</v>
      </c>
      <c r="J19" s="50">
        <f t="shared" si="1"/>
        <v>0</v>
      </c>
      <c r="L19" s="41"/>
      <c r="M19" s="41"/>
      <c r="N19" s="41"/>
      <c r="O19" s="41"/>
      <c r="P19" s="41"/>
      <c r="Q19" s="41"/>
      <c r="R19" s="41"/>
      <c r="S19" s="41"/>
    </row>
    <row r="20" spans="1:19" x14ac:dyDescent="0.25">
      <c r="A20" s="52" t="s">
        <v>38</v>
      </c>
      <c r="B20" s="53" t="s">
        <v>39</v>
      </c>
      <c r="C20" s="52" t="s">
        <v>40</v>
      </c>
      <c r="D20" s="52" t="s">
        <v>14</v>
      </c>
      <c r="E20" s="55" t="s">
        <v>7</v>
      </c>
      <c r="F20" s="49">
        <f t="shared" si="2"/>
        <v>0</v>
      </c>
      <c r="I20" s="50">
        <f t="shared" si="0"/>
        <v>0</v>
      </c>
      <c r="J20" s="50">
        <f t="shared" si="1"/>
        <v>0</v>
      </c>
      <c r="L20" s="41"/>
      <c r="M20" s="41"/>
      <c r="N20" s="41"/>
      <c r="O20" s="41"/>
      <c r="P20" s="41"/>
      <c r="Q20" s="41"/>
      <c r="R20" s="41"/>
      <c r="S20" s="41"/>
    </row>
    <row r="21" spans="1:19" x14ac:dyDescent="0.25">
      <c r="A21" s="52" t="s">
        <v>41</v>
      </c>
      <c r="B21" s="53" t="s">
        <v>42</v>
      </c>
      <c r="C21" s="52" t="s">
        <v>43</v>
      </c>
      <c r="D21" s="52" t="s">
        <v>14</v>
      </c>
      <c r="E21" s="55" t="s">
        <v>7</v>
      </c>
      <c r="F21" s="49">
        <f t="shared" si="2"/>
        <v>0</v>
      </c>
      <c r="I21" s="50">
        <f t="shared" si="0"/>
        <v>0</v>
      </c>
      <c r="J21" s="50">
        <f t="shared" si="1"/>
        <v>0</v>
      </c>
      <c r="L21" s="41"/>
      <c r="M21" s="41"/>
      <c r="N21" s="41"/>
      <c r="O21" s="41"/>
      <c r="P21" s="41"/>
      <c r="Q21" s="41"/>
      <c r="R21" s="41"/>
      <c r="S21" s="41"/>
    </row>
    <row r="22" spans="1:19" x14ac:dyDescent="0.25">
      <c r="A22" s="52" t="s">
        <v>41</v>
      </c>
      <c r="B22" s="53" t="s">
        <v>44</v>
      </c>
      <c r="C22" s="52" t="s">
        <v>45</v>
      </c>
      <c r="D22" s="52" t="s">
        <v>14</v>
      </c>
      <c r="E22" s="55" t="s">
        <v>7</v>
      </c>
      <c r="F22" s="49">
        <f t="shared" si="2"/>
        <v>0</v>
      </c>
      <c r="I22" s="50">
        <f t="shared" si="0"/>
        <v>0</v>
      </c>
      <c r="J22" s="50">
        <f t="shared" si="1"/>
        <v>0</v>
      </c>
      <c r="L22" s="41"/>
      <c r="M22" s="41"/>
      <c r="N22" s="41"/>
      <c r="O22" s="41"/>
      <c r="P22" s="41"/>
      <c r="Q22" s="41"/>
      <c r="R22" s="41"/>
      <c r="S22" s="41"/>
    </row>
    <row r="23" spans="1:19" x14ac:dyDescent="0.25">
      <c r="A23" s="52" t="s">
        <v>46</v>
      </c>
      <c r="B23" s="53" t="s">
        <v>44</v>
      </c>
      <c r="C23" s="52" t="s">
        <v>47</v>
      </c>
      <c r="D23" s="52" t="s">
        <v>14</v>
      </c>
      <c r="E23" s="55" t="s">
        <v>25</v>
      </c>
      <c r="F23" s="49">
        <f t="shared" si="2"/>
        <v>0</v>
      </c>
      <c r="I23" s="50">
        <f t="shared" si="0"/>
        <v>0</v>
      </c>
      <c r="J23" s="50">
        <f t="shared" si="1"/>
        <v>0</v>
      </c>
      <c r="L23" s="41"/>
      <c r="M23" s="41"/>
      <c r="N23" s="41"/>
      <c r="O23" s="41"/>
      <c r="P23" s="41"/>
      <c r="Q23" s="41"/>
      <c r="R23" s="41"/>
      <c r="S23" s="41"/>
    </row>
    <row r="24" spans="1:19" x14ac:dyDescent="0.25">
      <c r="A24" s="52" t="s">
        <v>38</v>
      </c>
      <c r="B24" s="53" t="s">
        <v>48</v>
      </c>
      <c r="C24" s="54" t="s">
        <v>49</v>
      </c>
      <c r="D24" s="52" t="s">
        <v>14</v>
      </c>
      <c r="E24" s="55" t="s">
        <v>7</v>
      </c>
      <c r="F24" s="49">
        <f t="shared" si="2"/>
        <v>0</v>
      </c>
      <c r="I24" s="50">
        <f t="shared" si="0"/>
        <v>0</v>
      </c>
      <c r="J24" s="50">
        <f t="shared" si="1"/>
        <v>0</v>
      </c>
      <c r="L24" s="41"/>
      <c r="M24" s="41"/>
      <c r="N24" s="41"/>
      <c r="O24" s="41"/>
      <c r="P24" s="41"/>
      <c r="Q24" s="41"/>
      <c r="R24" s="41"/>
      <c r="S24" s="41"/>
    </row>
    <row r="25" spans="1:19" x14ac:dyDescent="0.25">
      <c r="A25" s="53" t="s">
        <v>50</v>
      </c>
      <c r="B25" s="52" t="s">
        <v>51</v>
      </c>
      <c r="C25" s="54" t="s">
        <v>52</v>
      </c>
      <c r="D25" s="52" t="s">
        <v>14</v>
      </c>
      <c r="E25" s="55" t="s">
        <v>15</v>
      </c>
      <c r="F25" s="49">
        <f t="shared" si="2"/>
        <v>0</v>
      </c>
      <c r="I25" s="50">
        <f t="shared" si="0"/>
        <v>0</v>
      </c>
      <c r="J25" s="50">
        <f t="shared" si="1"/>
        <v>0</v>
      </c>
      <c r="L25" s="41"/>
      <c r="M25" s="41"/>
      <c r="N25" s="41"/>
      <c r="O25" s="41"/>
      <c r="P25" s="41"/>
      <c r="Q25" s="41"/>
      <c r="R25" s="41"/>
      <c r="S25" s="41"/>
    </row>
    <row r="26" spans="1:19" x14ac:dyDescent="0.25">
      <c r="A26" s="53" t="s">
        <v>53</v>
      </c>
      <c r="B26" s="52" t="s">
        <v>51</v>
      </c>
      <c r="C26" s="54" t="s">
        <v>52</v>
      </c>
      <c r="D26" s="52" t="s">
        <v>14</v>
      </c>
      <c r="E26" s="55" t="s">
        <v>15</v>
      </c>
      <c r="F26" s="49">
        <f t="shared" si="2"/>
        <v>0</v>
      </c>
      <c r="I26" s="50">
        <f t="shared" si="0"/>
        <v>0</v>
      </c>
      <c r="J26" s="50">
        <f t="shared" si="1"/>
        <v>0</v>
      </c>
      <c r="L26" s="41"/>
      <c r="M26" s="41"/>
      <c r="N26" s="41"/>
      <c r="O26" s="41"/>
      <c r="P26" s="41"/>
      <c r="Q26" s="41"/>
      <c r="R26" s="41"/>
      <c r="S26" s="41"/>
    </row>
    <row r="27" spans="1:19" x14ac:dyDescent="0.25">
      <c r="A27" s="52" t="s">
        <v>54</v>
      </c>
      <c r="B27" s="53" t="s">
        <v>55</v>
      </c>
      <c r="C27" s="54" t="s">
        <v>56</v>
      </c>
      <c r="D27" s="52" t="s">
        <v>57</v>
      </c>
      <c r="E27" s="55" t="s">
        <v>7</v>
      </c>
      <c r="F27" s="49">
        <f t="shared" si="2"/>
        <v>0</v>
      </c>
      <c r="I27" s="50">
        <f t="shared" si="0"/>
        <v>0</v>
      </c>
      <c r="J27" s="50">
        <f t="shared" si="1"/>
        <v>0</v>
      </c>
      <c r="L27" s="41"/>
      <c r="M27" s="41"/>
      <c r="N27" s="41"/>
      <c r="O27" s="41"/>
      <c r="P27" s="41"/>
      <c r="Q27" s="41"/>
      <c r="R27" s="41"/>
      <c r="S27" s="41"/>
    </row>
    <row r="28" spans="1:19" x14ac:dyDescent="0.25">
      <c r="A28" s="53" t="s">
        <v>58</v>
      </c>
      <c r="B28" s="53" t="s">
        <v>59</v>
      </c>
      <c r="C28" s="54" t="s">
        <v>60</v>
      </c>
      <c r="D28" s="52" t="s">
        <v>14</v>
      </c>
      <c r="E28" s="55" t="s">
        <v>25</v>
      </c>
      <c r="F28" s="49">
        <f t="shared" si="2"/>
        <v>0</v>
      </c>
      <c r="I28" s="50">
        <f t="shared" si="0"/>
        <v>0</v>
      </c>
      <c r="J28" s="50">
        <f t="shared" si="1"/>
        <v>0</v>
      </c>
      <c r="L28" s="41"/>
      <c r="M28" s="41"/>
      <c r="N28" s="41"/>
      <c r="O28" s="41"/>
      <c r="P28" s="41"/>
      <c r="Q28" s="41"/>
      <c r="R28" s="41"/>
      <c r="S28" s="41"/>
    </row>
    <row r="29" spans="1:19" x14ac:dyDescent="0.25">
      <c r="A29" s="53" t="s">
        <v>61</v>
      </c>
      <c r="B29" s="53" t="s">
        <v>62</v>
      </c>
      <c r="C29" s="62" t="s">
        <v>63</v>
      </c>
      <c r="D29" s="53" t="s">
        <v>14</v>
      </c>
      <c r="E29" s="63" t="s">
        <v>7</v>
      </c>
      <c r="F29" s="49">
        <f t="shared" si="2"/>
        <v>0</v>
      </c>
      <c r="I29" s="50">
        <f t="shared" si="0"/>
        <v>0</v>
      </c>
      <c r="J29" s="50">
        <f t="shared" si="1"/>
        <v>0</v>
      </c>
      <c r="L29" s="41"/>
      <c r="M29" s="41"/>
      <c r="N29" s="41"/>
      <c r="O29" s="41"/>
      <c r="P29" s="41"/>
      <c r="Q29" s="41"/>
      <c r="R29" s="41"/>
      <c r="S29" s="41"/>
    </row>
    <row r="30" spans="1:19" x14ac:dyDescent="0.25">
      <c r="A30" s="52" t="s">
        <v>64</v>
      </c>
      <c r="B30" s="53" t="s">
        <v>65</v>
      </c>
      <c r="C30" s="54" t="s">
        <v>37</v>
      </c>
      <c r="D30" s="52" t="s">
        <v>14</v>
      </c>
      <c r="E30" s="55" t="s">
        <v>7</v>
      </c>
      <c r="F30" s="49">
        <f t="shared" si="2"/>
        <v>0</v>
      </c>
      <c r="I30" s="50">
        <f t="shared" si="0"/>
        <v>0</v>
      </c>
      <c r="J30" s="50">
        <f t="shared" si="1"/>
        <v>0</v>
      </c>
      <c r="L30" s="41"/>
      <c r="M30" s="41"/>
      <c r="N30" s="41"/>
      <c r="O30" s="41"/>
      <c r="P30" s="41"/>
      <c r="Q30" s="41"/>
      <c r="R30" s="41"/>
      <c r="S30" s="41"/>
    </row>
    <row r="31" spans="1:19" x14ac:dyDescent="0.25">
      <c r="A31" s="52" t="s">
        <v>66</v>
      </c>
      <c r="B31" s="53" t="s">
        <v>67</v>
      </c>
      <c r="C31" s="52" t="s">
        <v>68</v>
      </c>
      <c r="D31" s="52" t="s">
        <v>14</v>
      </c>
      <c r="E31" s="55" t="s">
        <v>15</v>
      </c>
      <c r="F31" s="49">
        <f t="shared" si="2"/>
        <v>0</v>
      </c>
      <c r="I31" s="50">
        <f t="shared" si="0"/>
        <v>0</v>
      </c>
      <c r="J31" s="50">
        <f t="shared" si="1"/>
        <v>0</v>
      </c>
      <c r="L31" s="41"/>
      <c r="M31" s="41"/>
      <c r="N31" s="41"/>
      <c r="O31" s="41"/>
      <c r="P31" s="41"/>
      <c r="Q31" s="41"/>
      <c r="R31" s="41"/>
      <c r="S31" s="41"/>
    </row>
    <row r="32" spans="1:19" x14ac:dyDescent="0.25">
      <c r="A32" s="52" t="s">
        <v>69</v>
      </c>
      <c r="B32" s="53" t="s">
        <v>67</v>
      </c>
      <c r="C32" s="52" t="s">
        <v>70</v>
      </c>
      <c r="D32" s="52" t="s">
        <v>14</v>
      </c>
      <c r="E32" s="55" t="s">
        <v>7</v>
      </c>
      <c r="F32" s="49">
        <f t="shared" si="2"/>
        <v>0</v>
      </c>
      <c r="I32" s="50">
        <f t="shared" si="0"/>
        <v>0</v>
      </c>
      <c r="J32" s="50">
        <f t="shared" si="1"/>
        <v>0</v>
      </c>
      <c r="L32" s="41"/>
      <c r="M32" s="41"/>
      <c r="N32" s="41"/>
      <c r="O32" s="41"/>
      <c r="P32" s="41"/>
      <c r="Q32" s="41"/>
      <c r="R32" s="41"/>
      <c r="S32" s="41"/>
    </row>
    <row r="33" spans="1:19" x14ac:dyDescent="0.25">
      <c r="A33" s="52" t="s">
        <v>71</v>
      </c>
      <c r="B33" s="53" t="s">
        <v>72</v>
      </c>
      <c r="C33" s="52" t="s">
        <v>73</v>
      </c>
      <c r="D33" s="52" t="s">
        <v>14</v>
      </c>
      <c r="E33" s="55" t="s">
        <v>7</v>
      </c>
      <c r="F33" s="49">
        <f t="shared" si="2"/>
        <v>0</v>
      </c>
      <c r="I33" s="50">
        <f t="shared" si="0"/>
        <v>0</v>
      </c>
      <c r="J33" s="50">
        <f t="shared" si="1"/>
        <v>0</v>
      </c>
      <c r="L33" s="41"/>
      <c r="M33" s="41"/>
      <c r="N33" s="41"/>
      <c r="O33" s="41"/>
      <c r="P33" s="41"/>
      <c r="Q33" s="41"/>
      <c r="R33" s="41"/>
      <c r="S33" s="41"/>
    </row>
    <row r="34" spans="1:19" x14ac:dyDescent="0.25">
      <c r="A34" s="64" t="s">
        <v>74</v>
      </c>
      <c r="B34" s="53" t="s">
        <v>72</v>
      </c>
      <c r="C34" s="52" t="s">
        <v>73</v>
      </c>
      <c r="D34" s="52" t="s">
        <v>14</v>
      </c>
      <c r="E34" s="55" t="s">
        <v>7</v>
      </c>
      <c r="F34" s="49">
        <f t="shared" si="2"/>
        <v>0</v>
      </c>
      <c r="I34" s="50">
        <f t="shared" si="0"/>
        <v>0</v>
      </c>
      <c r="J34" s="50">
        <f t="shared" si="1"/>
        <v>0</v>
      </c>
      <c r="L34" s="41"/>
      <c r="M34" s="41"/>
      <c r="N34" s="41"/>
      <c r="O34" s="41"/>
      <c r="P34" s="41"/>
      <c r="Q34" s="41"/>
      <c r="R34" s="41"/>
      <c r="S34" s="41"/>
    </row>
    <row r="35" spans="1:19" x14ac:dyDescent="0.25">
      <c r="A35" s="52" t="s">
        <v>75</v>
      </c>
      <c r="B35" s="65" t="s">
        <v>76</v>
      </c>
      <c r="C35" s="61" t="s">
        <v>77</v>
      </c>
      <c r="D35" s="52" t="s">
        <v>14</v>
      </c>
      <c r="E35" s="55" t="s">
        <v>7</v>
      </c>
      <c r="F35" s="49">
        <f t="shared" si="2"/>
        <v>0</v>
      </c>
      <c r="I35" s="50">
        <f t="shared" si="0"/>
        <v>0</v>
      </c>
      <c r="J35" s="50">
        <f t="shared" si="1"/>
        <v>0</v>
      </c>
      <c r="L35" s="41"/>
      <c r="M35" s="41"/>
      <c r="N35" s="41"/>
      <c r="O35" s="41"/>
      <c r="P35" s="41"/>
      <c r="Q35" s="41"/>
      <c r="R35" s="41"/>
      <c r="S35" s="41"/>
    </row>
    <row r="36" spans="1:19" x14ac:dyDescent="0.25">
      <c r="A36" s="53" t="s">
        <v>78</v>
      </c>
      <c r="B36" s="53" t="s">
        <v>79</v>
      </c>
      <c r="C36" s="53" t="s">
        <v>80</v>
      </c>
      <c r="D36" s="53" t="s">
        <v>14</v>
      </c>
      <c r="E36" s="63" t="s">
        <v>7</v>
      </c>
      <c r="F36" s="49">
        <f t="shared" si="2"/>
        <v>0</v>
      </c>
      <c r="I36" s="50">
        <f t="shared" si="0"/>
        <v>0</v>
      </c>
      <c r="J36" s="50">
        <f t="shared" si="1"/>
        <v>0</v>
      </c>
      <c r="L36" s="41"/>
      <c r="M36" s="41"/>
      <c r="N36" s="41"/>
      <c r="O36" s="41"/>
      <c r="P36" s="41"/>
      <c r="Q36" s="41"/>
      <c r="R36" s="41"/>
      <c r="S36" s="41"/>
    </row>
    <row r="37" spans="1:19" x14ac:dyDescent="0.25">
      <c r="A37" s="52" t="s">
        <v>81</v>
      </c>
      <c r="B37" s="53" t="s">
        <v>82</v>
      </c>
      <c r="C37" s="54" t="s">
        <v>83</v>
      </c>
      <c r="D37" s="52" t="s">
        <v>14</v>
      </c>
      <c r="E37" s="55" t="s">
        <v>7</v>
      </c>
      <c r="F37" s="49">
        <f t="shared" si="2"/>
        <v>0</v>
      </c>
      <c r="I37" s="50">
        <f t="shared" si="0"/>
        <v>0</v>
      </c>
      <c r="J37" s="50">
        <f t="shared" si="1"/>
        <v>0</v>
      </c>
      <c r="L37" s="41"/>
      <c r="M37" s="41"/>
      <c r="N37" s="41"/>
      <c r="O37" s="41"/>
      <c r="P37" s="41"/>
      <c r="Q37" s="41"/>
      <c r="R37" s="41"/>
      <c r="S37" s="41"/>
    </row>
    <row r="38" spans="1:19" x14ac:dyDescent="0.25">
      <c r="A38" s="52" t="s">
        <v>84</v>
      </c>
      <c r="B38" s="53" t="s">
        <v>85</v>
      </c>
      <c r="C38" s="52" t="s">
        <v>86</v>
      </c>
      <c r="D38" s="52" t="s">
        <v>14</v>
      </c>
      <c r="E38" s="55" t="s">
        <v>7</v>
      </c>
      <c r="F38" s="49">
        <f t="shared" si="2"/>
        <v>0</v>
      </c>
      <c r="I38" s="50">
        <f t="shared" si="0"/>
        <v>0</v>
      </c>
      <c r="J38" s="50">
        <f t="shared" si="1"/>
        <v>0</v>
      </c>
      <c r="L38" s="41"/>
      <c r="M38" s="41"/>
      <c r="N38" s="41"/>
      <c r="O38" s="41"/>
      <c r="P38" s="41"/>
      <c r="Q38" s="41"/>
      <c r="R38" s="41"/>
      <c r="S38" s="41"/>
    </row>
    <row r="39" spans="1:19" x14ac:dyDescent="0.25">
      <c r="A39" s="52" t="s">
        <v>84</v>
      </c>
      <c r="B39" s="53" t="s">
        <v>85</v>
      </c>
      <c r="C39" s="52" t="s">
        <v>86</v>
      </c>
      <c r="D39" s="52" t="s">
        <v>14</v>
      </c>
      <c r="E39" s="55" t="s">
        <v>15</v>
      </c>
      <c r="F39" s="49">
        <f t="shared" si="2"/>
        <v>0</v>
      </c>
      <c r="I39" s="50">
        <f t="shared" si="0"/>
        <v>0</v>
      </c>
      <c r="J39" s="50">
        <f t="shared" si="1"/>
        <v>0</v>
      </c>
      <c r="L39" s="41"/>
      <c r="M39" s="41"/>
      <c r="N39" s="41"/>
      <c r="O39" s="41"/>
      <c r="P39" s="41"/>
      <c r="Q39" s="41"/>
      <c r="R39" s="41"/>
      <c r="S39" s="41"/>
    </row>
    <row r="40" spans="1:19" x14ac:dyDescent="0.25">
      <c r="A40" s="52" t="s">
        <v>87</v>
      </c>
      <c r="B40" s="53" t="s">
        <v>88</v>
      </c>
      <c r="C40" s="52" t="s">
        <v>89</v>
      </c>
      <c r="D40" s="52" t="s">
        <v>14</v>
      </c>
      <c r="E40" s="55" t="s">
        <v>7</v>
      </c>
      <c r="F40" s="49">
        <f t="shared" si="2"/>
        <v>0</v>
      </c>
      <c r="I40" s="50">
        <f t="shared" si="0"/>
        <v>0</v>
      </c>
      <c r="J40" s="50">
        <f t="shared" si="1"/>
        <v>0</v>
      </c>
      <c r="L40" s="41"/>
      <c r="M40" s="41"/>
      <c r="N40" s="41"/>
      <c r="O40" s="41"/>
      <c r="P40" s="41"/>
      <c r="Q40" s="41"/>
      <c r="R40" s="41"/>
      <c r="S40" s="41"/>
    </row>
    <row r="41" spans="1:19" x14ac:dyDescent="0.25">
      <c r="A41" s="52" t="s">
        <v>90</v>
      </c>
      <c r="B41" s="53" t="s">
        <v>88</v>
      </c>
      <c r="C41" s="61" t="s">
        <v>91</v>
      </c>
      <c r="D41" s="52" t="s">
        <v>14</v>
      </c>
      <c r="E41" s="55" t="s">
        <v>7</v>
      </c>
      <c r="F41" s="49">
        <f t="shared" si="2"/>
        <v>0</v>
      </c>
      <c r="I41" s="50">
        <f t="shared" si="0"/>
        <v>0</v>
      </c>
      <c r="J41" s="50">
        <f t="shared" si="1"/>
        <v>0</v>
      </c>
      <c r="L41" s="41"/>
      <c r="M41" s="41"/>
      <c r="N41" s="41"/>
      <c r="O41" s="41"/>
      <c r="P41" s="41"/>
      <c r="Q41" s="41"/>
      <c r="R41" s="41"/>
      <c r="S41" s="41"/>
    </row>
    <row r="42" spans="1:19" x14ac:dyDescent="0.25">
      <c r="A42" s="53" t="s">
        <v>92</v>
      </c>
      <c r="B42" s="53" t="s">
        <v>93</v>
      </c>
      <c r="C42" s="62" t="s">
        <v>94</v>
      </c>
      <c r="D42" s="53" t="s">
        <v>24</v>
      </c>
      <c r="E42" s="55" t="s">
        <v>15</v>
      </c>
      <c r="F42" s="49">
        <f t="shared" si="2"/>
        <v>0</v>
      </c>
      <c r="I42" s="50">
        <f t="shared" si="0"/>
        <v>0</v>
      </c>
      <c r="J42" s="50">
        <f t="shared" si="1"/>
        <v>0</v>
      </c>
      <c r="L42" s="41"/>
      <c r="M42" s="41"/>
      <c r="N42" s="41"/>
      <c r="O42" s="41"/>
      <c r="P42" s="41"/>
      <c r="Q42" s="41"/>
      <c r="R42" s="41"/>
      <c r="S42" s="41"/>
    </row>
    <row r="43" spans="1:19" x14ac:dyDescent="0.25">
      <c r="A43" s="53" t="s">
        <v>95</v>
      </c>
      <c r="B43" s="53" t="s">
        <v>96</v>
      </c>
      <c r="C43" s="62" t="s">
        <v>97</v>
      </c>
      <c r="D43" s="53" t="s">
        <v>14</v>
      </c>
      <c r="E43" s="63" t="s">
        <v>7</v>
      </c>
      <c r="F43" s="49">
        <f t="shared" si="2"/>
        <v>0</v>
      </c>
      <c r="I43" s="50">
        <f t="shared" si="0"/>
        <v>0</v>
      </c>
      <c r="J43" s="50">
        <f t="shared" si="1"/>
        <v>0</v>
      </c>
      <c r="L43" s="41"/>
      <c r="M43" s="41"/>
      <c r="N43" s="41"/>
      <c r="O43" s="41"/>
      <c r="P43" s="41"/>
      <c r="Q43" s="41"/>
      <c r="R43" s="41"/>
      <c r="S43" s="41"/>
    </row>
    <row r="44" spans="1:19" x14ac:dyDescent="0.25">
      <c r="A44" s="52" t="s">
        <v>98</v>
      </c>
      <c r="B44" s="53" t="s">
        <v>99</v>
      </c>
      <c r="C44" s="54" t="s">
        <v>100</v>
      </c>
      <c r="D44" s="52" t="s">
        <v>14</v>
      </c>
      <c r="E44" s="55" t="s">
        <v>25</v>
      </c>
      <c r="F44" s="49">
        <f t="shared" si="2"/>
        <v>0</v>
      </c>
      <c r="I44" s="50">
        <f t="shared" si="0"/>
        <v>0</v>
      </c>
      <c r="J44" s="50">
        <f t="shared" si="1"/>
        <v>0</v>
      </c>
      <c r="L44" s="41"/>
      <c r="M44" s="41"/>
      <c r="N44" s="41"/>
      <c r="O44" s="41"/>
      <c r="P44" s="41"/>
      <c r="Q44" s="41"/>
      <c r="R44" s="41"/>
      <c r="S44" s="41"/>
    </row>
    <row r="45" spans="1:19" x14ac:dyDescent="0.25">
      <c r="A45" s="52" t="s">
        <v>101</v>
      </c>
      <c r="B45" s="53" t="s">
        <v>99</v>
      </c>
      <c r="C45" s="54" t="s">
        <v>102</v>
      </c>
      <c r="D45" s="52" t="s">
        <v>14</v>
      </c>
      <c r="E45" s="55" t="s">
        <v>15</v>
      </c>
      <c r="F45" s="49">
        <f t="shared" si="2"/>
        <v>0</v>
      </c>
      <c r="I45" s="50">
        <f t="shared" si="0"/>
        <v>0</v>
      </c>
      <c r="J45" s="50">
        <f t="shared" si="1"/>
        <v>0</v>
      </c>
      <c r="L45" s="41"/>
      <c r="M45" s="41"/>
      <c r="N45" s="41"/>
      <c r="O45" s="41"/>
      <c r="P45" s="41"/>
      <c r="Q45" s="41"/>
      <c r="R45" s="41"/>
      <c r="S45" s="41"/>
    </row>
    <row r="46" spans="1:19" x14ac:dyDescent="0.25">
      <c r="A46" s="52" t="s">
        <v>103</v>
      </c>
      <c r="B46" s="53" t="s">
        <v>99</v>
      </c>
      <c r="C46" s="54" t="s">
        <v>104</v>
      </c>
      <c r="D46" s="52" t="s">
        <v>14</v>
      </c>
      <c r="E46" s="55" t="s">
        <v>25</v>
      </c>
      <c r="F46" s="49">
        <f t="shared" si="2"/>
        <v>0</v>
      </c>
      <c r="I46" s="50">
        <f t="shared" si="0"/>
        <v>0</v>
      </c>
      <c r="J46" s="50">
        <f t="shared" si="1"/>
        <v>0</v>
      </c>
      <c r="L46" s="41"/>
      <c r="M46" s="41"/>
      <c r="N46" s="41"/>
      <c r="O46" s="41"/>
      <c r="P46" s="41"/>
      <c r="Q46" s="41"/>
      <c r="R46" s="41"/>
      <c r="S46" s="41"/>
    </row>
    <row r="47" spans="1:19" x14ac:dyDescent="0.25">
      <c r="A47" s="52" t="s">
        <v>105</v>
      </c>
      <c r="B47" s="53" t="s">
        <v>106</v>
      </c>
      <c r="C47" s="52" t="s">
        <v>107</v>
      </c>
      <c r="D47" s="52" t="s">
        <v>14</v>
      </c>
      <c r="E47" s="55" t="s">
        <v>7</v>
      </c>
      <c r="F47" s="49">
        <f t="shared" si="2"/>
        <v>0</v>
      </c>
      <c r="I47" s="50">
        <f t="shared" si="0"/>
        <v>0</v>
      </c>
      <c r="J47" s="50">
        <f t="shared" si="1"/>
        <v>0</v>
      </c>
      <c r="L47" s="41"/>
      <c r="M47" s="41"/>
      <c r="N47" s="41"/>
      <c r="O47" s="41"/>
      <c r="P47" s="41"/>
      <c r="Q47" s="41"/>
      <c r="R47" s="41"/>
      <c r="S47" s="41"/>
    </row>
    <row r="48" spans="1:19" x14ac:dyDescent="0.25">
      <c r="A48" s="52" t="s">
        <v>108</v>
      </c>
      <c r="B48" s="53" t="s">
        <v>106</v>
      </c>
      <c r="C48" s="52" t="s">
        <v>109</v>
      </c>
      <c r="D48" s="52" t="s">
        <v>14</v>
      </c>
      <c r="E48" s="55" t="s">
        <v>7</v>
      </c>
      <c r="F48" s="49">
        <f t="shared" si="2"/>
        <v>0</v>
      </c>
      <c r="I48" s="50">
        <f t="shared" si="0"/>
        <v>0</v>
      </c>
      <c r="J48" s="50">
        <f t="shared" si="1"/>
        <v>0</v>
      </c>
      <c r="L48" s="41"/>
      <c r="M48" s="41"/>
      <c r="N48" s="41"/>
      <c r="O48" s="41"/>
      <c r="P48" s="41"/>
      <c r="Q48" s="41"/>
      <c r="R48" s="41"/>
      <c r="S48" s="41"/>
    </row>
    <row r="49" spans="1:19" x14ac:dyDescent="0.25">
      <c r="A49" s="52" t="s">
        <v>110</v>
      </c>
      <c r="B49" s="66" t="s">
        <v>111</v>
      </c>
      <c r="C49" s="52" t="s">
        <v>112</v>
      </c>
      <c r="D49" s="52" t="s">
        <v>14</v>
      </c>
      <c r="E49" s="55" t="s">
        <v>25</v>
      </c>
      <c r="F49" s="49">
        <f t="shared" si="2"/>
        <v>0</v>
      </c>
      <c r="I49" s="50">
        <f t="shared" si="0"/>
        <v>0</v>
      </c>
      <c r="J49" s="50">
        <f t="shared" si="1"/>
        <v>0</v>
      </c>
      <c r="L49" s="41"/>
      <c r="M49" s="41"/>
      <c r="N49" s="41"/>
      <c r="O49" s="41"/>
      <c r="P49" s="41"/>
      <c r="Q49" s="41"/>
      <c r="R49" s="41"/>
      <c r="S49" s="41"/>
    </row>
    <row r="50" spans="1:19" x14ac:dyDescent="0.25">
      <c r="A50" s="52" t="s">
        <v>113</v>
      </c>
      <c r="B50" s="53" t="s">
        <v>114</v>
      </c>
      <c r="C50" s="54" t="s">
        <v>115</v>
      </c>
      <c r="D50" s="52" t="s">
        <v>14</v>
      </c>
      <c r="E50" s="55" t="s">
        <v>15</v>
      </c>
      <c r="F50" s="49">
        <f t="shared" si="2"/>
        <v>0</v>
      </c>
      <c r="I50" s="50">
        <f t="shared" si="0"/>
        <v>0</v>
      </c>
      <c r="J50" s="50">
        <f t="shared" si="1"/>
        <v>0</v>
      </c>
      <c r="L50" s="41"/>
      <c r="M50" s="41"/>
      <c r="N50" s="41"/>
      <c r="O50" s="41"/>
      <c r="P50" s="41"/>
      <c r="Q50" s="41"/>
      <c r="R50" s="41"/>
      <c r="S50" s="41"/>
    </row>
    <row r="51" spans="1:19" x14ac:dyDescent="0.25">
      <c r="A51" s="52" t="s">
        <v>116</v>
      </c>
      <c r="B51" s="53" t="s">
        <v>117</v>
      </c>
      <c r="C51" s="52" t="s">
        <v>118</v>
      </c>
      <c r="D51" s="52" t="s">
        <v>14</v>
      </c>
      <c r="E51" s="55" t="s">
        <v>25</v>
      </c>
      <c r="F51" s="49">
        <f t="shared" si="2"/>
        <v>0</v>
      </c>
      <c r="I51" s="50">
        <f t="shared" si="0"/>
        <v>0</v>
      </c>
      <c r="J51" s="50">
        <f t="shared" si="1"/>
        <v>0</v>
      </c>
      <c r="L51" s="41"/>
      <c r="M51" s="41"/>
      <c r="N51" s="41"/>
      <c r="O51" s="41"/>
      <c r="P51" s="41"/>
      <c r="Q51" s="41"/>
      <c r="R51" s="41"/>
      <c r="S51" s="41"/>
    </row>
    <row r="52" spans="1:19" x14ac:dyDescent="0.25">
      <c r="A52" s="52" t="s">
        <v>119</v>
      </c>
      <c r="B52" s="52" t="s">
        <v>117</v>
      </c>
      <c r="C52" s="52" t="s">
        <v>118</v>
      </c>
      <c r="D52" s="52" t="s">
        <v>14</v>
      </c>
      <c r="E52" s="55" t="s">
        <v>15</v>
      </c>
      <c r="F52" s="49">
        <f t="shared" si="2"/>
        <v>0</v>
      </c>
      <c r="I52" s="50">
        <f t="shared" si="0"/>
        <v>0</v>
      </c>
      <c r="J52" s="50">
        <f t="shared" si="1"/>
        <v>0</v>
      </c>
      <c r="L52" s="41"/>
      <c r="M52" s="41"/>
      <c r="N52" s="41"/>
      <c r="O52" s="41"/>
      <c r="P52" s="41"/>
      <c r="Q52" s="41"/>
      <c r="R52" s="41"/>
      <c r="S52" s="41"/>
    </row>
    <row r="53" spans="1:19" x14ac:dyDescent="0.25">
      <c r="A53" s="67" t="s">
        <v>120</v>
      </c>
      <c r="B53" s="67" t="s">
        <v>121</v>
      </c>
      <c r="C53" s="68" t="s">
        <v>122</v>
      </c>
      <c r="D53" s="67" t="s">
        <v>14</v>
      </c>
      <c r="E53" s="63" t="s">
        <v>7</v>
      </c>
      <c r="F53" s="49">
        <f t="shared" si="2"/>
        <v>0</v>
      </c>
      <c r="I53" s="50">
        <f t="shared" si="0"/>
        <v>0</v>
      </c>
      <c r="J53" s="50">
        <f t="shared" si="1"/>
        <v>0</v>
      </c>
      <c r="L53" s="41"/>
      <c r="M53" s="41"/>
      <c r="N53" s="41"/>
      <c r="O53" s="41"/>
      <c r="P53" s="41"/>
      <c r="Q53" s="41"/>
      <c r="R53" s="41"/>
      <c r="S53" s="41"/>
    </row>
    <row r="54" spans="1:19" x14ac:dyDescent="0.25">
      <c r="A54" s="69" t="s">
        <v>123</v>
      </c>
      <c r="B54" s="67" t="s">
        <v>124</v>
      </c>
      <c r="C54" s="54" t="s">
        <v>125</v>
      </c>
      <c r="D54" s="69" t="s">
        <v>14</v>
      </c>
      <c r="E54" s="55" t="s">
        <v>25</v>
      </c>
      <c r="F54" s="49">
        <f t="shared" si="2"/>
        <v>0</v>
      </c>
      <c r="I54" s="50">
        <f t="shared" si="0"/>
        <v>0</v>
      </c>
      <c r="J54" s="50">
        <f t="shared" si="1"/>
        <v>0</v>
      </c>
      <c r="L54" s="41"/>
      <c r="M54" s="41"/>
      <c r="N54" s="41"/>
      <c r="O54" s="41"/>
      <c r="P54" s="41"/>
      <c r="Q54" s="41"/>
      <c r="R54" s="41"/>
      <c r="S54" s="41"/>
    </row>
    <row r="55" spans="1:19" x14ac:dyDescent="0.25">
      <c r="A55" s="69" t="s">
        <v>126</v>
      </c>
      <c r="B55" s="67" t="s">
        <v>127</v>
      </c>
      <c r="C55" s="70" t="s">
        <v>128</v>
      </c>
      <c r="D55" s="69" t="s">
        <v>14</v>
      </c>
      <c r="E55" s="55" t="s">
        <v>7</v>
      </c>
      <c r="F55" s="49">
        <f t="shared" si="2"/>
        <v>0</v>
      </c>
      <c r="I55" s="50">
        <f t="shared" si="0"/>
        <v>0</v>
      </c>
      <c r="J55" s="50">
        <f t="shared" si="1"/>
        <v>0</v>
      </c>
      <c r="L55" s="41"/>
      <c r="M55" s="41"/>
      <c r="N55" s="41"/>
      <c r="O55" s="41"/>
      <c r="P55" s="41"/>
      <c r="Q55" s="41"/>
      <c r="R55" s="41"/>
      <c r="S55" s="41"/>
    </row>
    <row r="56" spans="1:19" x14ac:dyDescent="0.25">
      <c r="A56" s="67" t="s">
        <v>129</v>
      </c>
      <c r="B56" s="67" t="s">
        <v>130</v>
      </c>
      <c r="C56" s="71" t="s">
        <v>131</v>
      </c>
      <c r="D56" s="67" t="s">
        <v>14</v>
      </c>
      <c r="E56" s="55" t="s">
        <v>7</v>
      </c>
      <c r="F56" s="49">
        <f t="shared" si="2"/>
        <v>0</v>
      </c>
      <c r="I56" s="50">
        <f t="shared" si="0"/>
        <v>0</v>
      </c>
      <c r="J56" s="50">
        <f t="shared" si="1"/>
        <v>0</v>
      </c>
      <c r="L56" s="41"/>
      <c r="M56" s="41"/>
      <c r="N56" s="41"/>
      <c r="O56" s="41"/>
      <c r="P56" s="41"/>
      <c r="Q56" s="41"/>
      <c r="R56" s="41"/>
      <c r="S56" s="41"/>
    </row>
    <row r="57" spans="1:19" x14ac:dyDescent="0.25">
      <c r="A57" s="69" t="s">
        <v>132</v>
      </c>
      <c r="B57" s="67" t="s">
        <v>133</v>
      </c>
      <c r="C57" s="69" t="s">
        <v>134</v>
      </c>
      <c r="D57" s="69" t="s">
        <v>14</v>
      </c>
      <c r="E57" s="55" t="s">
        <v>15</v>
      </c>
      <c r="F57" s="49">
        <f t="shared" si="2"/>
        <v>0</v>
      </c>
      <c r="I57" s="50">
        <f t="shared" si="0"/>
        <v>0</v>
      </c>
      <c r="J57" s="50">
        <f t="shared" si="1"/>
        <v>0</v>
      </c>
      <c r="L57" s="41"/>
      <c r="M57" s="41"/>
      <c r="N57" s="41"/>
      <c r="O57" s="41"/>
      <c r="P57" s="41"/>
      <c r="Q57" s="41"/>
      <c r="R57" s="41"/>
      <c r="S57" s="41"/>
    </row>
    <row r="58" spans="1:19" x14ac:dyDescent="0.25">
      <c r="A58" s="69" t="s">
        <v>135</v>
      </c>
      <c r="B58" s="67" t="s">
        <v>133</v>
      </c>
      <c r="C58" s="69" t="s">
        <v>134</v>
      </c>
      <c r="D58" s="69" t="s">
        <v>14</v>
      </c>
      <c r="E58" s="55" t="s">
        <v>7</v>
      </c>
      <c r="F58" s="49">
        <f t="shared" si="2"/>
        <v>0</v>
      </c>
      <c r="I58" s="50">
        <f t="shared" si="0"/>
        <v>0</v>
      </c>
      <c r="J58" s="50">
        <f t="shared" si="1"/>
        <v>0</v>
      </c>
      <c r="L58" s="41"/>
      <c r="M58" s="41"/>
      <c r="N58" s="41"/>
      <c r="O58" s="41"/>
      <c r="P58" s="41"/>
      <c r="Q58" s="41"/>
      <c r="R58" s="41"/>
      <c r="S58" s="41"/>
    </row>
    <row r="59" spans="1:19" x14ac:dyDescent="0.25">
      <c r="A59" s="69" t="s">
        <v>136</v>
      </c>
      <c r="B59" s="67" t="s">
        <v>137</v>
      </c>
      <c r="C59" s="70" t="s">
        <v>138</v>
      </c>
      <c r="D59" s="69" t="s">
        <v>14</v>
      </c>
      <c r="E59" s="55" t="s">
        <v>7</v>
      </c>
      <c r="F59" s="49">
        <f t="shared" si="2"/>
        <v>0</v>
      </c>
      <c r="I59" s="50">
        <f t="shared" si="0"/>
        <v>0</v>
      </c>
      <c r="J59" s="50">
        <f t="shared" si="1"/>
        <v>0</v>
      </c>
      <c r="L59" s="41"/>
      <c r="M59" s="41"/>
      <c r="N59" s="41"/>
      <c r="O59" s="41"/>
      <c r="P59" s="41"/>
      <c r="Q59" s="41"/>
      <c r="R59" s="41"/>
      <c r="S59" s="41"/>
    </row>
    <row r="60" spans="1:19" x14ac:dyDescent="0.25">
      <c r="A60" s="69" t="s">
        <v>139</v>
      </c>
      <c r="B60" s="67" t="s">
        <v>140</v>
      </c>
      <c r="C60" s="72" t="s">
        <v>141</v>
      </c>
      <c r="D60" s="69" t="s">
        <v>14</v>
      </c>
      <c r="E60" s="55" t="s">
        <v>7</v>
      </c>
      <c r="F60" s="49">
        <f t="shared" si="2"/>
        <v>0</v>
      </c>
      <c r="I60" s="50">
        <f t="shared" si="0"/>
        <v>0</v>
      </c>
      <c r="J60" s="50">
        <f t="shared" si="1"/>
        <v>0</v>
      </c>
      <c r="L60" s="41"/>
      <c r="M60" s="41"/>
      <c r="N60" s="41"/>
      <c r="O60" s="41"/>
      <c r="P60" s="41"/>
      <c r="Q60" s="41"/>
      <c r="R60" s="41"/>
      <c r="S60" s="41"/>
    </row>
    <row r="61" spans="1:19" x14ac:dyDescent="0.25">
      <c r="A61" s="69" t="s">
        <v>142</v>
      </c>
      <c r="B61" s="67" t="s">
        <v>140</v>
      </c>
      <c r="C61" s="70" t="s">
        <v>143</v>
      </c>
      <c r="D61" s="69" t="s">
        <v>14</v>
      </c>
      <c r="E61" s="55" t="s">
        <v>15</v>
      </c>
      <c r="F61" s="49">
        <f t="shared" si="2"/>
        <v>0</v>
      </c>
      <c r="I61" s="50">
        <f t="shared" si="0"/>
        <v>0</v>
      </c>
      <c r="J61" s="50">
        <f t="shared" si="1"/>
        <v>0</v>
      </c>
      <c r="L61" s="41"/>
      <c r="M61" s="41"/>
      <c r="N61" s="41"/>
      <c r="O61" s="41"/>
      <c r="P61" s="41"/>
      <c r="Q61" s="41"/>
      <c r="R61" s="41"/>
      <c r="S61" s="41"/>
    </row>
    <row r="62" spans="1:19" s="41" customFormat="1" x14ac:dyDescent="0.25"/>
    <row r="63" spans="1:19" s="41" customFormat="1" x14ac:dyDescent="0.25"/>
    <row r="64" spans="1:19" s="41" customFormat="1" x14ac:dyDescent="0.25"/>
    <row r="65" spans="4:6" s="41" customFormat="1" x14ac:dyDescent="0.25">
      <c r="D65" s="89" t="s">
        <v>147</v>
      </c>
      <c r="E65" s="90"/>
      <c r="F65" s="73">
        <f>SUM(J11:J61)</f>
        <v>0</v>
      </c>
    </row>
    <row r="66" spans="4:6" s="41" customFormat="1" x14ac:dyDescent="0.25">
      <c r="D66" s="74" t="s">
        <v>148</v>
      </c>
      <c r="E66" s="74"/>
      <c r="F66" s="75">
        <f>SUM(J11:J61)*1.21</f>
        <v>0</v>
      </c>
    </row>
    <row r="67" spans="4:6" s="41" customFormat="1" x14ac:dyDescent="0.25"/>
    <row r="68" spans="4:6" s="41" customFormat="1" x14ac:dyDescent="0.25"/>
    <row r="69" spans="4:6" s="41" customFormat="1" x14ac:dyDescent="0.25"/>
    <row r="70" spans="4:6" s="41" customFormat="1" x14ac:dyDescent="0.25"/>
    <row r="71" spans="4:6" s="41" customFormat="1" x14ac:dyDescent="0.25"/>
    <row r="72" spans="4:6" s="41" customFormat="1" x14ac:dyDescent="0.25"/>
    <row r="73" spans="4:6" s="41" customFormat="1" x14ac:dyDescent="0.25"/>
    <row r="74" spans="4:6" s="41" customFormat="1" x14ac:dyDescent="0.25"/>
    <row r="75" spans="4:6" s="41" customFormat="1" x14ac:dyDescent="0.25"/>
    <row r="76" spans="4:6" s="41" customFormat="1" x14ac:dyDescent="0.25"/>
    <row r="77" spans="4:6" s="41" customFormat="1" x14ac:dyDescent="0.25"/>
    <row r="78" spans="4:6" s="41" customFormat="1" x14ac:dyDescent="0.25"/>
    <row r="79" spans="4:6" s="41" customFormat="1" x14ac:dyDescent="0.25"/>
    <row r="80" spans="4:6" s="41" customFormat="1" x14ac:dyDescent="0.25"/>
    <row r="81" spans="6:6" s="41" customFormat="1" x14ac:dyDescent="0.25"/>
    <row r="82" spans="6:6" s="41" customFormat="1" x14ac:dyDescent="0.25"/>
    <row r="83" spans="6:6" s="41" customFormat="1" x14ac:dyDescent="0.25"/>
    <row r="84" spans="6:6" s="41" customFormat="1" x14ac:dyDescent="0.25"/>
    <row r="85" spans="6:6" s="41" customFormat="1" x14ac:dyDescent="0.25"/>
    <row r="86" spans="6:6" s="41" customFormat="1" x14ac:dyDescent="0.25"/>
    <row r="87" spans="6:6" s="41" customFormat="1" x14ac:dyDescent="0.25"/>
    <row r="88" spans="6:6" x14ac:dyDescent="0.25">
      <c r="F88" s="76"/>
    </row>
  </sheetData>
  <sheetProtection algorithmName="SHA-512" hashValue="mAsH8d98uWSWmYyLog3UzE/9dfBqmJU8pVdWbeGat1RANtAyLjOmvE+uUZPvoRx+9EcV6QZVcJcKLqYb+h+axA==" saltValue="n+jH4iTzISGWjrM2a2JJ6g==" spinCount="100000" sheet="1" objects="1" scenarios="1"/>
  <mergeCells count="3">
    <mergeCell ref="A1:K3"/>
    <mergeCell ref="A4:K9"/>
    <mergeCell ref="D65:E6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5992-F215-4CE4-9FD5-45A16BD2C2F9}">
  <dimension ref="A1:T117"/>
  <sheetViews>
    <sheetView topLeftCell="E45" zoomScale="120" zoomScaleNormal="120" workbookViewId="0">
      <selection activeCell="J17" sqref="J17"/>
    </sheetView>
  </sheetViews>
  <sheetFormatPr defaultRowHeight="15" x14ac:dyDescent="0.25"/>
  <cols>
    <col min="1" max="1" width="23.85546875" bestFit="1" customWidth="1"/>
    <col min="2" max="2" width="39.85546875" bestFit="1" customWidth="1"/>
    <col min="3" max="3" width="30.28515625" bestFit="1" customWidth="1"/>
    <col min="4" max="4" width="11.85546875" bestFit="1" customWidth="1"/>
    <col min="5" max="5" width="16" bestFit="1" customWidth="1"/>
    <col min="6" max="6" width="20" bestFit="1" customWidth="1"/>
    <col min="7" max="7" width="27.85546875" bestFit="1" customWidth="1"/>
    <col min="8" max="8" width="22" bestFit="1" customWidth="1"/>
    <col min="9" max="9" width="30.28515625" bestFit="1" customWidth="1"/>
    <col min="10" max="10" width="19.28515625" bestFit="1" customWidth="1"/>
    <col min="11" max="11" width="22.42578125" bestFit="1" customWidth="1"/>
    <col min="12" max="12" width="8.7109375" style="1"/>
    <col min="13" max="13" width="9.5703125" style="1" bestFit="1" customWidth="1"/>
    <col min="14" max="14" width="24.85546875" style="1" customWidth="1"/>
    <col min="15" max="15" width="8.7109375" style="1"/>
    <col min="17" max="18" width="9.140625" style="1"/>
    <col min="19" max="19" width="8.7109375" style="1"/>
    <col min="20" max="20" width="9.140625" style="1"/>
  </cols>
  <sheetData>
    <row r="1" spans="1:16" x14ac:dyDescent="0.25">
      <c r="A1" s="83" t="s">
        <v>157</v>
      </c>
      <c r="B1" s="84"/>
      <c r="C1" s="84"/>
      <c r="D1" s="84"/>
      <c r="E1" s="84"/>
      <c r="F1" s="84"/>
      <c r="G1" s="84"/>
      <c r="H1" s="84"/>
      <c r="I1" s="84"/>
      <c r="J1" s="1"/>
      <c r="K1" s="1"/>
      <c r="P1" s="1"/>
    </row>
    <row r="2" spans="1:16" x14ac:dyDescent="0.25">
      <c r="A2" s="84"/>
      <c r="B2" s="84"/>
      <c r="C2" s="84"/>
      <c r="D2" s="84"/>
      <c r="E2" s="84"/>
      <c r="F2" s="84"/>
      <c r="G2" s="84"/>
      <c r="H2" s="84"/>
      <c r="I2" s="84"/>
      <c r="J2" s="1"/>
      <c r="K2" s="1"/>
      <c r="P2" s="1"/>
    </row>
    <row r="3" spans="1:16" x14ac:dyDescent="0.25">
      <c r="A3" s="84"/>
      <c r="B3" s="84"/>
      <c r="C3" s="84"/>
      <c r="D3" s="84"/>
      <c r="E3" s="84"/>
      <c r="F3" s="84"/>
      <c r="G3" s="84"/>
      <c r="H3" s="84"/>
      <c r="I3" s="84"/>
      <c r="J3" s="1"/>
      <c r="K3" s="1"/>
      <c r="P3" s="1"/>
    </row>
    <row r="4" spans="1:16" x14ac:dyDescent="0.25">
      <c r="A4" s="85" t="s">
        <v>183</v>
      </c>
      <c r="B4" s="85"/>
      <c r="C4" s="85"/>
      <c r="D4" s="85"/>
      <c r="E4" s="85"/>
      <c r="F4" s="85"/>
      <c r="G4" s="85"/>
      <c r="H4" s="85"/>
      <c r="I4" s="85"/>
      <c r="J4" s="1"/>
      <c r="K4" s="1"/>
      <c r="P4" s="1"/>
    </row>
    <row r="5" spans="1:16" x14ac:dyDescent="0.25">
      <c r="A5" s="85"/>
      <c r="B5" s="85"/>
      <c r="C5" s="85"/>
      <c r="D5" s="85"/>
      <c r="E5" s="85"/>
      <c r="F5" s="85"/>
      <c r="G5" s="85"/>
      <c r="H5" s="85"/>
      <c r="I5" s="85"/>
      <c r="J5" s="1"/>
      <c r="K5" s="1"/>
      <c r="P5" s="1"/>
    </row>
    <row r="6" spans="1:16" x14ac:dyDescent="0.25">
      <c r="A6" s="85"/>
      <c r="B6" s="85"/>
      <c r="C6" s="85"/>
      <c r="D6" s="85"/>
      <c r="E6" s="85"/>
      <c r="F6" s="85"/>
      <c r="G6" s="85"/>
      <c r="H6" s="85"/>
      <c r="I6" s="85"/>
      <c r="J6" s="1"/>
      <c r="K6" s="1"/>
      <c r="P6" s="1"/>
    </row>
    <row r="7" spans="1:16" ht="14.25" customHeight="1" x14ac:dyDescent="0.25">
      <c r="A7" s="85"/>
      <c r="B7" s="85"/>
      <c r="C7" s="85"/>
      <c r="D7" s="85"/>
      <c r="E7" s="85"/>
      <c r="F7" s="85"/>
      <c r="G7" s="85"/>
      <c r="H7" s="85"/>
      <c r="I7" s="85"/>
      <c r="J7" s="1"/>
      <c r="K7" s="1"/>
      <c r="P7" s="1"/>
    </row>
    <row r="8" spans="1:16" x14ac:dyDescent="0.25">
      <c r="A8" s="85"/>
      <c r="B8" s="85"/>
      <c r="C8" s="85"/>
      <c r="D8" s="85"/>
      <c r="E8" s="85"/>
      <c r="F8" s="85"/>
      <c r="G8" s="85"/>
      <c r="H8" s="85"/>
      <c r="I8" s="85"/>
      <c r="J8" s="1"/>
      <c r="K8" s="1"/>
      <c r="P8" s="1"/>
    </row>
    <row r="9" spans="1:16" x14ac:dyDescent="0.25">
      <c r="A9" s="85"/>
      <c r="B9" s="85"/>
      <c r="C9" s="85"/>
      <c r="D9" s="85"/>
      <c r="E9" s="85"/>
      <c r="F9" s="85"/>
      <c r="G9" s="85"/>
      <c r="H9" s="85"/>
      <c r="I9" s="85"/>
      <c r="J9" s="1"/>
      <c r="K9" s="1"/>
      <c r="P9" s="1"/>
    </row>
    <row r="10" spans="1:16" ht="18.75" x14ac:dyDescent="0.3">
      <c r="A10" s="5" t="s">
        <v>145</v>
      </c>
      <c r="B10" s="5" t="s">
        <v>146</v>
      </c>
      <c r="C10" s="5" t="s">
        <v>8</v>
      </c>
      <c r="D10" s="5" t="s">
        <v>9</v>
      </c>
      <c r="E10" s="5" t="s">
        <v>10</v>
      </c>
      <c r="F10" s="5" t="s">
        <v>153</v>
      </c>
      <c r="G10" s="5" t="s">
        <v>151</v>
      </c>
      <c r="H10" s="5" t="s">
        <v>154</v>
      </c>
      <c r="I10" s="5" t="s">
        <v>150</v>
      </c>
      <c r="J10" s="5" t="s">
        <v>149</v>
      </c>
      <c r="K10" s="5" t="s">
        <v>152</v>
      </c>
      <c r="M10" s="12" t="s">
        <v>165</v>
      </c>
      <c r="N10" s="12" t="s">
        <v>180</v>
      </c>
    </row>
    <row r="11" spans="1:16" x14ac:dyDescent="0.25">
      <c r="A11" s="14" t="s">
        <v>11</v>
      </c>
      <c r="B11" s="15" t="s">
        <v>12</v>
      </c>
      <c r="C11" s="16" t="s">
        <v>13</v>
      </c>
      <c r="D11" s="14" t="s">
        <v>14</v>
      </c>
      <c r="E11" s="14" t="s">
        <v>15</v>
      </c>
      <c r="F11" s="17">
        <f>VLOOKUP(E11,$M$11:$N$13,2,FALSE)</f>
        <v>0</v>
      </c>
      <c r="G11" s="4">
        <f>31500+I11</f>
        <v>45000</v>
      </c>
      <c r="H11" s="39"/>
      <c r="I11" s="40">
        <v>13500</v>
      </c>
      <c r="J11" s="19">
        <f>(F11*G11)</f>
        <v>0</v>
      </c>
      <c r="K11" s="19">
        <f>J11*6</f>
        <v>0</v>
      </c>
      <c r="M11" s="11" t="s">
        <v>25</v>
      </c>
      <c r="N11" s="13">
        <v>0</v>
      </c>
      <c r="P11" s="1"/>
    </row>
    <row r="12" spans="1:16" x14ac:dyDescent="0.25">
      <c r="A12" s="14" t="s">
        <v>16</v>
      </c>
      <c r="B12" s="15" t="s">
        <v>17</v>
      </c>
      <c r="C12" s="16" t="s">
        <v>13</v>
      </c>
      <c r="D12" s="14" t="s">
        <v>14</v>
      </c>
      <c r="E12" s="14" t="s">
        <v>7</v>
      </c>
      <c r="F12" s="17">
        <f t="shared" ref="F12:F13" si="0">VLOOKUP(E12,$M$11:$N$13,2,FALSE)</f>
        <v>0</v>
      </c>
      <c r="G12" s="4">
        <v>125999.99999999999</v>
      </c>
      <c r="H12" s="18">
        <f>VLOOKUP(E12,$M$16:$N$17,2,FALSE)</f>
        <v>0</v>
      </c>
      <c r="I12" s="4">
        <v>54000</v>
      </c>
      <c r="J12" s="19">
        <f>(F12*G12)+(H12*I12)</f>
        <v>0</v>
      </c>
      <c r="K12" s="19">
        <f>J12*6</f>
        <v>0</v>
      </c>
      <c r="M12" s="11" t="s">
        <v>7</v>
      </c>
      <c r="N12" s="13">
        <v>0</v>
      </c>
      <c r="P12" s="1"/>
    </row>
    <row r="13" spans="1:16" x14ac:dyDescent="0.25">
      <c r="A13" s="14" t="s">
        <v>18</v>
      </c>
      <c r="B13" s="14" t="s">
        <v>19</v>
      </c>
      <c r="C13" s="16" t="s">
        <v>20</v>
      </c>
      <c r="D13" s="14" t="s">
        <v>14</v>
      </c>
      <c r="E13" s="20" t="s">
        <v>15</v>
      </c>
      <c r="F13" s="17">
        <f t="shared" si="0"/>
        <v>0</v>
      </c>
      <c r="G13" s="4">
        <f>61250+I13</f>
        <v>87500</v>
      </c>
      <c r="H13" s="39"/>
      <c r="I13" s="40">
        <v>26250</v>
      </c>
      <c r="J13" s="19">
        <f>(F13*G13)</f>
        <v>0</v>
      </c>
      <c r="K13" s="19">
        <f>J13*6</f>
        <v>0</v>
      </c>
      <c r="M13" s="11" t="s">
        <v>15</v>
      </c>
      <c r="N13" s="13">
        <v>0</v>
      </c>
      <c r="P13" s="1"/>
    </row>
    <row r="14" spans="1:16" x14ac:dyDescent="0.25">
      <c r="A14" s="15" t="s">
        <v>21</v>
      </c>
      <c r="B14" s="15" t="s">
        <v>22</v>
      </c>
      <c r="C14" s="16" t="s">
        <v>23</v>
      </c>
      <c r="D14" s="14" t="s">
        <v>24</v>
      </c>
      <c r="E14" s="14" t="s">
        <v>25</v>
      </c>
      <c r="F14" s="17">
        <f t="shared" ref="F14:F60" si="1">VLOOKUP(E14,$M$11:$N$13,2,FALSE)</f>
        <v>0</v>
      </c>
      <c r="G14" s="4">
        <v>176750</v>
      </c>
      <c r="H14" s="18">
        <f>VLOOKUP(E14,$M$16:$N$17,2,FALSE)</f>
        <v>0</v>
      </c>
      <c r="I14" s="4">
        <v>75750</v>
      </c>
      <c r="J14" s="19">
        <f>(F14*G14)+(H14*I14)</f>
        <v>0</v>
      </c>
      <c r="K14" s="19">
        <f>J14*6</f>
        <v>0</v>
      </c>
      <c r="P14" s="1"/>
    </row>
    <row r="15" spans="1:16" x14ac:dyDescent="0.25">
      <c r="A15" s="14" t="s">
        <v>26</v>
      </c>
      <c r="B15" s="15" t="s">
        <v>27</v>
      </c>
      <c r="C15" s="16" t="s">
        <v>28</v>
      </c>
      <c r="D15" s="14" t="s">
        <v>14</v>
      </c>
      <c r="E15" s="14" t="s">
        <v>7</v>
      </c>
      <c r="F15" s="17">
        <f t="shared" si="1"/>
        <v>0</v>
      </c>
      <c r="G15" s="4">
        <v>89250</v>
      </c>
      <c r="H15" s="18">
        <f>VLOOKUP(E15,$M$16:$N$17,2,FALSE)</f>
        <v>0</v>
      </c>
      <c r="I15" s="4">
        <v>38250</v>
      </c>
      <c r="J15" s="19">
        <f t="shared" ref="J15:J59" si="2">(F15*G15)+(H15*I15)</f>
        <v>0</v>
      </c>
      <c r="K15" s="19">
        <f t="shared" ref="K15:K60" si="3">J15*6</f>
        <v>0</v>
      </c>
      <c r="M15" s="12" t="s">
        <v>165</v>
      </c>
      <c r="N15" s="12" t="s">
        <v>193</v>
      </c>
      <c r="P15" s="1"/>
    </row>
    <row r="16" spans="1:16" x14ac:dyDescent="0.25">
      <c r="A16" s="16" t="s">
        <v>29</v>
      </c>
      <c r="B16" s="14" t="s">
        <v>31</v>
      </c>
      <c r="C16" s="14" t="s">
        <v>32</v>
      </c>
      <c r="D16" s="16" t="s">
        <v>14</v>
      </c>
      <c r="E16" s="16" t="s">
        <v>15</v>
      </c>
      <c r="F16" s="17">
        <f t="shared" si="1"/>
        <v>0</v>
      </c>
      <c r="G16" s="4">
        <f>29750+I16</f>
        <v>42500</v>
      </c>
      <c r="H16" s="39"/>
      <c r="I16" s="40">
        <v>12750</v>
      </c>
      <c r="J16" s="19">
        <f>(F16*G16)</f>
        <v>0</v>
      </c>
      <c r="K16" s="19">
        <f t="shared" si="3"/>
        <v>0</v>
      </c>
      <c r="M16" s="11" t="s">
        <v>25</v>
      </c>
      <c r="N16" s="13">
        <v>0</v>
      </c>
      <c r="P16" s="1"/>
    </row>
    <row r="17" spans="1:16" x14ac:dyDescent="0.25">
      <c r="A17" s="14" t="s">
        <v>30</v>
      </c>
      <c r="B17" s="14" t="s">
        <v>31</v>
      </c>
      <c r="C17" s="14" t="s">
        <v>32</v>
      </c>
      <c r="D17" s="14" t="s">
        <v>14</v>
      </c>
      <c r="E17" s="14" t="s">
        <v>25</v>
      </c>
      <c r="F17" s="17">
        <f t="shared" si="1"/>
        <v>0</v>
      </c>
      <c r="G17" s="4">
        <v>220500</v>
      </c>
      <c r="H17" s="18">
        <f t="shared" ref="H17:H23" si="4">VLOOKUP(E17,$M$16:$N$17,2,FALSE)</f>
        <v>0</v>
      </c>
      <c r="I17" s="4">
        <v>94500</v>
      </c>
      <c r="J17" s="19">
        <f t="shared" si="2"/>
        <v>0</v>
      </c>
      <c r="K17" s="19">
        <f t="shared" si="3"/>
        <v>0</v>
      </c>
      <c r="M17" s="11" t="s">
        <v>7</v>
      </c>
      <c r="N17" s="13">
        <v>0</v>
      </c>
      <c r="P17" s="1"/>
    </row>
    <row r="18" spans="1:16" x14ac:dyDescent="0.25">
      <c r="A18" s="14" t="s">
        <v>35</v>
      </c>
      <c r="B18" s="15" t="s">
        <v>36</v>
      </c>
      <c r="C18" s="16" t="s">
        <v>37</v>
      </c>
      <c r="D18" s="14" t="s">
        <v>14</v>
      </c>
      <c r="E18" s="14" t="s">
        <v>7</v>
      </c>
      <c r="F18" s="17">
        <f t="shared" si="1"/>
        <v>0</v>
      </c>
      <c r="G18" s="4">
        <v>168000</v>
      </c>
      <c r="H18" s="18">
        <f t="shared" si="4"/>
        <v>0</v>
      </c>
      <c r="I18" s="4">
        <v>72000</v>
      </c>
      <c r="J18" s="19">
        <f t="shared" si="2"/>
        <v>0</v>
      </c>
      <c r="K18" s="19">
        <f t="shared" si="3"/>
        <v>0</v>
      </c>
      <c r="P18" s="1"/>
    </row>
    <row r="19" spans="1:16" x14ac:dyDescent="0.25">
      <c r="A19" s="14" t="s">
        <v>38</v>
      </c>
      <c r="B19" s="15" t="s">
        <v>39</v>
      </c>
      <c r="C19" s="14" t="s">
        <v>40</v>
      </c>
      <c r="D19" s="14" t="s">
        <v>14</v>
      </c>
      <c r="E19" s="14" t="s">
        <v>7</v>
      </c>
      <c r="F19" s="17">
        <f t="shared" si="1"/>
        <v>0</v>
      </c>
      <c r="G19" s="4">
        <v>140000</v>
      </c>
      <c r="H19" s="18">
        <f t="shared" si="4"/>
        <v>0</v>
      </c>
      <c r="I19" s="4">
        <v>60000</v>
      </c>
      <c r="J19" s="19">
        <f t="shared" si="2"/>
        <v>0</v>
      </c>
      <c r="K19" s="19">
        <f t="shared" si="3"/>
        <v>0</v>
      </c>
      <c r="P19" s="1"/>
    </row>
    <row r="20" spans="1:16" x14ac:dyDescent="0.25">
      <c r="A20" s="14" t="s">
        <v>41</v>
      </c>
      <c r="B20" s="15" t="s">
        <v>42</v>
      </c>
      <c r="C20" s="14" t="s">
        <v>43</v>
      </c>
      <c r="D20" s="14" t="s">
        <v>14</v>
      </c>
      <c r="E20" s="14" t="s">
        <v>7</v>
      </c>
      <c r="F20" s="17">
        <f t="shared" si="1"/>
        <v>0</v>
      </c>
      <c r="G20" s="4">
        <v>140000</v>
      </c>
      <c r="H20" s="18">
        <f t="shared" si="4"/>
        <v>0</v>
      </c>
      <c r="I20" s="4">
        <v>60000</v>
      </c>
      <c r="J20" s="19">
        <f t="shared" si="2"/>
        <v>0</v>
      </c>
      <c r="K20" s="19">
        <f t="shared" si="3"/>
        <v>0</v>
      </c>
      <c r="P20" s="1"/>
    </row>
    <row r="21" spans="1:16" x14ac:dyDescent="0.25">
      <c r="A21" s="14" t="s">
        <v>41</v>
      </c>
      <c r="B21" s="15" t="s">
        <v>44</v>
      </c>
      <c r="C21" s="14" t="s">
        <v>45</v>
      </c>
      <c r="D21" s="14" t="s">
        <v>14</v>
      </c>
      <c r="E21" s="14" t="s">
        <v>7</v>
      </c>
      <c r="F21" s="17">
        <f t="shared" si="1"/>
        <v>0</v>
      </c>
      <c r="G21" s="4">
        <v>122499.99999999999</v>
      </c>
      <c r="H21" s="18">
        <f t="shared" si="4"/>
        <v>0</v>
      </c>
      <c r="I21" s="4">
        <v>52500</v>
      </c>
      <c r="J21" s="19">
        <f t="shared" si="2"/>
        <v>0</v>
      </c>
      <c r="K21" s="19">
        <f t="shared" si="3"/>
        <v>0</v>
      </c>
      <c r="P21" s="1"/>
    </row>
    <row r="22" spans="1:16" x14ac:dyDescent="0.25">
      <c r="A22" s="14" t="s">
        <v>46</v>
      </c>
      <c r="B22" s="15" t="s">
        <v>44</v>
      </c>
      <c r="C22" s="14" t="s">
        <v>47</v>
      </c>
      <c r="D22" s="14" t="s">
        <v>14</v>
      </c>
      <c r="E22" s="14" t="s">
        <v>25</v>
      </c>
      <c r="F22" s="17">
        <f t="shared" si="1"/>
        <v>0</v>
      </c>
      <c r="G22" s="4">
        <v>175000</v>
      </c>
      <c r="H22" s="18">
        <f t="shared" si="4"/>
        <v>0</v>
      </c>
      <c r="I22" s="4">
        <v>75000</v>
      </c>
      <c r="J22" s="19">
        <f t="shared" si="2"/>
        <v>0</v>
      </c>
      <c r="K22" s="19">
        <f t="shared" si="3"/>
        <v>0</v>
      </c>
      <c r="P22" s="1"/>
    </row>
    <row r="23" spans="1:16" x14ac:dyDescent="0.25">
      <c r="A23" s="14" t="s">
        <v>38</v>
      </c>
      <c r="B23" s="15" t="s">
        <v>48</v>
      </c>
      <c r="C23" s="16" t="s">
        <v>49</v>
      </c>
      <c r="D23" s="14" t="s">
        <v>14</v>
      </c>
      <c r="E23" s="14" t="s">
        <v>7</v>
      </c>
      <c r="F23" s="17">
        <f t="shared" si="1"/>
        <v>0</v>
      </c>
      <c r="G23" s="4">
        <v>87500</v>
      </c>
      <c r="H23" s="18">
        <f t="shared" si="4"/>
        <v>0</v>
      </c>
      <c r="I23" s="4">
        <v>37500</v>
      </c>
      <c r="J23" s="19">
        <f t="shared" si="2"/>
        <v>0</v>
      </c>
      <c r="K23" s="19">
        <f t="shared" si="3"/>
        <v>0</v>
      </c>
      <c r="P23" s="1"/>
    </row>
    <row r="24" spans="1:16" x14ac:dyDescent="0.25">
      <c r="A24" s="15" t="s">
        <v>50</v>
      </c>
      <c r="B24" s="14" t="s">
        <v>51</v>
      </c>
      <c r="C24" s="16" t="s">
        <v>52</v>
      </c>
      <c r="D24" s="14" t="s">
        <v>14</v>
      </c>
      <c r="E24" s="14" t="s">
        <v>15</v>
      </c>
      <c r="F24" s="17">
        <f t="shared" si="1"/>
        <v>0</v>
      </c>
      <c r="G24" s="4">
        <f>40250+I24</f>
        <v>57500</v>
      </c>
      <c r="H24" s="39"/>
      <c r="I24" s="40">
        <v>17250</v>
      </c>
      <c r="J24" s="19">
        <f>(F24*G24)</f>
        <v>0</v>
      </c>
      <c r="K24" s="19">
        <f t="shared" si="3"/>
        <v>0</v>
      </c>
      <c r="P24" s="1"/>
    </row>
    <row r="25" spans="1:16" x14ac:dyDescent="0.25">
      <c r="A25" s="15" t="s">
        <v>53</v>
      </c>
      <c r="B25" s="14" t="s">
        <v>51</v>
      </c>
      <c r="C25" s="16" t="s">
        <v>52</v>
      </c>
      <c r="D25" s="14" t="s">
        <v>14</v>
      </c>
      <c r="E25" s="14" t="s">
        <v>15</v>
      </c>
      <c r="F25" s="17">
        <f t="shared" si="1"/>
        <v>0</v>
      </c>
      <c r="G25" s="4">
        <f>25375+I25</f>
        <v>36250</v>
      </c>
      <c r="H25" s="39"/>
      <c r="I25" s="40">
        <v>10875</v>
      </c>
      <c r="J25" s="19">
        <f>(F25*G25)</f>
        <v>0</v>
      </c>
      <c r="K25" s="19">
        <f t="shared" si="3"/>
        <v>0</v>
      </c>
      <c r="P25" s="1"/>
    </row>
    <row r="26" spans="1:16" x14ac:dyDescent="0.25">
      <c r="A26" s="14" t="s">
        <v>54</v>
      </c>
      <c r="B26" s="15" t="s">
        <v>55</v>
      </c>
      <c r="C26" s="16" t="s">
        <v>56</v>
      </c>
      <c r="D26" s="14" t="s">
        <v>57</v>
      </c>
      <c r="E26" s="14" t="s">
        <v>7</v>
      </c>
      <c r="F26" s="17">
        <f t="shared" si="1"/>
        <v>0</v>
      </c>
      <c r="G26" s="4">
        <v>122499.99999999999</v>
      </c>
      <c r="H26" s="18">
        <f>VLOOKUP(E26,$M$16:$N$17,2,FALSE)</f>
        <v>0</v>
      </c>
      <c r="I26" s="4">
        <v>52500</v>
      </c>
      <c r="J26" s="19">
        <f t="shared" si="2"/>
        <v>0</v>
      </c>
      <c r="K26" s="19">
        <f t="shared" si="3"/>
        <v>0</v>
      </c>
      <c r="P26" s="1"/>
    </row>
    <row r="27" spans="1:16" x14ac:dyDescent="0.25">
      <c r="A27" s="15" t="s">
        <v>58</v>
      </c>
      <c r="B27" s="15" t="s">
        <v>59</v>
      </c>
      <c r="C27" s="16" t="s">
        <v>60</v>
      </c>
      <c r="D27" s="14" t="s">
        <v>14</v>
      </c>
      <c r="E27" s="14" t="s">
        <v>25</v>
      </c>
      <c r="F27" s="17">
        <f t="shared" si="1"/>
        <v>0</v>
      </c>
      <c r="G27" s="4">
        <v>227500</v>
      </c>
      <c r="H27" s="18">
        <f>VLOOKUP(E27,$M$16:$N$17,2,FALSE)</f>
        <v>0</v>
      </c>
      <c r="I27" s="4">
        <v>97500</v>
      </c>
      <c r="J27" s="19">
        <f t="shared" si="2"/>
        <v>0</v>
      </c>
      <c r="K27" s="19">
        <f t="shared" si="3"/>
        <v>0</v>
      </c>
      <c r="P27" s="1"/>
    </row>
    <row r="28" spans="1:16" x14ac:dyDescent="0.25">
      <c r="A28" s="15" t="s">
        <v>61</v>
      </c>
      <c r="B28" s="15" t="s">
        <v>62</v>
      </c>
      <c r="C28" s="22" t="s">
        <v>63</v>
      </c>
      <c r="D28" s="15" t="s">
        <v>14</v>
      </c>
      <c r="E28" s="15" t="s">
        <v>7</v>
      </c>
      <c r="F28" s="17">
        <f t="shared" si="1"/>
        <v>0</v>
      </c>
      <c r="G28" s="4">
        <v>125999.99999999999</v>
      </c>
      <c r="H28" s="18">
        <f>VLOOKUP(E28,$M$16:$N$17,2,FALSE)</f>
        <v>0</v>
      </c>
      <c r="I28" s="4">
        <v>54000</v>
      </c>
      <c r="J28" s="19">
        <f t="shared" si="2"/>
        <v>0</v>
      </c>
      <c r="K28" s="19">
        <f t="shared" si="3"/>
        <v>0</v>
      </c>
      <c r="P28" s="1"/>
    </row>
    <row r="29" spans="1:16" x14ac:dyDescent="0.25">
      <c r="A29" s="14" t="s">
        <v>64</v>
      </c>
      <c r="B29" s="15" t="s">
        <v>65</v>
      </c>
      <c r="C29" s="16" t="s">
        <v>37</v>
      </c>
      <c r="D29" s="14" t="s">
        <v>14</v>
      </c>
      <c r="E29" s="14" t="s">
        <v>7</v>
      </c>
      <c r="F29" s="17">
        <f t="shared" si="1"/>
        <v>0</v>
      </c>
      <c r="G29" s="4">
        <v>151375</v>
      </c>
      <c r="H29" s="18">
        <f>VLOOKUP(E29,$M$16:$N$17,2,FALSE)</f>
        <v>0</v>
      </c>
      <c r="I29" s="4">
        <v>64875</v>
      </c>
      <c r="J29" s="19">
        <f t="shared" si="2"/>
        <v>0</v>
      </c>
      <c r="K29" s="19">
        <f t="shared" si="3"/>
        <v>0</v>
      </c>
      <c r="P29" s="1"/>
    </row>
    <row r="30" spans="1:16" x14ac:dyDescent="0.25">
      <c r="A30" s="14" t="s">
        <v>66</v>
      </c>
      <c r="B30" s="15" t="s">
        <v>67</v>
      </c>
      <c r="C30" s="14" t="s">
        <v>68</v>
      </c>
      <c r="D30" s="14" t="s">
        <v>14</v>
      </c>
      <c r="E30" s="14" t="s">
        <v>15</v>
      </c>
      <c r="F30" s="17">
        <f t="shared" si="1"/>
        <v>0</v>
      </c>
      <c r="G30" s="4">
        <f>54250+I30</f>
        <v>77500</v>
      </c>
      <c r="H30" s="39"/>
      <c r="I30" s="40">
        <v>23250</v>
      </c>
      <c r="J30" s="19">
        <f t="shared" si="2"/>
        <v>0</v>
      </c>
      <c r="K30" s="19">
        <f t="shared" si="3"/>
        <v>0</v>
      </c>
      <c r="P30" s="1"/>
    </row>
    <row r="31" spans="1:16" x14ac:dyDescent="0.25">
      <c r="A31" s="14" t="s">
        <v>69</v>
      </c>
      <c r="B31" s="15" t="s">
        <v>67</v>
      </c>
      <c r="C31" s="14" t="s">
        <v>70</v>
      </c>
      <c r="D31" s="14" t="s">
        <v>14</v>
      </c>
      <c r="E31" s="14" t="s">
        <v>7</v>
      </c>
      <c r="F31" s="17">
        <f t="shared" si="1"/>
        <v>0</v>
      </c>
      <c r="G31" s="4">
        <v>108500</v>
      </c>
      <c r="H31" s="18">
        <f t="shared" ref="H31:H37" si="5">VLOOKUP(E31,$M$16:$N$17,2,FALSE)</f>
        <v>0</v>
      </c>
      <c r="I31" s="4">
        <v>46500</v>
      </c>
      <c r="J31" s="19">
        <f t="shared" si="2"/>
        <v>0</v>
      </c>
      <c r="K31" s="19">
        <f t="shared" si="3"/>
        <v>0</v>
      </c>
      <c r="P31" s="1"/>
    </row>
    <row r="32" spans="1:16" x14ac:dyDescent="0.25">
      <c r="A32" s="14" t="s">
        <v>71</v>
      </c>
      <c r="B32" s="15" t="s">
        <v>72</v>
      </c>
      <c r="C32" s="14" t="s">
        <v>73</v>
      </c>
      <c r="D32" s="14" t="s">
        <v>14</v>
      </c>
      <c r="E32" s="14" t="s">
        <v>7</v>
      </c>
      <c r="F32" s="17">
        <f t="shared" si="1"/>
        <v>0</v>
      </c>
      <c r="G32" s="4">
        <v>141750</v>
      </c>
      <c r="H32" s="18">
        <f t="shared" si="5"/>
        <v>0</v>
      </c>
      <c r="I32" s="4">
        <v>60750</v>
      </c>
      <c r="J32" s="19">
        <f t="shared" si="2"/>
        <v>0</v>
      </c>
      <c r="K32" s="19">
        <f t="shared" si="3"/>
        <v>0</v>
      </c>
      <c r="P32" s="1"/>
    </row>
    <row r="33" spans="1:16" x14ac:dyDescent="0.25">
      <c r="A33" s="23" t="s">
        <v>74</v>
      </c>
      <c r="B33" s="15" t="s">
        <v>72</v>
      </c>
      <c r="C33" s="14" t="s">
        <v>73</v>
      </c>
      <c r="D33" s="14" t="s">
        <v>14</v>
      </c>
      <c r="E33" s="14" t="s">
        <v>7</v>
      </c>
      <c r="F33" s="17">
        <f t="shared" si="1"/>
        <v>0</v>
      </c>
      <c r="G33" s="4">
        <v>96250</v>
      </c>
      <c r="H33" s="18">
        <f t="shared" si="5"/>
        <v>0</v>
      </c>
      <c r="I33" s="4">
        <v>41250</v>
      </c>
      <c r="J33" s="19">
        <f t="shared" si="2"/>
        <v>0</v>
      </c>
      <c r="K33" s="19">
        <f t="shared" si="3"/>
        <v>0</v>
      </c>
      <c r="P33" s="1"/>
    </row>
    <row r="34" spans="1:16" x14ac:dyDescent="0.25">
      <c r="A34" s="14" t="s">
        <v>75</v>
      </c>
      <c r="B34" s="24" t="s">
        <v>76</v>
      </c>
      <c r="C34" s="21" t="s">
        <v>77</v>
      </c>
      <c r="D34" s="14" t="s">
        <v>14</v>
      </c>
      <c r="E34" s="14" t="s">
        <v>7</v>
      </c>
      <c r="F34" s="17">
        <f t="shared" si="1"/>
        <v>0</v>
      </c>
      <c r="G34" s="4">
        <v>131250</v>
      </c>
      <c r="H34" s="18">
        <f t="shared" si="5"/>
        <v>0</v>
      </c>
      <c r="I34" s="4">
        <v>56250</v>
      </c>
      <c r="J34" s="19">
        <f t="shared" si="2"/>
        <v>0</v>
      </c>
      <c r="K34" s="19">
        <f t="shared" si="3"/>
        <v>0</v>
      </c>
      <c r="P34" s="1"/>
    </row>
    <row r="35" spans="1:16" x14ac:dyDescent="0.25">
      <c r="A35" s="15" t="s">
        <v>78</v>
      </c>
      <c r="B35" s="15" t="s">
        <v>79</v>
      </c>
      <c r="C35" s="15" t="s">
        <v>80</v>
      </c>
      <c r="D35" s="15" t="s">
        <v>14</v>
      </c>
      <c r="E35" s="15" t="s">
        <v>7</v>
      </c>
      <c r="F35" s="17">
        <f t="shared" si="1"/>
        <v>0</v>
      </c>
      <c r="G35" s="4">
        <v>140000</v>
      </c>
      <c r="H35" s="18">
        <f t="shared" si="5"/>
        <v>0</v>
      </c>
      <c r="I35" s="4">
        <v>60000</v>
      </c>
      <c r="J35" s="19">
        <f t="shared" si="2"/>
        <v>0</v>
      </c>
      <c r="K35" s="19">
        <f t="shared" si="3"/>
        <v>0</v>
      </c>
      <c r="P35" s="1"/>
    </row>
    <row r="36" spans="1:16" x14ac:dyDescent="0.25">
      <c r="A36" s="14" t="s">
        <v>81</v>
      </c>
      <c r="B36" s="15" t="s">
        <v>82</v>
      </c>
      <c r="C36" s="16" t="s">
        <v>83</v>
      </c>
      <c r="D36" s="14" t="s">
        <v>14</v>
      </c>
      <c r="E36" s="14" t="s">
        <v>7</v>
      </c>
      <c r="F36" s="17">
        <f t="shared" si="1"/>
        <v>0</v>
      </c>
      <c r="G36" s="4">
        <v>154000</v>
      </c>
      <c r="H36" s="18">
        <f t="shared" si="5"/>
        <v>0</v>
      </c>
      <c r="I36" s="4">
        <v>66000</v>
      </c>
      <c r="J36" s="19">
        <f t="shared" si="2"/>
        <v>0</v>
      </c>
      <c r="K36" s="19">
        <f t="shared" si="3"/>
        <v>0</v>
      </c>
      <c r="P36" s="1"/>
    </row>
    <row r="37" spans="1:16" x14ac:dyDescent="0.25">
      <c r="A37" s="14" t="s">
        <v>84</v>
      </c>
      <c r="B37" s="15" t="s">
        <v>85</v>
      </c>
      <c r="C37" s="14" t="s">
        <v>86</v>
      </c>
      <c r="D37" s="14" t="s">
        <v>14</v>
      </c>
      <c r="E37" s="14" t="s">
        <v>7</v>
      </c>
      <c r="F37" s="17">
        <f t="shared" si="1"/>
        <v>0</v>
      </c>
      <c r="G37" s="4">
        <v>157500</v>
      </c>
      <c r="H37" s="18">
        <f t="shared" si="5"/>
        <v>0</v>
      </c>
      <c r="I37" s="4">
        <v>67500</v>
      </c>
      <c r="J37" s="19">
        <f t="shared" si="2"/>
        <v>0</v>
      </c>
      <c r="K37" s="19">
        <f t="shared" si="3"/>
        <v>0</v>
      </c>
      <c r="P37" s="1"/>
    </row>
    <row r="38" spans="1:16" x14ac:dyDescent="0.25">
      <c r="A38" s="14" t="s">
        <v>84</v>
      </c>
      <c r="B38" s="15" t="s">
        <v>85</v>
      </c>
      <c r="C38" s="14" t="s">
        <v>86</v>
      </c>
      <c r="D38" s="14" t="s">
        <v>14</v>
      </c>
      <c r="E38" s="14" t="s">
        <v>15</v>
      </c>
      <c r="F38" s="17">
        <f t="shared" si="1"/>
        <v>0</v>
      </c>
      <c r="G38" s="4">
        <v>50000</v>
      </c>
      <c r="H38" s="39"/>
      <c r="I38" s="40"/>
      <c r="J38" s="19">
        <f>(F38*G38)</f>
        <v>0</v>
      </c>
      <c r="K38" s="19">
        <f t="shared" si="3"/>
        <v>0</v>
      </c>
      <c r="P38" s="1"/>
    </row>
    <row r="39" spans="1:16" x14ac:dyDescent="0.25">
      <c r="A39" s="14" t="s">
        <v>87</v>
      </c>
      <c r="B39" s="15" t="s">
        <v>88</v>
      </c>
      <c r="C39" s="14" t="s">
        <v>89</v>
      </c>
      <c r="D39" s="14" t="s">
        <v>14</v>
      </c>
      <c r="E39" s="14" t="s">
        <v>7</v>
      </c>
      <c r="F39" s="17">
        <f t="shared" si="1"/>
        <v>0</v>
      </c>
      <c r="G39" s="4">
        <v>122499.99999999999</v>
      </c>
      <c r="H39" s="18">
        <f>VLOOKUP(E39,$M$16:$N$17,2,FALSE)</f>
        <v>0</v>
      </c>
      <c r="I39" s="4">
        <v>52500</v>
      </c>
      <c r="J39" s="19">
        <f t="shared" si="2"/>
        <v>0</v>
      </c>
      <c r="K39" s="19">
        <f t="shared" si="3"/>
        <v>0</v>
      </c>
      <c r="P39" s="1"/>
    </row>
    <row r="40" spans="1:16" x14ac:dyDescent="0.25">
      <c r="A40" s="14" t="s">
        <v>90</v>
      </c>
      <c r="B40" s="15" t="s">
        <v>88</v>
      </c>
      <c r="C40" s="21" t="s">
        <v>91</v>
      </c>
      <c r="D40" s="14" t="s">
        <v>14</v>
      </c>
      <c r="E40" s="14" t="s">
        <v>7</v>
      </c>
      <c r="F40" s="17">
        <f t="shared" si="1"/>
        <v>0</v>
      </c>
      <c r="G40" s="4">
        <v>150500</v>
      </c>
      <c r="H40" s="18">
        <f>VLOOKUP(E40,$M$16:$N$17,2,FALSE)</f>
        <v>0</v>
      </c>
      <c r="I40" s="4">
        <v>64500</v>
      </c>
      <c r="J40" s="19">
        <f t="shared" si="2"/>
        <v>0</v>
      </c>
      <c r="K40" s="19">
        <f t="shared" si="3"/>
        <v>0</v>
      </c>
      <c r="P40" s="1"/>
    </row>
    <row r="41" spans="1:16" x14ac:dyDescent="0.25">
      <c r="A41" s="15" t="s">
        <v>92</v>
      </c>
      <c r="B41" s="15" t="s">
        <v>93</v>
      </c>
      <c r="C41" s="22" t="s">
        <v>94</v>
      </c>
      <c r="D41" s="15" t="s">
        <v>24</v>
      </c>
      <c r="E41" s="14" t="s">
        <v>15</v>
      </c>
      <c r="F41" s="17">
        <f t="shared" si="1"/>
        <v>0</v>
      </c>
      <c r="G41" s="4">
        <f>87500+I41</f>
        <v>125000</v>
      </c>
      <c r="H41" s="39"/>
      <c r="I41" s="40">
        <v>37500</v>
      </c>
      <c r="J41" s="19">
        <f>F41*G41</f>
        <v>0</v>
      </c>
      <c r="K41" s="19">
        <f t="shared" si="3"/>
        <v>0</v>
      </c>
      <c r="P41" s="1"/>
    </row>
    <row r="42" spans="1:16" x14ac:dyDescent="0.25">
      <c r="A42" s="15" t="s">
        <v>95</v>
      </c>
      <c r="B42" s="15" t="s">
        <v>96</v>
      </c>
      <c r="C42" s="22" t="s">
        <v>97</v>
      </c>
      <c r="D42" s="15" t="s">
        <v>14</v>
      </c>
      <c r="E42" s="15" t="s">
        <v>7</v>
      </c>
      <c r="F42" s="17">
        <f t="shared" si="1"/>
        <v>0</v>
      </c>
      <c r="G42" s="4">
        <v>91000</v>
      </c>
      <c r="H42" s="18">
        <f>VLOOKUP(E42,$M$16:$N$17,2,FALSE)</f>
        <v>0</v>
      </c>
      <c r="I42" s="4">
        <v>39000</v>
      </c>
      <c r="J42" s="19">
        <f t="shared" si="2"/>
        <v>0</v>
      </c>
      <c r="K42" s="19">
        <f t="shared" si="3"/>
        <v>0</v>
      </c>
      <c r="P42" s="1"/>
    </row>
    <row r="43" spans="1:16" x14ac:dyDescent="0.25">
      <c r="A43" s="14" t="s">
        <v>98</v>
      </c>
      <c r="B43" s="15" t="s">
        <v>99</v>
      </c>
      <c r="C43" s="16" t="s">
        <v>100</v>
      </c>
      <c r="D43" s="14" t="s">
        <v>14</v>
      </c>
      <c r="E43" s="14" t="s">
        <v>25</v>
      </c>
      <c r="F43" s="17">
        <f t="shared" si="1"/>
        <v>0</v>
      </c>
      <c r="G43" s="4">
        <v>262500</v>
      </c>
      <c r="H43" s="18">
        <f>VLOOKUP(E43,$M$16:$N$17,2,FALSE)</f>
        <v>0</v>
      </c>
      <c r="I43" s="4">
        <v>112500</v>
      </c>
      <c r="J43" s="19">
        <f t="shared" si="2"/>
        <v>0</v>
      </c>
      <c r="K43" s="19">
        <f t="shared" si="3"/>
        <v>0</v>
      </c>
      <c r="P43" s="1"/>
    </row>
    <row r="44" spans="1:16" x14ac:dyDescent="0.25">
      <c r="A44" s="14" t="s">
        <v>101</v>
      </c>
      <c r="B44" s="15" t="s">
        <v>99</v>
      </c>
      <c r="C44" s="16" t="s">
        <v>102</v>
      </c>
      <c r="D44" s="14" t="s">
        <v>14</v>
      </c>
      <c r="E44" s="14" t="s">
        <v>15</v>
      </c>
      <c r="F44" s="17">
        <f t="shared" si="1"/>
        <v>0</v>
      </c>
      <c r="G44" s="4">
        <f>68250+I44</f>
        <v>97500</v>
      </c>
      <c r="H44" s="39"/>
      <c r="I44" s="40">
        <v>29250</v>
      </c>
      <c r="J44" s="19">
        <f>(F44*G44)</f>
        <v>0</v>
      </c>
      <c r="K44" s="19">
        <f t="shared" si="3"/>
        <v>0</v>
      </c>
      <c r="P44" s="1"/>
    </row>
    <row r="45" spans="1:16" x14ac:dyDescent="0.25">
      <c r="A45" s="14" t="s">
        <v>103</v>
      </c>
      <c r="B45" s="15" t="s">
        <v>99</v>
      </c>
      <c r="C45" s="16" t="s">
        <v>104</v>
      </c>
      <c r="D45" s="14" t="s">
        <v>14</v>
      </c>
      <c r="E45" s="14" t="s">
        <v>25</v>
      </c>
      <c r="F45" s="17">
        <f t="shared" si="1"/>
        <v>0</v>
      </c>
      <c r="G45" s="4">
        <v>237999.99999999997</v>
      </c>
      <c r="H45" s="18">
        <f>VLOOKUP(E45,$M$16:$N$17,2,FALSE)</f>
        <v>0</v>
      </c>
      <c r="I45" s="4">
        <v>102000</v>
      </c>
      <c r="J45" s="19">
        <f t="shared" si="2"/>
        <v>0</v>
      </c>
      <c r="K45" s="19">
        <f t="shared" si="3"/>
        <v>0</v>
      </c>
      <c r="P45" s="1"/>
    </row>
    <row r="46" spans="1:16" x14ac:dyDescent="0.25">
      <c r="A46" s="14" t="s">
        <v>105</v>
      </c>
      <c r="B46" s="15" t="s">
        <v>106</v>
      </c>
      <c r="C46" s="14" t="s">
        <v>107</v>
      </c>
      <c r="D46" s="14" t="s">
        <v>14</v>
      </c>
      <c r="E46" s="14" t="s">
        <v>7</v>
      </c>
      <c r="F46" s="17">
        <f t="shared" si="1"/>
        <v>0</v>
      </c>
      <c r="G46" s="4">
        <v>85750</v>
      </c>
      <c r="H46" s="18">
        <f>VLOOKUP(E46,$M$16:$N$17,2,FALSE)</f>
        <v>0</v>
      </c>
      <c r="I46" s="4">
        <v>36750</v>
      </c>
      <c r="J46" s="19">
        <f t="shared" si="2"/>
        <v>0</v>
      </c>
      <c r="K46" s="19">
        <f t="shared" si="3"/>
        <v>0</v>
      </c>
      <c r="P46" s="1"/>
    </row>
    <row r="47" spans="1:16" x14ac:dyDescent="0.25">
      <c r="A47" s="14" t="s">
        <v>108</v>
      </c>
      <c r="B47" s="15" t="s">
        <v>106</v>
      </c>
      <c r="C47" s="14" t="s">
        <v>109</v>
      </c>
      <c r="D47" s="14" t="s">
        <v>14</v>
      </c>
      <c r="E47" s="14" t="s">
        <v>7</v>
      </c>
      <c r="F47" s="17">
        <f t="shared" si="1"/>
        <v>0</v>
      </c>
      <c r="G47" s="4">
        <v>99750</v>
      </c>
      <c r="H47" s="18">
        <f>VLOOKUP(E47,$M$16:$N$17,2,FALSE)</f>
        <v>0</v>
      </c>
      <c r="I47" s="4">
        <v>42750</v>
      </c>
      <c r="J47" s="19">
        <f t="shared" si="2"/>
        <v>0</v>
      </c>
      <c r="K47" s="19">
        <f t="shared" si="3"/>
        <v>0</v>
      </c>
      <c r="P47" s="1"/>
    </row>
    <row r="48" spans="1:16" x14ac:dyDescent="0.25">
      <c r="A48" s="14" t="s">
        <v>110</v>
      </c>
      <c r="B48" s="25" t="s">
        <v>111</v>
      </c>
      <c r="C48" s="14" t="s">
        <v>112</v>
      </c>
      <c r="D48" s="14" t="s">
        <v>14</v>
      </c>
      <c r="E48" s="14" t="s">
        <v>25</v>
      </c>
      <c r="F48" s="17">
        <f t="shared" si="1"/>
        <v>0</v>
      </c>
      <c r="G48" s="4">
        <v>175000</v>
      </c>
      <c r="H48" s="18">
        <f>VLOOKUP(E48,$M$16:$N$17,2,FALSE)</f>
        <v>0</v>
      </c>
      <c r="I48" s="4">
        <v>75000</v>
      </c>
      <c r="J48" s="19">
        <f t="shared" si="2"/>
        <v>0</v>
      </c>
      <c r="K48" s="19">
        <f t="shared" si="3"/>
        <v>0</v>
      </c>
      <c r="P48" s="1"/>
    </row>
    <row r="49" spans="1:16" x14ac:dyDescent="0.25">
      <c r="A49" s="14" t="s">
        <v>113</v>
      </c>
      <c r="B49" s="15" t="s">
        <v>114</v>
      </c>
      <c r="C49" s="16" t="s">
        <v>115</v>
      </c>
      <c r="D49" s="14" t="s">
        <v>14</v>
      </c>
      <c r="E49" s="14" t="s">
        <v>15</v>
      </c>
      <c r="F49" s="17">
        <f t="shared" si="1"/>
        <v>0</v>
      </c>
      <c r="G49" s="4">
        <v>100000</v>
      </c>
      <c r="H49" s="39"/>
      <c r="I49" s="40">
        <v>30000</v>
      </c>
      <c r="J49" s="19">
        <f>(F49*G49)</f>
        <v>0</v>
      </c>
      <c r="K49" s="19">
        <f t="shared" si="3"/>
        <v>0</v>
      </c>
      <c r="P49" s="1"/>
    </row>
    <row r="50" spans="1:16" x14ac:dyDescent="0.25">
      <c r="A50" s="14" t="s">
        <v>116</v>
      </c>
      <c r="B50" s="15" t="s">
        <v>117</v>
      </c>
      <c r="C50" s="14" t="s">
        <v>118</v>
      </c>
      <c r="D50" s="14" t="s">
        <v>14</v>
      </c>
      <c r="E50" s="14" t="s">
        <v>25</v>
      </c>
      <c r="F50" s="17">
        <f t="shared" si="1"/>
        <v>0</v>
      </c>
      <c r="G50" s="4">
        <v>210000</v>
      </c>
      <c r="H50" s="18">
        <f>VLOOKUP(E50,$M$16:$N$17,2,FALSE)</f>
        <v>0</v>
      </c>
      <c r="I50" s="4">
        <v>90000</v>
      </c>
      <c r="J50" s="19">
        <f t="shared" si="2"/>
        <v>0</v>
      </c>
      <c r="K50" s="19">
        <f t="shared" si="3"/>
        <v>0</v>
      </c>
      <c r="P50" s="1"/>
    </row>
    <row r="51" spans="1:16" x14ac:dyDescent="0.25">
      <c r="A51" s="14" t="s">
        <v>119</v>
      </c>
      <c r="B51" s="14" t="s">
        <v>117</v>
      </c>
      <c r="C51" s="14" t="s">
        <v>118</v>
      </c>
      <c r="D51" s="14" t="s">
        <v>14</v>
      </c>
      <c r="E51" s="14" t="s">
        <v>15</v>
      </c>
      <c r="F51" s="17">
        <f t="shared" si="1"/>
        <v>0</v>
      </c>
      <c r="G51" s="4">
        <v>30000</v>
      </c>
      <c r="H51" s="39"/>
      <c r="I51" s="40">
        <v>0</v>
      </c>
      <c r="J51" s="19">
        <f t="shared" si="2"/>
        <v>0</v>
      </c>
      <c r="K51" s="19">
        <f t="shared" si="3"/>
        <v>0</v>
      </c>
      <c r="P51" s="1"/>
    </row>
    <row r="52" spans="1:16" x14ac:dyDescent="0.25">
      <c r="A52" s="26" t="s">
        <v>120</v>
      </c>
      <c r="B52" s="26" t="s">
        <v>121</v>
      </c>
      <c r="C52" s="27" t="s">
        <v>122</v>
      </c>
      <c r="D52" s="26" t="s">
        <v>14</v>
      </c>
      <c r="E52" s="15" t="s">
        <v>7</v>
      </c>
      <c r="F52" s="17">
        <f t="shared" si="1"/>
        <v>0</v>
      </c>
      <c r="G52" s="4">
        <v>145250</v>
      </c>
      <c r="H52" s="18">
        <f>VLOOKUP(E52,$M$16:$N$17,2,FALSE)</f>
        <v>0</v>
      </c>
      <c r="I52" s="4">
        <v>62250</v>
      </c>
      <c r="J52" s="19">
        <f>(F52*G52)+(H52*I52)</f>
        <v>0</v>
      </c>
      <c r="K52" s="19">
        <f t="shared" si="3"/>
        <v>0</v>
      </c>
      <c r="P52" s="1"/>
    </row>
    <row r="53" spans="1:16" x14ac:dyDescent="0.25">
      <c r="A53" s="28" t="s">
        <v>123</v>
      </c>
      <c r="B53" s="26" t="s">
        <v>124</v>
      </c>
      <c r="C53" s="29" t="s">
        <v>125</v>
      </c>
      <c r="D53" s="28" t="s">
        <v>14</v>
      </c>
      <c r="E53" s="14" t="s">
        <v>25</v>
      </c>
      <c r="F53" s="17">
        <f t="shared" si="1"/>
        <v>0</v>
      </c>
      <c r="G53" s="4">
        <v>267750</v>
      </c>
      <c r="H53" s="18">
        <f>VLOOKUP(E53,$M$16:$N$17,2,FALSE)</f>
        <v>0</v>
      </c>
      <c r="I53" s="4">
        <v>114750</v>
      </c>
      <c r="J53" s="19">
        <f t="shared" si="2"/>
        <v>0</v>
      </c>
      <c r="K53" s="19">
        <f>J53*6</f>
        <v>0</v>
      </c>
      <c r="P53" s="1"/>
    </row>
    <row r="54" spans="1:16" x14ac:dyDescent="0.25">
      <c r="A54" s="28" t="s">
        <v>126</v>
      </c>
      <c r="B54" s="26" t="s">
        <v>127</v>
      </c>
      <c r="C54" s="29" t="s">
        <v>128</v>
      </c>
      <c r="D54" s="28" t="s">
        <v>14</v>
      </c>
      <c r="E54" s="14" t="s">
        <v>7</v>
      </c>
      <c r="F54" s="17">
        <f t="shared" si="1"/>
        <v>0</v>
      </c>
      <c r="G54" s="4">
        <v>94500</v>
      </c>
      <c r="H54" s="18">
        <f>VLOOKUP(E54,$M$16:$N$17,2,FALSE)</f>
        <v>0</v>
      </c>
      <c r="I54" s="4">
        <v>40500</v>
      </c>
      <c r="J54" s="19">
        <f t="shared" si="2"/>
        <v>0</v>
      </c>
      <c r="K54" s="19">
        <f t="shared" si="3"/>
        <v>0</v>
      </c>
      <c r="P54" s="1"/>
    </row>
    <row r="55" spans="1:16" x14ac:dyDescent="0.25">
      <c r="A55" s="26" t="s">
        <v>129</v>
      </c>
      <c r="B55" s="26" t="s">
        <v>130</v>
      </c>
      <c r="C55" s="30" t="s">
        <v>131</v>
      </c>
      <c r="D55" s="26" t="s">
        <v>14</v>
      </c>
      <c r="E55" s="14" t="s">
        <v>7</v>
      </c>
      <c r="F55" s="17">
        <f t="shared" si="1"/>
        <v>0</v>
      </c>
      <c r="G55" s="4">
        <v>118999.99999999999</v>
      </c>
      <c r="H55" s="18">
        <f>VLOOKUP(E55,$M$16:$N$17,2,FALSE)</f>
        <v>0</v>
      </c>
      <c r="I55" s="4">
        <v>51000</v>
      </c>
      <c r="J55" s="19">
        <f t="shared" si="2"/>
        <v>0</v>
      </c>
      <c r="K55" s="19">
        <f t="shared" si="3"/>
        <v>0</v>
      </c>
      <c r="P55" s="1"/>
    </row>
    <row r="56" spans="1:16" x14ac:dyDescent="0.25">
      <c r="A56" s="28" t="s">
        <v>132</v>
      </c>
      <c r="B56" s="26" t="s">
        <v>133</v>
      </c>
      <c r="C56" s="28" t="s">
        <v>134</v>
      </c>
      <c r="D56" s="28" t="s">
        <v>14</v>
      </c>
      <c r="E56" s="14" t="s">
        <v>15</v>
      </c>
      <c r="F56" s="17">
        <f t="shared" si="1"/>
        <v>0</v>
      </c>
      <c r="G56" s="4">
        <f>68250+I56</f>
        <v>97500</v>
      </c>
      <c r="H56" s="39"/>
      <c r="I56" s="40">
        <v>29250</v>
      </c>
      <c r="J56" s="19">
        <f>(F56*G56)</f>
        <v>0</v>
      </c>
      <c r="K56" s="19">
        <f t="shared" si="3"/>
        <v>0</v>
      </c>
      <c r="P56" s="1"/>
    </row>
    <row r="57" spans="1:16" x14ac:dyDescent="0.25">
      <c r="A57" s="28" t="s">
        <v>135</v>
      </c>
      <c r="B57" s="26" t="s">
        <v>133</v>
      </c>
      <c r="C57" s="28" t="s">
        <v>134</v>
      </c>
      <c r="D57" s="28" t="s">
        <v>14</v>
      </c>
      <c r="E57" s="14" t="s">
        <v>7</v>
      </c>
      <c r="F57" s="17">
        <f t="shared" si="1"/>
        <v>0</v>
      </c>
      <c r="G57" s="4">
        <v>113750</v>
      </c>
      <c r="H57" s="18">
        <f>VLOOKUP(E57,$M$16:$N$17,2,FALSE)</f>
        <v>0</v>
      </c>
      <c r="I57" s="4">
        <v>48750</v>
      </c>
      <c r="J57" s="19">
        <f t="shared" si="2"/>
        <v>0</v>
      </c>
      <c r="K57" s="19">
        <f t="shared" si="3"/>
        <v>0</v>
      </c>
      <c r="P57" s="1"/>
    </row>
    <row r="58" spans="1:16" x14ac:dyDescent="0.25">
      <c r="A58" s="28" t="s">
        <v>136</v>
      </c>
      <c r="B58" s="26" t="s">
        <v>137</v>
      </c>
      <c r="C58" s="29" t="s">
        <v>138</v>
      </c>
      <c r="D58" s="28" t="s">
        <v>14</v>
      </c>
      <c r="E58" s="14" t="s">
        <v>7</v>
      </c>
      <c r="F58" s="17">
        <f t="shared" si="1"/>
        <v>0</v>
      </c>
      <c r="G58" s="4">
        <v>120749.99999999999</v>
      </c>
      <c r="H58" s="18">
        <f>VLOOKUP(E58,$M$16:$N$17,2,FALSE)</f>
        <v>0</v>
      </c>
      <c r="I58" s="4">
        <v>51750</v>
      </c>
      <c r="J58" s="19">
        <f t="shared" si="2"/>
        <v>0</v>
      </c>
      <c r="K58" s="19">
        <f t="shared" si="3"/>
        <v>0</v>
      </c>
      <c r="P58" s="1"/>
    </row>
    <row r="59" spans="1:16" x14ac:dyDescent="0.25">
      <c r="A59" s="28" t="s">
        <v>139</v>
      </c>
      <c r="B59" s="26" t="s">
        <v>140</v>
      </c>
      <c r="C59" s="31" t="s">
        <v>141</v>
      </c>
      <c r="D59" s="28" t="s">
        <v>14</v>
      </c>
      <c r="E59" s="14" t="s">
        <v>7</v>
      </c>
      <c r="F59" s="17">
        <f t="shared" si="1"/>
        <v>0</v>
      </c>
      <c r="G59" s="4">
        <v>94500</v>
      </c>
      <c r="H59" s="18">
        <f>VLOOKUP(E59,$M$16:$N$17,2,FALSE)</f>
        <v>0</v>
      </c>
      <c r="I59" s="4">
        <v>40500</v>
      </c>
      <c r="J59" s="19">
        <f t="shared" si="2"/>
        <v>0</v>
      </c>
      <c r="K59" s="19">
        <f t="shared" si="3"/>
        <v>0</v>
      </c>
      <c r="P59" s="1"/>
    </row>
    <row r="60" spans="1:16" x14ac:dyDescent="0.25">
      <c r="A60" s="28" t="s">
        <v>142</v>
      </c>
      <c r="B60" s="26" t="s">
        <v>140</v>
      </c>
      <c r="C60" s="29" t="s">
        <v>143</v>
      </c>
      <c r="D60" s="28" t="s">
        <v>14</v>
      </c>
      <c r="E60" s="14" t="s">
        <v>15</v>
      </c>
      <c r="F60" s="17">
        <f t="shared" si="1"/>
        <v>0</v>
      </c>
      <c r="G60" s="4">
        <f>66500+28500</f>
        <v>95000</v>
      </c>
      <c r="H60" s="39"/>
      <c r="I60" s="40"/>
      <c r="J60" s="19">
        <f>(F60*G60)</f>
        <v>0</v>
      </c>
      <c r="K60" s="19">
        <f t="shared" si="3"/>
        <v>0</v>
      </c>
      <c r="P60" s="1"/>
    </row>
    <row r="61" spans="1:16" x14ac:dyDescent="0.25">
      <c r="A61" s="1"/>
      <c r="B61" s="1"/>
      <c r="C61" s="1"/>
      <c r="D61" s="1"/>
      <c r="E61" s="1"/>
      <c r="F61" s="1"/>
      <c r="G61" s="1"/>
      <c r="H61" s="1"/>
      <c r="I61" s="1"/>
      <c r="J61" s="1"/>
      <c r="K61" s="1"/>
      <c r="P61" s="1"/>
    </row>
    <row r="62" spans="1:16" ht="36" customHeight="1" x14ac:dyDescent="0.25">
      <c r="A62" s="1"/>
      <c r="B62" s="1"/>
      <c r="C62" s="1"/>
      <c r="D62" s="1"/>
      <c r="E62" s="1"/>
      <c r="F62" s="1"/>
      <c r="G62" s="1"/>
      <c r="H62" s="1"/>
      <c r="I62" s="32" t="s">
        <v>155</v>
      </c>
      <c r="J62" s="33">
        <f>SUM(J11:J60)</f>
        <v>0</v>
      </c>
      <c r="K62" s="34">
        <f>SUM(K11:K60)</f>
        <v>0</v>
      </c>
      <c r="P62" s="1"/>
    </row>
    <row r="63" spans="1:16" ht="18.600000000000001" customHeight="1" x14ac:dyDescent="0.25">
      <c r="A63" s="1"/>
      <c r="B63" s="1"/>
      <c r="C63" s="1"/>
      <c r="D63" s="1"/>
      <c r="E63" s="1"/>
      <c r="F63" s="1"/>
      <c r="G63" s="1"/>
      <c r="H63" s="1"/>
      <c r="I63" s="35"/>
      <c r="J63" s="36"/>
      <c r="K63" s="37"/>
      <c r="P63" s="1"/>
    </row>
    <row r="64" spans="1:16" s="1" customFormat="1" x14ac:dyDescent="0.25">
      <c r="A64" s="6"/>
    </row>
    <row r="65" spans="2:2" s="1" customFormat="1" x14ac:dyDescent="0.25">
      <c r="B65" s="38"/>
    </row>
    <row r="66" spans="2:2" s="1" customFormat="1" x14ac:dyDescent="0.25">
      <c r="B66" s="38"/>
    </row>
    <row r="67" spans="2:2" s="1" customFormat="1" x14ac:dyDescent="0.25"/>
    <row r="68" spans="2:2" s="1" customFormat="1" x14ac:dyDescent="0.25"/>
    <row r="69" spans="2:2" s="1" customFormat="1" x14ac:dyDescent="0.25"/>
    <row r="70" spans="2:2" s="1" customFormat="1" x14ac:dyDescent="0.25"/>
    <row r="71" spans="2:2" s="1" customFormat="1" x14ac:dyDescent="0.25"/>
    <row r="72" spans="2:2" s="1" customFormat="1" x14ac:dyDescent="0.25"/>
    <row r="73" spans="2:2" s="1" customFormat="1" x14ac:dyDescent="0.25"/>
    <row r="74" spans="2:2" s="1" customFormat="1" x14ac:dyDescent="0.25"/>
    <row r="75" spans="2:2" s="1" customFormat="1" x14ac:dyDescent="0.25"/>
    <row r="76" spans="2:2" s="1" customFormat="1" x14ac:dyDescent="0.25"/>
    <row r="77" spans="2:2" s="1" customFormat="1" x14ac:dyDescent="0.25"/>
    <row r="78" spans="2:2" s="1" customFormat="1" x14ac:dyDescent="0.25"/>
    <row r="79" spans="2:2" s="1" customFormat="1" x14ac:dyDescent="0.25"/>
    <row r="80" spans="2:2"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sheetData>
  <sheetProtection algorithmName="SHA-512" hashValue="Ff4RJ7rhFTuASZVDbaOalyevNglh1F65X3algZWyHa+JcXvIKT+UqHAqpFJXsLtukHf2VtoKkDtirVISAP+01g==" saltValue="CbBuC5aZXBQJWCbxHUoeHQ==" spinCount="100000" sheet="1" objects="1" scenarios="1"/>
  <mergeCells count="2">
    <mergeCell ref="A1:I3"/>
    <mergeCell ref="A4:I9"/>
  </mergeCells>
  <pageMargins left="0.7" right="0.7" top="0.75" bottom="0.75" header="0.3" footer="0.3"/>
  <pageSetup paperSize="9" orientation="portrait" r:id="rId1"/>
  <ignoredErrors>
    <ignoredError sqref="J16 J12:J13 J24 J41 J38 J44 J49 J56" formula="1"/>
    <ignoredError sqref="J30 J51" emptyCellReferenc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6262-1D5A-49DB-A44F-953C39F442CC}">
  <dimension ref="A1:B51"/>
  <sheetViews>
    <sheetView workbookViewId="0">
      <selection activeCell="B1" sqref="B1:B51"/>
    </sheetView>
  </sheetViews>
  <sheetFormatPr defaultRowHeight="15" x14ac:dyDescent="0.25"/>
  <sheetData>
    <row r="1" spans="1:2" x14ac:dyDescent="0.25">
      <c r="A1" s="2">
        <v>180000</v>
      </c>
      <c r="B1">
        <f t="shared" ref="B1:B32" si="0">A1/4</f>
        <v>45000</v>
      </c>
    </row>
    <row r="2" spans="1:2" x14ac:dyDescent="0.25">
      <c r="A2" s="2">
        <v>720000</v>
      </c>
      <c r="B2">
        <f t="shared" si="0"/>
        <v>180000</v>
      </c>
    </row>
    <row r="3" spans="1:2" x14ac:dyDescent="0.25">
      <c r="A3" s="2">
        <v>350000</v>
      </c>
      <c r="B3">
        <f t="shared" si="0"/>
        <v>87500</v>
      </c>
    </row>
    <row r="4" spans="1:2" x14ac:dyDescent="0.25">
      <c r="A4" s="2">
        <v>1010000</v>
      </c>
      <c r="B4">
        <f t="shared" si="0"/>
        <v>252500</v>
      </c>
    </row>
    <row r="5" spans="1:2" x14ac:dyDescent="0.25">
      <c r="A5" s="2">
        <v>510000</v>
      </c>
      <c r="B5">
        <f t="shared" si="0"/>
        <v>127500</v>
      </c>
    </row>
    <row r="6" spans="1:2" x14ac:dyDescent="0.25">
      <c r="A6" s="2">
        <v>170000</v>
      </c>
      <c r="B6">
        <f t="shared" si="0"/>
        <v>42500</v>
      </c>
    </row>
    <row r="7" spans="1:2" x14ac:dyDescent="0.25">
      <c r="A7" s="2">
        <v>1260000</v>
      </c>
      <c r="B7">
        <f t="shared" si="0"/>
        <v>315000</v>
      </c>
    </row>
    <row r="8" spans="1:2" x14ac:dyDescent="0.25">
      <c r="A8" s="2">
        <v>403000</v>
      </c>
      <c r="B8">
        <f t="shared" si="0"/>
        <v>100750</v>
      </c>
    </row>
    <row r="9" spans="1:2" x14ac:dyDescent="0.25">
      <c r="A9" s="2">
        <v>960000</v>
      </c>
      <c r="B9">
        <f t="shared" si="0"/>
        <v>240000</v>
      </c>
    </row>
    <row r="10" spans="1:2" x14ac:dyDescent="0.25">
      <c r="A10" s="2">
        <v>800000</v>
      </c>
      <c r="B10">
        <f t="shared" si="0"/>
        <v>200000</v>
      </c>
    </row>
    <row r="11" spans="1:2" x14ac:dyDescent="0.25">
      <c r="A11" s="2">
        <v>800000</v>
      </c>
      <c r="B11">
        <f t="shared" si="0"/>
        <v>200000</v>
      </c>
    </row>
    <row r="12" spans="1:2" x14ac:dyDescent="0.25">
      <c r="A12" s="3">
        <v>700000</v>
      </c>
      <c r="B12">
        <f t="shared" si="0"/>
        <v>175000</v>
      </c>
    </row>
    <row r="13" spans="1:2" x14ac:dyDescent="0.25">
      <c r="A13" s="2">
        <v>1000000</v>
      </c>
      <c r="B13">
        <f t="shared" si="0"/>
        <v>250000</v>
      </c>
    </row>
    <row r="14" spans="1:2" x14ac:dyDescent="0.25">
      <c r="A14" s="2">
        <v>500000</v>
      </c>
      <c r="B14">
        <f t="shared" si="0"/>
        <v>125000</v>
      </c>
    </row>
    <row r="15" spans="1:2" x14ac:dyDescent="0.25">
      <c r="A15" s="2">
        <v>230000</v>
      </c>
      <c r="B15">
        <f t="shared" si="0"/>
        <v>57500</v>
      </c>
    </row>
    <row r="16" spans="1:2" x14ac:dyDescent="0.25">
      <c r="A16" s="2">
        <v>145000</v>
      </c>
      <c r="B16">
        <f t="shared" si="0"/>
        <v>36250</v>
      </c>
    </row>
    <row r="17" spans="1:2" x14ac:dyDescent="0.25">
      <c r="A17" s="2">
        <v>700000</v>
      </c>
      <c r="B17">
        <f t="shared" si="0"/>
        <v>175000</v>
      </c>
    </row>
    <row r="18" spans="1:2" x14ac:dyDescent="0.25">
      <c r="A18" s="2">
        <v>1300000</v>
      </c>
      <c r="B18">
        <f t="shared" si="0"/>
        <v>325000</v>
      </c>
    </row>
    <row r="19" spans="1:2" x14ac:dyDescent="0.25">
      <c r="A19" s="2">
        <v>720000</v>
      </c>
      <c r="B19">
        <f t="shared" si="0"/>
        <v>180000</v>
      </c>
    </row>
    <row r="20" spans="1:2" x14ac:dyDescent="0.25">
      <c r="A20" s="2">
        <v>865000</v>
      </c>
      <c r="B20">
        <f t="shared" si="0"/>
        <v>216250</v>
      </c>
    </row>
    <row r="21" spans="1:2" x14ac:dyDescent="0.25">
      <c r="A21" s="2">
        <v>310000</v>
      </c>
      <c r="B21">
        <f t="shared" si="0"/>
        <v>77500</v>
      </c>
    </row>
    <row r="22" spans="1:2" x14ac:dyDescent="0.25">
      <c r="A22" s="2">
        <v>620000</v>
      </c>
      <c r="B22">
        <f t="shared" si="0"/>
        <v>155000</v>
      </c>
    </row>
    <row r="23" spans="1:2" x14ac:dyDescent="0.25">
      <c r="A23" s="2">
        <v>810000</v>
      </c>
      <c r="B23">
        <f t="shared" si="0"/>
        <v>202500</v>
      </c>
    </row>
    <row r="24" spans="1:2" x14ac:dyDescent="0.25">
      <c r="A24" s="2">
        <v>550000</v>
      </c>
      <c r="B24">
        <f t="shared" si="0"/>
        <v>137500</v>
      </c>
    </row>
    <row r="25" spans="1:2" x14ac:dyDescent="0.25">
      <c r="A25" s="2">
        <v>750000</v>
      </c>
      <c r="B25">
        <f t="shared" si="0"/>
        <v>187500</v>
      </c>
    </row>
    <row r="26" spans="1:2" x14ac:dyDescent="0.25">
      <c r="A26" s="2">
        <v>800000</v>
      </c>
      <c r="B26">
        <f t="shared" si="0"/>
        <v>200000</v>
      </c>
    </row>
    <row r="27" spans="1:2" x14ac:dyDescent="0.25">
      <c r="A27" s="2">
        <v>880000</v>
      </c>
      <c r="B27">
        <f t="shared" si="0"/>
        <v>220000</v>
      </c>
    </row>
    <row r="28" spans="1:2" x14ac:dyDescent="0.25">
      <c r="A28" s="2">
        <v>900000</v>
      </c>
      <c r="B28">
        <f t="shared" si="0"/>
        <v>225000</v>
      </c>
    </row>
    <row r="29" spans="1:2" x14ac:dyDescent="0.25">
      <c r="A29" s="2">
        <v>200000</v>
      </c>
      <c r="B29">
        <f t="shared" si="0"/>
        <v>50000</v>
      </c>
    </row>
    <row r="30" spans="1:2" x14ac:dyDescent="0.25">
      <c r="A30" s="2">
        <v>700000</v>
      </c>
      <c r="B30">
        <f t="shared" si="0"/>
        <v>175000</v>
      </c>
    </row>
    <row r="31" spans="1:2" x14ac:dyDescent="0.25">
      <c r="A31" s="2">
        <v>860000</v>
      </c>
      <c r="B31">
        <f t="shared" si="0"/>
        <v>215000</v>
      </c>
    </row>
    <row r="32" spans="1:2" x14ac:dyDescent="0.25">
      <c r="A32" s="2">
        <v>500000</v>
      </c>
      <c r="B32">
        <f t="shared" si="0"/>
        <v>125000</v>
      </c>
    </row>
    <row r="33" spans="1:2" x14ac:dyDescent="0.25">
      <c r="A33" s="2">
        <v>520000</v>
      </c>
      <c r="B33">
        <f t="shared" ref="B33:B51" si="1">A33/4</f>
        <v>130000</v>
      </c>
    </row>
    <row r="34" spans="1:2" x14ac:dyDescent="0.25">
      <c r="A34" s="2">
        <v>1500000</v>
      </c>
      <c r="B34">
        <f t="shared" si="1"/>
        <v>375000</v>
      </c>
    </row>
    <row r="35" spans="1:2" x14ac:dyDescent="0.25">
      <c r="A35" s="2">
        <v>390000</v>
      </c>
      <c r="B35">
        <f t="shared" si="1"/>
        <v>97500</v>
      </c>
    </row>
    <row r="36" spans="1:2" x14ac:dyDescent="0.25">
      <c r="A36" s="2">
        <v>1360000</v>
      </c>
      <c r="B36">
        <f t="shared" si="1"/>
        <v>340000</v>
      </c>
    </row>
    <row r="37" spans="1:2" x14ac:dyDescent="0.25">
      <c r="A37" s="2">
        <v>490000</v>
      </c>
      <c r="B37">
        <f t="shared" si="1"/>
        <v>122500</v>
      </c>
    </row>
    <row r="38" spans="1:2" x14ac:dyDescent="0.25">
      <c r="A38" s="2">
        <v>570000</v>
      </c>
      <c r="B38">
        <f t="shared" si="1"/>
        <v>142500</v>
      </c>
    </row>
    <row r="39" spans="1:2" x14ac:dyDescent="0.25">
      <c r="A39" s="2">
        <v>1000000</v>
      </c>
      <c r="B39">
        <f t="shared" si="1"/>
        <v>250000</v>
      </c>
    </row>
    <row r="40" spans="1:2" x14ac:dyDescent="0.25">
      <c r="A40" s="2">
        <v>400000</v>
      </c>
      <c r="B40">
        <f t="shared" si="1"/>
        <v>100000</v>
      </c>
    </row>
    <row r="41" spans="1:2" x14ac:dyDescent="0.25">
      <c r="A41" s="2">
        <v>1200000</v>
      </c>
      <c r="B41">
        <f t="shared" si="1"/>
        <v>300000</v>
      </c>
    </row>
    <row r="42" spans="1:2" x14ac:dyDescent="0.25">
      <c r="A42" s="2">
        <v>120000</v>
      </c>
      <c r="B42">
        <f t="shared" si="1"/>
        <v>30000</v>
      </c>
    </row>
    <row r="43" spans="1:2" x14ac:dyDescent="0.25">
      <c r="A43" s="2">
        <v>830000</v>
      </c>
      <c r="B43">
        <f t="shared" si="1"/>
        <v>207500</v>
      </c>
    </row>
    <row r="44" spans="1:2" x14ac:dyDescent="0.25">
      <c r="A44" s="2">
        <v>1530000</v>
      </c>
      <c r="B44">
        <f t="shared" si="1"/>
        <v>382500</v>
      </c>
    </row>
    <row r="45" spans="1:2" x14ac:dyDescent="0.25">
      <c r="A45" s="2">
        <v>540000</v>
      </c>
      <c r="B45">
        <f t="shared" si="1"/>
        <v>135000</v>
      </c>
    </row>
    <row r="46" spans="1:2" x14ac:dyDescent="0.25">
      <c r="A46" s="2">
        <v>680000</v>
      </c>
      <c r="B46">
        <f t="shared" si="1"/>
        <v>170000</v>
      </c>
    </row>
    <row r="47" spans="1:2" x14ac:dyDescent="0.25">
      <c r="A47" s="2">
        <v>390000</v>
      </c>
      <c r="B47">
        <f t="shared" si="1"/>
        <v>97500</v>
      </c>
    </row>
    <row r="48" spans="1:2" x14ac:dyDescent="0.25">
      <c r="A48" s="2">
        <v>650000</v>
      </c>
      <c r="B48">
        <f t="shared" si="1"/>
        <v>162500</v>
      </c>
    </row>
    <row r="49" spans="1:2" x14ac:dyDescent="0.25">
      <c r="A49" s="2">
        <v>690000</v>
      </c>
      <c r="B49">
        <f t="shared" si="1"/>
        <v>172500</v>
      </c>
    </row>
    <row r="50" spans="1:2" x14ac:dyDescent="0.25">
      <c r="A50" s="2">
        <v>540000</v>
      </c>
      <c r="B50">
        <f t="shared" si="1"/>
        <v>135000</v>
      </c>
    </row>
    <row r="51" spans="1:2" x14ac:dyDescent="0.25">
      <c r="A51" s="2">
        <v>380000</v>
      </c>
      <c r="B51">
        <f t="shared" si="1"/>
        <v>95000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E9393-ADA9-404B-B36E-794CB645DAE8}">
  <dimension ref="A1:AA37"/>
  <sheetViews>
    <sheetView workbookViewId="0">
      <selection activeCell="G13" sqref="G13:I13"/>
    </sheetView>
  </sheetViews>
  <sheetFormatPr defaultColWidth="8.7109375" defaultRowHeight="15" x14ac:dyDescent="0.25"/>
  <cols>
    <col min="1" max="3" width="8.7109375" style="42"/>
    <col min="4" max="4" width="15.85546875" style="42" customWidth="1"/>
    <col min="5" max="9" width="8.7109375" style="42"/>
    <col min="10" max="10" width="21.28515625" style="42" customWidth="1"/>
    <col min="11" max="11" width="8.7109375" style="42"/>
    <col min="12" max="27" width="8.7109375" style="41"/>
    <col min="28" max="16384" width="8.7109375" style="42"/>
  </cols>
  <sheetData>
    <row r="1" spans="1:14" ht="14.45" customHeight="1" x14ac:dyDescent="0.25">
      <c r="A1" s="86" t="s">
        <v>161</v>
      </c>
      <c r="B1" s="86"/>
      <c r="C1" s="86"/>
      <c r="D1" s="86"/>
      <c r="E1" s="86"/>
      <c r="F1" s="86"/>
      <c r="G1" s="86"/>
      <c r="H1" s="86"/>
      <c r="I1" s="86"/>
      <c r="J1" s="86"/>
      <c r="K1" s="86"/>
    </row>
    <row r="2" spans="1:14" x14ac:dyDescent="0.25">
      <c r="A2" s="86"/>
      <c r="B2" s="86"/>
      <c r="C2" s="86"/>
      <c r="D2" s="86"/>
      <c r="E2" s="86"/>
      <c r="F2" s="86"/>
      <c r="G2" s="86"/>
      <c r="H2" s="86"/>
      <c r="I2" s="86"/>
      <c r="J2" s="86"/>
      <c r="K2" s="86"/>
    </row>
    <row r="3" spans="1:14" x14ac:dyDescent="0.25">
      <c r="A3" s="86"/>
      <c r="B3" s="86"/>
      <c r="C3" s="86"/>
      <c r="D3" s="86"/>
      <c r="E3" s="86"/>
      <c r="F3" s="86"/>
      <c r="G3" s="86"/>
      <c r="H3" s="86"/>
      <c r="I3" s="86"/>
      <c r="J3" s="86"/>
      <c r="K3" s="86"/>
    </row>
    <row r="4" spans="1:14" ht="14.45" customHeight="1" x14ac:dyDescent="0.25">
      <c r="A4" s="88" t="s">
        <v>181</v>
      </c>
      <c r="B4" s="88"/>
      <c r="C4" s="88"/>
      <c r="D4" s="88"/>
      <c r="E4" s="88"/>
      <c r="F4" s="88"/>
      <c r="G4" s="88"/>
      <c r="H4" s="88"/>
      <c r="I4" s="88"/>
      <c r="J4" s="88"/>
      <c r="K4" s="88"/>
      <c r="L4" s="78"/>
      <c r="M4" s="78"/>
      <c r="N4" s="78"/>
    </row>
    <row r="5" spans="1:14" x14ac:dyDescent="0.25">
      <c r="A5" s="88"/>
      <c r="B5" s="88"/>
      <c r="C5" s="88"/>
      <c r="D5" s="88"/>
      <c r="E5" s="88"/>
      <c r="F5" s="88"/>
      <c r="G5" s="88"/>
      <c r="H5" s="88"/>
      <c r="I5" s="88"/>
      <c r="J5" s="88"/>
      <c r="K5" s="88"/>
      <c r="L5" s="78"/>
      <c r="M5" s="78"/>
      <c r="N5" s="78"/>
    </row>
    <row r="6" spans="1:14" x14ac:dyDescent="0.25">
      <c r="A6" s="88"/>
      <c r="B6" s="88"/>
      <c r="C6" s="88"/>
      <c r="D6" s="88"/>
      <c r="E6" s="88"/>
      <c r="F6" s="88"/>
      <c r="G6" s="88"/>
      <c r="H6" s="88"/>
      <c r="I6" s="88"/>
      <c r="J6" s="88"/>
      <c r="K6" s="88"/>
      <c r="L6" s="78"/>
      <c r="M6" s="78"/>
      <c r="N6" s="78"/>
    </row>
    <row r="7" spans="1:14" ht="14.25" customHeight="1" x14ac:dyDescent="0.25">
      <c r="A7" s="88"/>
      <c r="B7" s="88"/>
      <c r="C7" s="88"/>
      <c r="D7" s="88"/>
      <c r="E7" s="88"/>
      <c r="F7" s="88"/>
      <c r="G7" s="88"/>
      <c r="H7" s="88"/>
      <c r="I7" s="88"/>
      <c r="J7" s="88"/>
      <c r="K7" s="88"/>
      <c r="L7" s="78"/>
      <c r="M7" s="78"/>
      <c r="N7" s="78"/>
    </row>
    <row r="8" spans="1:14" x14ac:dyDescent="0.25">
      <c r="A8" s="88"/>
      <c r="B8" s="88"/>
      <c r="C8" s="88"/>
      <c r="D8" s="88"/>
      <c r="E8" s="88"/>
      <c r="F8" s="88"/>
      <c r="G8" s="88"/>
      <c r="H8" s="88"/>
      <c r="I8" s="88"/>
      <c r="J8" s="88"/>
      <c r="K8" s="88"/>
      <c r="L8" s="78"/>
      <c r="M8" s="78"/>
      <c r="N8" s="78"/>
    </row>
    <row r="9" spans="1:14" x14ac:dyDescent="0.25">
      <c r="A9" s="88"/>
      <c r="B9" s="88"/>
      <c r="C9" s="88"/>
      <c r="D9" s="88"/>
      <c r="E9" s="88"/>
      <c r="F9" s="88"/>
      <c r="G9" s="88"/>
      <c r="H9" s="88"/>
      <c r="I9" s="88"/>
      <c r="J9" s="88"/>
      <c r="K9" s="88"/>
      <c r="L9" s="78"/>
      <c r="M9" s="78"/>
      <c r="N9" s="78"/>
    </row>
    <row r="10" spans="1:14" x14ac:dyDescent="0.25">
      <c r="A10" s="92" t="s">
        <v>159</v>
      </c>
      <c r="B10" s="92"/>
      <c r="C10" s="92"/>
      <c r="D10" s="94">
        <f>SUM(D12:D14)</f>
        <v>0</v>
      </c>
      <c r="E10" s="94"/>
      <c r="F10" s="41"/>
      <c r="G10" s="92" t="s">
        <v>162</v>
      </c>
      <c r="H10" s="92"/>
      <c r="I10" s="92"/>
      <c r="J10" s="93">
        <f>SUM(J12:J14)</f>
        <v>0</v>
      </c>
      <c r="K10" s="93"/>
    </row>
    <row r="11" spans="1:14" x14ac:dyDescent="0.25">
      <c r="A11" s="41"/>
      <c r="B11" s="41"/>
      <c r="C11" s="41"/>
      <c r="D11" s="41"/>
      <c r="E11" s="41"/>
      <c r="F11" s="41"/>
      <c r="G11" s="41"/>
      <c r="H11" s="41"/>
      <c r="I11" s="41"/>
      <c r="J11" s="41"/>
      <c r="K11" s="41"/>
    </row>
    <row r="12" spans="1:14" x14ac:dyDescent="0.25">
      <c r="A12" s="91" t="s">
        <v>178</v>
      </c>
      <c r="B12" s="91"/>
      <c r="C12" s="91"/>
      <c r="D12" s="75">
        <f>Apparaten!F65</f>
        <v>0</v>
      </c>
      <c r="E12" s="79" t="s">
        <v>158</v>
      </c>
      <c r="F12" s="41"/>
      <c r="G12" s="91" t="s">
        <v>178</v>
      </c>
      <c r="H12" s="91"/>
      <c r="I12" s="91"/>
      <c r="J12" s="75">
        <f>D12*1.21</f>
        <v>0</v>
      </c>
      <c r="K12" s="79" t="s">
        <v>160</v>
      </c>
    </row>
    <row r="13" spans="1:14" x14ac:dyDescent="0.25">
      <c r="A13" s="91" t="s">
        <v>190</v>
      </c>
      <c r="B13" s="91"/>
      <c r="C13" s="91"/>
      <c r="D13" s="75">
        <f>'Software kosten '!F65</f>
        <v>0</v>
      </c>
      <c r="E13" s="79" t="s">
        <v>158</v>
      </c>
      <c r="F13" s="41"/>
      <c r="G13" s="91" t="s">
        <v>191</v>
      </c>
      <c r="H13" s="91"/>
      <c r="I13" s="91"/>
      <c r="J13" s="75">
        <f>D13*1.21</f>
        <v>0</v>
      </c>
      <c r="K13" s="79" t="s">
        <v>160</v>
      </c>
    </row>
    <row r="14" spans="1:14" s="41" customFormat="1" x14ac:dyDescent="0.25">
      <c r="A14" s="91" t="s">
        <v>192</v>
      </c>
      <c r="B14" s="91"/>
      <c r="C14" s="91"/>
      <c r="D14" s="75">
        <f>'Kosten afdrukken '!K62</f>
        <v>0</v>
      </c>
      <c r="E14" s="79" t="s">
        <v>158</v>
      </c>
      <c r="G14" s="91" t="s">
        <v>192</v>
      </c>
      <c r="H14" s="91"/>
      <c r="I14" s="91"/>
      <c r="J14" s="75">
        <f>D14*1.21</f>
        <v>0</v>
      </c>
      <c r="K14" s="79" t="s">
        <v>160</v>
      </c>
    </row>
    <row r="15" spans="1:14" s="41" customFormat="1" x14ac:dyDescent="0.25"/>
    <row r="16" spans="1:14" s="41" customFormat="1" x14ac:dyDescent="0.25"/>
    <row r="17" s="41" customFormat="1" x14ac:dyDescent="0.25"/>
    <row r="18" s="41" customFormat="1" x14ac:dyDescent="0.25"/>
    <row r="19" s="41" customFormat="1" x14ac:dyDescent="0.25"/>
    <row r="20" s="41" customFormat="1" x14ac:dyDescent="0.25"/>
    <row r="21" s="41" customFormat="1" x14ac:dyDescent="0.25"/>
    <row r="22" s="41" customFormat="1" x14ac:dyDescent="0.25"/>
    <row r="23" s="41" customFormat="1" x14ac:dyDescent="0.25"/>
    <row r="24" s="41" customFormat="1" x14ac:dyDescent="0.25"/>
    <row r="25" s="41" customFormat="1" x14ac:dyDescent="0.25"/>
    <row r="26" s="41" customFormat="1" x14ac:dyDescent="0.25"/>
    <row r="27" s="41" customFormat="1" x14ac:dyDescent="0.25"/>
    <row r="28" s="41" customFormat="1" x14ac:dyDescent="0.25"/>
    <row r="29" s="41" customFormat="1" x14ac:dyDescent="0.25"/>
    <row r="30" s="41" customFormat="1" x14ac:dyDescent="0.25"/>
    <row r="31" s="41" customFormat="1" x14ac:dyDescent="0.25"/>
    <row r="32" s="41" customFormat="1" x14ac:dyDescent="0.25"/>
    <row r="33" s="41" customFormat="1" x14ac:dyDescent="0.25"/>
    <row r="34" s="41" customFormat="1" x14ac:dyDescent="0.25"/>
    <row r="35" s="41" customFormat="1" x14ac:dyDescent="0.25"/>
    <row r="36" s="41" customFormat="1" x14ac:dyDescent="0.25"/>
    <row r="37" s="41" customFormat="1" x14ac:dyDescent="0.25"/>
  </sheetData>
  <sheetProtection algorithmName="SHA-512" hashValue="geUp5eLzPU0VqLbIhmY5tqm5FfLOtys6JJ/MWeSu/so4uILmAAkpM7oDeqkviwwXviO+NGPEGRmRIGgtwwCipQ==" saltValue="/tohp3fdfDsj5lnP5jdApA==" spinCount="100000" sheet="1" objects="1" scenarios="1"/>
  <mergeCells count="12">
    <mergeCell ref="A4:K9"/>
    <mergeCell ref="A1:K3"/>
    <mergeCell ref="J10:K10"/>
    <mergeCell ref="D10:E10"/>
    <mergeCell ref="A12:C12"/>
    <mergeCell ref="A14:C14"/>
    <mergeCell ref="G14:I14"/>
    <mergeCell ref="A13:C13"/>
    <mergeCell ref="A10:C10"/>
    <mergeCell ref="G10:I10"/>
    <mergeCell ref="G12:I12"/>
    <mergeCell ref="G13:I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373B-9619-4C76-BD60-C7F1AF2D1DF6}">
  <dimension ref="A1:W46"/>
  <sheetViews>
    <sheetView workbookViewId="0">
      <selection activeCell="E11" sqref="E11:E12"/>
    </sheetView>
  </sheetViews>
  <sheetFormatPr defaultRowHeight="15" x14ac:dyDescent="0.25"/>
  <cols>
    <col min="4" max="4" width="14.7109375" customWidth="1"/>
    <col min="5" max="5" width="20.42578125" customWidth="1"/>
    <col min="10" max="10" width="13.5703125" customWidth="1"/>
    <col min="11" max="11" width="27.140625" customWidth="1"/>
    <col min="13" max="13" width="13.140625" customWidth="1"/>
    <col min="14" max="14" width="28.42578125" customWidth="1"/>
    <col min="18" max="22" width="8.7109375" style="1"/>
    <col min="23" max="23" width="9.140625" style="1"/>
  </cols>
  <sheetData>
    <row r="1" spans="1:17" ht="23.45" customHeight="1" x14ac:dyDescent="0.25">
      <c r="A1" s="83" t="s">
        <v>163</v>
      </c>
      <c r="B1" s="83"/>
      <c r="C1" s="83"/>
      <c r="D1" s="83"/>
      <c r="E1" s="83"/>
      <c r="F1" s="83"/>
      <c r="G1" s="83"/>
      <c r="H1" s="83"/>
      <c r="I1" s="83"/>
      <c r="J1" s="83"/>
      <c r="K1" s="83"/>
      <c r="L1" s="83"/>
      <c r="M1" s="83"/>
      <c r="N1" s="83"/>
      <c r="O1" s="1"/>
      <c r="P1" s="1"/>
      <c r="Q1" s="1"/>
    </row>
    <row r="2" spans="1:17" ht="23.45" customHeight="1" x14ac:dyDescent="0.25">
      <c r="A2" s="83"/>
      <c r="B2" s="83"/>
      <c r="C2" s="83"/>
      <c r="D2" s="83"/>
      <c r="E2" s="83"/>
      <c r="F2" s="83"/>
      <c r="G2" s="83"/>
      <c r="H2" s="83"/>
      <c r="I2" s="83"/>
      <c r="J2" s="83"/>
      <c r="K2" s="83"/>
      <c r="L2" s="83"/>
      <c r="M2" s="83"/>
      <c r="N2" s="83"/>
      <c r="O2" s="1"/>
      <c r="P2" s="1"/>
      <c r="Q2" s="1"/>
    </row>
    <row r="3" spans="1:17" ht="23.45" customHeight="1" x14ac:dyDescent="0.25">
      <c r="A3" s="83"/>
      <c r="B3" s="83"/>
      <c r="C3" s="83"/>
      <c r="D3" s="83"/>
      <c r="E3" s="83"/>
      <c r="F3" s="83"/>
      <c r="G3" s="83"/>
      <c r="H3" s="83"/>
      <c r="I3" s="83"/>
      <c r="J3" s="83"/>
      <c r="K3" s="83"/>
      <c r="L3" s="83"/>
      <c r="M3" s="83"/>
      <c r="N3" s="83"/>
      <c r="O3" s="1"/>
      <c r="P3" s="1"/>
      <c r="Q3" s="1"/>
    </row>
    <row r="4" spans="1:17" ht="14.45" customHeight="1" x14ac:dyDescent="0.25">
      <c r="A4" s="107" t="s">
        <v>182</v>
      </c>
      <c r="B4" s="107"/>
      <c r="C4" s="107"/>
      <c r="D4" s="107"/>
      <c r="E4" s="107"/>
      <c r="F4" s="107"/>
      <c r="G4" s="107"/>
      <c r="H4" s="107"/>
      <c r="I4" s="107"/>
      <c r="J4" s="107"/>
      <c r="K4" s="107"/>
      <c r="L4" s="107"/>
      <c r="M4" s="107"/>
      <c r="N4" s="107"/>
      <c r="O4" s="7"/>
      <c r="P4" s="7"/>
      <c r="Q4" s="7"/>
    </row>
    <row r="5" spans="1:17" x14ac:dyDescent="0.25">
      <c r="A5" s="107"/>
      <c r="B5" s="107"/>
      <c r="C5" s="107"/>
      <c r="D5" s="107"/>
      <c r="E5" s="107"/>
      <c r="F5" s="107"/>
      <c r="G5" s="107"/>
      <c r="H5" s="107"/>
      <c r="I5" s="107"/>
      <c r="J5" s="107"/>
      <c r="K5" s="107"/>
      <c r="L5" s="107"/>
      <c r="M5" s="107"/>
      <c r="N5" s="107"/>
      <c r="O5" s="7"/>
      <c r="P5" s="7"/>
      <c r="Q5" s="7"/>
    </row>
    <row r="6" spans="1:17" x14ac:dyDescent="0.25">
      <c r="A6" s="107"/>
      <c r="B6" s="107"/>
      <c r="C6" s="107"/>
      <c r="D6" s="107"/>
      <c r="E6" s="107"/>
      <c r="F6" s="107"/>
      <c r="G6" s="107"/>
      <c r="H6" s="107"/>
      <c r="I6" s="107"/>
      <c r="J6" s="107"/>
      <c r="K6" s="107"/>
      <c r="L6" s="107"/>
      <c r="M6" s="107"/>
      <c r="N6" s="107"/>
      <c r="O6" s="7"/>
      <c r="P6" s="7"/>
      <c r="Q6" s="7"/>
    </row>
    <row r="7" spans="1:17" x14ac:dyDescent="0.25">
      <c r="A7" s="107"/>
      <c r="B7" s="107"/>
      <c r="C7" s="107"/>
      <c r="D7" s="107"/>
      <c r="E7" s="107"/>
      <c r="F7" s="107"/>
      <c r="G7" s="107"/>
      <c r="H7" s="107"/>
      <c r="I7" s="107"/>
      <c r="J7" s="107"/>
      <c r="K7" s="107"/>
      <c r="L7" s="107"/>
      <c r="M7" s="107"/>
      <c r="N7" s="107"/>
      <c r="O7" s="7"/>
      <c r="P7" s="7"/>
      <c r="Q7" s="7"/>
    </row>
    <row r="8" spans="1:17" x14ac:dyDescent="0.25">
      <c r="A8" s="107"/>
      <c r="B8" s="107"/>
      <c r="C8" s="107"/>
      <c r="D8" s="107"/>
      <c r="E8" s="107"/>
      <c r="F8" s="107"/>
      <c r="G8" s="107"/>
      <c r="H8" s="107"/>
      <c r="I8" s="107"/>
      <c r="J8" s="107"/>
      <c r="K8" s="107"/>
      <c r="L8" s="107"/>
      <c r="M8" s="107"/>
      <c r="N8" s="107"/>
      <c r="O8" s="7"/>
      <c r="P8" s="7"/>
      <c r="Q8" s="7"/>
    </row>
    <row r="9" spans="1:17" x14ac:dyDescent="0.25">
      <c r="A9" s="107"/>
      <c r="B9" s="107"/>
      <c r="C9" s="107"/>
      <c r="D9" s="107"/>
      <c r="E9" s="107"/>
      <c r="F9" s="107"/>
      <c r="G9" s="107"/>
      <c r="H9" s="107"/>
      <c r="I9" s="107"/>
      <c r="J9" s="107"/>
      <c r="K9" s="107"/>
      <c r="L9" s="107"/>
      <c r="M9" s="107"/>
      <c r="N9" s="107"/>
      <c r="O9" s="7"/>
      <c r="P9" s="7"/>
      <c r="Q9" s="7"/>
    </row>
    <row r="10" spans="1:17" s="1" customFormat="1" x14ac:dyDescent="0.25"/>
    <row r="11" spans="1:17" x14ac:dyDescent="0.25">
      <c r="A11" s="110" t="s">
        <v>165</v>
      </c>
      <c r="B11" s="110" t="s">
        <v>164</v>
      </c>
      <c r="C11" s="104" t="s">
        <v>168</v>
      </c>
      <c r="D11" s="104"/>
      <c r="E11" s="97" t="s">
        <v>171</v>
      </c>
      <c r="F11" s="104" t="s">
        <v>167</v>
      </c>
      <c r="G11" s="104"/>
      <c r="H11" s="104"/>
      <c r="I11" s="104" t="s">
        <v>169</v>
      </c>
      <c r="J11" s="104"/>
      <c r="K11" s="97" t="s">
        <v>173</v>
      </c>
      <c r="L11" s="105" t="s">
        <v>170</v>
      </c>
      <c r="M11" s="105"/>
      <c r="N11" s="97" t="s">
        <v>172</v>
      </c>
      <c r="O11" s="106" t="s">
        <v>155</v>
      </c>
      <c r="P11" s="106"/>
      <c r="Q11" s="106"/>
    </row>
    <row r="12" spans="1:17" x14ac:dyDescent="0.25">
      <c r="A12" s="110"/>
      <c r="B12" s="110"/>
      <c r="C12" s="104"/>
      <c r="D12" s="104"/>
      <c r="E12" s="98"/>
      <c r="F12" s="104"/>
      <c r="G12" s="104"/>
      <c r="H12" s="104"/>
      <c r="I12" s="104"/>
      <c r="J12" s="104"/>
      <c r="K12" s="98"/>
      <c r="L12" s="105"/>
      <c r="M12" s="105"/>
      <c r="N12" s="98"/>
      <c r="O12" s="106"/>
      <c r="P12" s="106"/>
      <c r="Q12" s="106"/>
    </row>
    <row r="13" spans="1:17" x14ac:dyDescent="0.25">
      <c r="A13" s="4" t="s">
        <v>25</v>
      </c>
      <c r="B13" s="4">
        <v>9</v>
      </c>
      <c r="C13" s="109">
        <v>0</v>
      </c>
      <c r="D13" s="109"/>
      <c r="E13" s="9">
        <f>C13*B13</f>
        <v>0</v>
      </c>
      <c r="F13" s="95">
        <f>E13*4</f>
        <v>0</v>
      </c>
      <c r="G13" s="96"/>
      <c r="H13" s="96"/>
      <c r="I13" s="103">
        <v>0</v>
      </c>
      <c r="J13" s="103"/>
      <c r="K13" s="8">
        <f>I13*B13</f>
        <v>0</v>
      </c>
      <c r="L13" s="103">
        <v>0</v>
      </c>
      <c r="M13" s="103"/>
      <c r="N13" s="10">
        <f>L13*B13</f>
        <v>0</v>
      </c>
      <c r="O13" s="95">
        <f>SUM(F13+K13+N13)</f>
        <v>0</v>
      </c>
      <c r="P13" s="96"/>
      <c r="Q13" s="96"/>
    </row>
    <row r="14" spans="1:17" x14ac:dyDescent="0.25">
      <c r="A14" s="4" t="s">
        <v>7</v>
      </c>
      <c r="B14" s="4">
        <v>29</v>
      </c>
      <c r="C14" s="109">
        <v>0</v>
      </c>
      <c r="D14" s="109"/>
      <c r="E14" s="9">
        <f t="shared" ref="E14:E15" si="0">C14*B14</f>
        <v>0</v>
      </c>
      <c r="F14" s="95">
        <f t="shared" ref="F14:F15" si="1">E14*4</f>
        <v>0</v>
      </c>
      <c r="G14" s="96"/>
      <c r="H14" s="96"/>
      <c r="I14" s="103">
        <v>0</v>
      </c>
      <c r="J14" s="103"/>
      <c r="K14" s="8">
        <f t="shared" ref="K14:K15" si="2">I14*B14</f>
        <v>0</v>
      </c>
      <c r="L14" s="103">
        <v>0</v>
      </c>
      <c r="M14" s="103"/>
      <c r="N14" s="10">
        <f t="shared" ref="N14:N15" si="3">L14*B14</f>
        <v>0</v>
      </c>
      <c r="O14" s="95">
        <f t="shared" ref="O14:O15" si="4">SUM(F14+K14+N14)</f>
        <v>0</v>
      </c>
      <c r="P14" s="96"/>
      <c r="Q14" s="96"/>
    </row>
    <row r="15" spans="1:17" x14ac:dyDescent="0.25">
      <c r="A15" s="4" t="s">
        <v>166</v>
      </c>
      <c r="B15" s="4">
        <v>13</v>
      </c>
      <c r="C15" s="109">
        <v>0</v>
      </c>
      <c r="D15" s="109"/>
      <c r="E15" s="9">
        <f t="shared" si="0"/>
        <v>0</v>
      </c>
      <c r="F15" s="95">
        <f t="shared" si="1"/>
        <v>0</v>
      </c>
      <c r="G15" s="96"/>
      <c r="H15" s="96"/>
      <c r="I15" s="103">
        <v>0</v>
      </c>
      <c r="J15" s="103"/>
      <c r="K15" s="8">
        <f t="shared" si="2"/>
        <v>0</v>
      </c>
      <c r="L15" s="103">
        <v>0</v>
      </c>
      <c r="M15" s="103"/>
      <c r="N15" s="10">
        <f t="shared" si="3"/>
        <v>0</v>
      </c>
      <c r="O15" s="95">
        <f t="shared" si="4"/>
        <v>0</v>
      </c>
      <c r="P15" s="96"/>
      <c r="Q15" s="96"/>
    </row>
    <row r="16" spans="1:17" s="1" customFormat="1" x14ac:dyDescent="0.25"/>
    <row r="17" spans="1:17" x14ac:dyDescent="0.25">
      <c r="A17" s="1"/>
      <c r="B17" s="1"/>
      <c r="C17" s="1"/>
      <c r="D17" s="1"/>
      <c r="E17" s="1"/>
      <c r="F17" s="1"/>
      <c r="G17" s="1"/>
      <c r="H17" s="1"/>
      <c r="I17" s="1"/>
      <c r="J17" s="1"/>
      <c r="K17" s="1"/>
      <c r="L17" s="1"/>
      <c r="M17" s="108" t="s">
        <v>174</v>
      </c>
      <c r="N17" s="108"/>
      <c r="O17" s="99">
        <f>SUM(O13:Q15)</f>
        <v>0</v>
      </c>
      <c r="P17" s="100"/>
      <c r="Q17" s="100"/>
    </row>
    <row r="18" spans="1:17" x14ac:dyDescent="0.25">
      <c r="A18" s="1"/>
      <c r="B18" s="1"/>
      <c r="C18" s="1"/>
      <c r="D18" s="1"/>
      <c r="E18" s="1"/>
      <c r="F18" s="1"/>
      <c r="G18" s="1"/>
      <c r="H18" s="1"/>
      <c r="I18" s="1"/>
      <c r="J18" s="1"/>
      <c r="K18" s="1"/>
      <c r="L18" s="1"/>
      <c r="M18" s="108" t="s">
        <v>175</v>
      </c>
      <c r="N18" s="108"/>
      <c r="O18" s="101">
        <f>SUM(O13:Q15)*1.21</f>
        <v>0</v>
      </c>
      <c r="P18" s="102"/>
      <c r="Q18" s="102"/>
    </row>
    <row r="19" spans="1:17" s="1" customFormat="1" x14ac:dyDescent="0.25"/>
    <row r="20" spans="1:17" s="1" customFormat="1" x14ac:dyDescent="0.25"/>
    <row r="21" spans="1:17" s="1" customFormat="1" x14ac:dyDescent="0.25"/>
    <row r="22" spans="1:17" s="1" customFormat="1" x14ac:dyDescent="0.25"/>
    <row r="23" spans="1:17" s="1" customFormat="1" x14ac:dyDescent="0.25"/>
    <row r="24" spans="1:17" s="1" customFormat="1" x14ac:dyDescent="0.25"/>
    <row r="25" spans="1:17" s="1" customFormat="1" x14ac:dyDescent="0.25"/>
    <row r="26" spans="1:17" s="1" customFormat="1" x14ac:dyDescent="0.25"/>
    <row r="27" spans="1:17" s="1" customFormat="1" x14ac:dyDescent="0.25"/>
    <row r="28" spans="1:17" s="1" customFormat="1" x14ac:dyDescent="0.25"/>
    <row r="29" spans="1:17" s="1" customFormat="1" x14ac:dyDescent="0.25"/>
    <row r="30" spans="1:17" s="1" customFormat="1" x14ac:dyDescent="0.25"/>
    <row r="31" spans="1:17" s="1" customFormat="1" x14ac:dyDescent="0.25"/>
    <row r="32" spans="1:17"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sheetData>
  <sheetProtection algorithmName="SHA-512" hashValue="TxH0wC1tJxFRkJFGg+/tFsB/yuuJmXj3xHFVDny8gAP+V74zbQiQ+t9wImeRmP7EGkcwjlmulMPAUfalE9SB7g==" saltValue="vgQG0L+veD3wSQjmeYqbdg==" spinCount="100000" sheet="1" objects="1" scenarios="1"/>
  <mergeCells count="31">
    <mergeCell ref="A1:N3"/>
    <mergeCell ref="A4:N9"/>
    <mergeCell ref="N11:N12"/>
    <mergeCell ref="M17:N17"/>
    <mergeCell ref="M18:N18"/>
    <mergeCell ref="C15:D15"/>
    <mergeCell ref="F13:H13"/>
    <mergeCell ref="F14:H14"/>
    <mergeCell ref="F15:H15"/>
    <mergeCell ref="A11:A12"/>
    <mergeCell ref="B11:B12"/>
    <mergeCell ref="E11:E12"/>
    <mergeCell ref="C11:D12"/>
    <mergeCell ref="F11:H12"/>
    <mergeCell ref="C13:D13"/>
    <mergeCell ref="C14:D14"/>
    <mergeCell ref="O15:Q15"/>
    <mergeCell ref="K11:K12"/>
    <mergeCell ref="O17:Q17"/>
    <mergeCell ref="O18:Q18"/>
    <mergeCell ref="I15:J15"/>
    <mergeCell ref="L13:M13"/>
    <mergeCell ref="L14:M14"/>
    <mergeCell ref="L15:M15"/>
    <mergeCell ref="I11:J12"/>
    <mergeCell ref="L11:M12"/>
    <mergeCell ref="I13:J13"/>
    <mergeCell ref="I14:J14"/>
    <mergeCell ref="O11:Q12"/>
    <mergeCell ref="O13:Q13"/>
    <mergeCell ref="O14:Q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NAW</vt:lpstr>
      <vt:lpstr>Apparaten</vt:lpstr>
      <vt:lpstr>Software kosten </vt:lpstr>
      <vt:lpstr>Kosten afdrukken </vt:lpstr>
      <vt:lpstr>Blad5</vt:lpstr>
      <vt:lpstr>Totaal inschrijfprijs </vt:lpstr>
      <vt:lpstr>Leasekosten  (Optioneel)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 van Asperen</dc:creator>
  <cp:lastModifiedBy>Daan van Asperen</cp:lastModifiedBy>
  <dcterms:created xsi:type="dcterms:W3CDTF">2023-06-02T07:05:18Z</dcterms:created>
  <dcterms:modified xsi:type="dcterms:W3CDTF">2023-07-04T14:20:15Z</dcterms:modified>
</cp:coreProperties>
</file>