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hetwaterschapshuis-my.sharepoint.com/personal/k_zandstra_hetwaterschapshuis_nl/Documents/HWH-Dossiers/e-HRM-SA - ADP/BuCa 2022/AB 2023/Published december 2022/"/>
    </mc:Choice>
  </mc:AlternateContent>
  <xr:revisionPtr revIDLastSave="3" documentId="8_{25D3BA33-8A35-4A48-A85E-AE251B171067}" xr6:coauthVersionLast="47" xr6:coauthVersionMax="47" xr10:uidLastSave="{124CF1C1-AE7C-422C-BE83-9AE8F12D2BE9}"/>
  <bookViews>
    <workbookView xWindow="-108" yWindow="-108" windowWidth="23256" windowHeight="12576" xr2:uid="{7AD9672E-E0D9-4C47-A112-7C429A7BF5A1}"/>
  </bookViews>
  <sheets>
    <sheet name="Overall Prijzen" sheetId="1" r:id="rId1"/>
  </sheets>
  <definedNames>
    <definedName name="_xlnm.Print_Area" localSheetId="0">'Overall Prijzen'!$A$1:$O$78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1" l="1"/>
  <c r="E22" i="1"/>
  <c r="E9" i="1" l="1"/>
  <c r="E21" i="1" s="1"/>
  <c r="J45" i="1"/>
  <c r="Q29" i="1"/>
  <c r="C46" i="1"/>
  <c r="K28" i="1"/>
  <c r="F48" i="1"/>
  <c r="E24" i="1" l="1"/>
  <c r="E20" i="1" s="1"/>
  <c r="E15" i="1"/>
  <c r="E17" i="1" l="1"/>
  <c r="K31" i="1" s="1"/>
  <c r="E18" i="1"/>
  <c r="E19" i="1" s="1"/>
  <c r="C49" i="1"/>
  <c r="E16" i="1"/>
  <c r="E23" i="1" s="1"/>
  <c r="K39" i="1" l="1"/>
  <c r="K33" i="1"/>
  <c r="K41" i="1"/>
  <c r="K34" i="1"/>
  <c r="K42" i="1"/>
  <c r="K36" i="1"/>
  <c r="K32" i="1"/>
  <c r="K35" i="1"/>
  <c r="K43" i="1"/>
  <c r="K44" i="1"/>
  <c r="K40" i="1"/>
  <c r="K37" i="1"/>
  <c r="K38" i="1"/>
  <c r="B35" i="1"/>
  <c r="B31" i="1"/>
  <c r="B42" i="1"/>
  <c r="B38" i="1"/>
  <c r="B34" i="1"/>
  <c r="B40" i="1"/>
  <c r="B33" i="1"/>
  <c r="B43" i="1"/>
  <c r="B37" i="1"/>
  <c r="B41" i="1"/>
  <c r="B36" i="1"/>
  <c r="B44" i="1"/>
  <c r="B39" i="1"/>
  <c r="B32" i="1"/>
  <c r="L35" i="1" l="1"/>
  <c r="H35" i="1" s="1"/>
  <c r="L39" i="1"/>
  <c r="G39" i="1" s="1"/>
  <c r="L36" i="1"/>
  <c r="N36" i="1" s="1"/>
  <c r="L34" i="1"/>
  <c r="L42" i="1"/>
  <c r="N42" i="1" s="1"/>
  <c r="L31" i="1"/>
  <c r="L38" i="1"/>
  <c r="L41" i="1"/>
  <c r="N41" i="1" s="1"/>
  <c r="L32" i="1"/>
  <c r="N32" i="1" s="1"/>
  <c r="L37" i="1"/>
  <c r="N37" i="1" s="1"/>
  <c r="L40" i="1"/>
  <c r="N40" i="1" s="1"/>
  <c r="L44" i="1"/>
  <c r="J44" i="1" s="1"/>
  <c r="L43" i="1"/>
  <c r="N43" i="1" s="1"/>
  <c r="L33" i="1"/>
  <c r="N33" i="1" s="1"/>
  <c r="K46" i="1"/>
  <c r="F39" i="1" l="1"/>
  <c r="D31" i="1"/>
  <c r="J31" i="1"/>
  <c r="F31" i="1"/>
  <c r="F35" i="1"/>
  <c r="D35" i="1"/>
  <c r="E39" i="1"/>
  <c r="N35" i="1"/>
  <c r="J39" i="1"/>
  <c r="E35" i="1"/>
  <c r="H39" i="1"/>
  <c r="G35" i="1"/>
  <c r="D39" i="1"/>
  <c r="J35" i="1"/>
  <c r="N39" i="1"/>
  <c r="J37" i="1"/>
  <c r="F37" i="1"/>
  <c r="H37" i="1"/>
  <c r="E37" i="1"/>
  <c r="G37" i="1"/>
  <c r="D37" i="1"/>
  <c r="L46" i="1"/>
  <c r="G31" i="1"/>
  <c r="H31" i="1"/>
  <c r="E31" i="1"/>
  <c r="G33" i="1"/>
  <c r="D33" i="1"/>
  <c r="H33" i="1"/>
  <c r="E33" i="1"/>
  <c r="J33" i="1"/>
  <c r="F33" i="1"/>
  <c r="N31" i="1"/>
  <c r="G44" i="1"/>
  <c r="E44" i="1"/>
  <c r="H44" i="1"/>
  <c r="F44" i="1"/>
  <c r="D44" i="1"/>
  <c r="F34" i="1"/>
  <c r="G34" i="1"/>
  <c r="H34" i="1"/>
  <c r="D34" i="1"/>
  <c r="J34" i="1"/>
  <c r="E34" i="1"/>
  <c r="F43" i="1"/>
  <c r="H43" i="1"/>
  <c r="J43" i="1"/>
  <c r="D43" i="1"/>
  <c r="E43" i="1"/>
  <c r="G43" i="1"/>
  <c r="N44" i="1"/>
  <c r="H41" i="1"/>
  <c r="G41" i="1"/>
  <c r="D41" i="1"/>
  <c r="E41" i="1"/>
  <c r="J41" i="1"/>
  <c r="F41" i="1"/>
  <c r="N34" i="1"/>
  <c r="J32" i="1"/>
  <c r="D32" i="1"/>
  <c r="G32" i="1"/>
  <c r="E32" i="1"/>
  <c r="H32" i="1"/>
  <c r="F32" i="1"/>
  <c r="H38" i="1"/>
  <c r="D38" i="1"/>
  <c r="J38" i="1"/>
  <c r="E38" i="1"/>
  <c r="F38" i="1"/>
  <c r="G38" i="1"/>
  <c r="F42" i="1"/>
  <c r="G42" i="1"/>
  <c r="H42" i="1"/>
  <c r="D42" i="1"/>
  <c r="J42" i="1"/>
  <c r="E42" i="1"/>
  <c r="J40" i="1"/>
  <c r="D40" i="1"/>
  <c r="G40" i="1"/>
  <c r="E40" i="1"/>
  <c r="H40" i="1"/>
  <c r="F40" i="1"/>
  <c r="N38" i="1"/>
  <c r="G36" i="1"/>
  <c r="E36" i="1"/>
  <c r="H36" i="1"/>
  <c r="F36" i="1"/>
  <c r="J36" i="1"/>
  <c r="D36" i="1"/>
  <c r="K47" i="1"/>
  <c r="I31" i="1" l="1"/>
  <c r="I35" i="1"/>
  <c r="P35" i="1" s="1"/>
  <c r="I39" i="1"/>
  <c r="P39" i="1" s="1"/>
  <c r="D46" i="1"/>
  <c r="I41" i="1"/>
  <c r="P41" i="1" s="1"/>
  <c r="I44" i="1"/>
  <c r="P44" i="1" s="1"/>
  <c r="I37" i="1"/>
  <c r="I42" i="1"/>
  <c r="J46" i="1"/>
  <c r="I33" i="1"/>
  <c r="I36" i="1"/>
  <c r="I43" i="1"/>
  <c r="I40" i="1"/>
  <c r="G46" i="1"/>
  <c r="F46" i="1"/>
  <c r="I38" i="1"/>
  <c r="E46" i="1"/>
  <c r="N46" i="1"/>
  <c r="N47" i="1" s="1"/>
  <c r="I32" i="1"/>
  <c r="I34" i="1"/>
  <c r="H46" i="1"/>
  <c r="M41" i="1" l="1"/>
  <c r="O41" i="1"/>
  <c r="O44" i="1"/>
  <c r="M39" i="1"/>
  <c r="M35" i="1"/>
  <c r="O39" i="1"/>
  <c r="O35" i="1"/>
  <c r="M44" i="1"/>
  <c r="O33" i="1"/>
  <c r="P33" i="1"/>
  <c r="M38" i="1"/>
  <c r="P38" i="1"/>
  <c r="O42" i="1"/>
  <c r="P42" i="1"/>
  <c r="M32" i="1"/>
  <c r="P32" i="1"/>
  <c r="O37" i="1"/>
  <c r="P37" i="1"/>
  <c r="O36" i="1"/>
  <c r="P36" i="1"/>
  <c r="O31" i="1"/>
  <c r="P31" i="1"/>
  <c r="M40" i="1"/>
  <c r="P40" i="1"/>
  <c r="M34" i="1"/>
  <c r="P34" i="1"/>
  <c r="M43" i="1"/>
  <c r="P43" i="1"/>
  <c r="M33" i="1"/>
  <c r="M37" i="1"/>
  <c r="M42" i="1"/>
  <c r="O43" i="1"/>
  <c r="O38" i="1"/>
  <c r="M36" i="1"/>
  <c r="O40" i="1"/>
  <c r="O34" i="1"/>
  <c r="O32" i="1"/>
  <c r="I46" i="1"/>
  <c r="E11" i="1" s="1"/>
  <c r="M31" i="1"/>
  <c r="P46" i="1" l="1"/>
  <c r="D50" i="1" s="1"/>
  <c r="E50" i="1" s="1"/>
  <c r="M46" i="1"/>
  <c r="O46" i="1"/>
  <c r="F49" i="1" s="1"/>
  <c r="C50" i="1" l="1"/>
</calcChain>
</file>

<file path=xl/sharedStrings.xml><?xml version="1.0" encoding="utf-8"?>
<sst xmlns="http://schemas.openxmlformats.org/spreadsheetml/2006/main" count="95" uniqueCount="93">
  <si>
    <t>Prijsblad e-HRM/SA systeem - HWH-E-HRM-2023</t>
  </si>
  <si>
    <t>Alle bedragen zijn Euro's excl. BTW</t>
  </si>
  <si>
    <r>
      <t xml:space="preserve">Geel vak: </t>
    </r>
    <r>
      <rPr>
        <b/>
        <sz val="10"/>
        <rFont val="Verdana"/>
        <family val="2"/>
      </rPr>
      <t>Invullen door de Inschrijver</t>
    </r>
  </si>
  <si>
    <t>Dit blad is beveiligd aan de Inschrijver gestuurd zodat alleen informatie in de gele velden kan worden ingevuld!</t>
  </si>
  <si>
    <t xml:space="preserve">De referentiewaarde geeft een maximale opdrachtwaarde weer bij deelname van alle 14 waterschappen. Uitgaande dat alle waterschappen in het eerste jaar starten met afname van de volledige Standaard Functionaliteit en vijf (5) Koppelvlakken per waterschap afnemen over de gehele contractperiode inclusief verlengingen (negen (9) jaar). De Inschrijver geeft een referentiewaarde op basis van een TCO berekening gemaakt door de waterschappen. De TCO berekening verdeelt de totale kosten over eenmalige implementatiekosten en de jaarlijkse kosten per waterschap. Per waterschap kunnen standaard-modules en Koppelingen worden aan- of uitgezet zonder dat kosten per waterschap wijzigen. Kosten variëren op basis van het aantal Medewerkers per waterschap. Het instapjaar van het individuele waterschap bepaalt het maximaal aantal jaarlijkse termijnen dat het e-HRM/SA systeem maximaal in gebruik kan zijn. </t>
  </si>
  <si>
    <t>Totaal aantal verloningen</t>
  </si>
  <si>
    <t>Gemiddeld aantal verloningen waterschappen</t>
  </si>
  <si>
    <t>TCO prijs per verloning per jaar (incl maximale implementatiekosten)</t>
  </si>
  <si>
    <t>Gemiddelde jaarlijkse kosten per verloning per jaar (excl implementatiekosten)</t>
  </si>
  <si>
    <t>Aantal deelnemende organisaties</t>
  </si>
  <si>
    <t>Maximale looptijd contract (Raamovereenkomst)*</t>
  </si>
  <si>
    <t>Maximale</t>
  </si>
  <si>
    <t>Personeels-factor</t>
  </si>
  <si>
    <t>Verloningen</t>
  </si>
  <si>
    <t>TCO
(9 jaar)</t>
  </si>
  <si>
    <t>Waterschap Vallei en Veluwe</t>
  </si>
  <si>
    <t>Waterschap Hollandse Delta</t>
  </si>
  <si>
    <t>Hoogheemraadschap van Delfland</t>
  </si>
  <si>
    <t>Hoogheemraadschap van Rijnland</t>
  </si>
  <si>
    <t>Hoogheemraadschap van Schieland en Krimpenerwaard (HHSK)</t>
  </si>
  <si>
    <t>Waterschap Scheldestromen</t>
  </si>
  <si>
    <t>Waterschap Aa en Maas</t>
  </si>
  <si>
    <t>Waterschap Brabantse Delta</t>
  </si>
  <si>
    <t>Waterschap Vechtstromen</t>
  </si>
  <si>
    <t>Waterschap Noorderzijlvest</t>
  </si>
  <si>
    <t>Waterschap Drents Overijsselse Delta (WDOD)</t>
  </si>
  <si>
    <t>Waterschap de Dommel</t>
  </si>
  <si>
    <t>Waterschap Rijn en IJssel</t>
  </si>
  <si>
    <t>Unie van Waterschappen (UVW)</t>
  </si>
  <si>
    <t>Totale kosten</t>
  </si>
  <si>
    <t>Gemiddelde prijs per verloning, per jaar</t>
  </si>
  <si>
    <t>Alle bedragen zijn exclusief 21% BTW</t>
  </si>
  <si>
    <t>Gemiddeld aantal verloning per organisatie</t>
  </si>
  <si>
    <t>Individuele gemiddelde prijs per verloning per jaar</t>
  </si>
  <si>
    <t>Uurtarief** consultancy</t>
  </si>
  <si>
    <t>Prijs</t>
  </si>
  <si>
    <r>
      <t xml:space="preserve">Uurtarief Junior Consultant. </t>
    </r>
    <r>
      <rPr>
        <i/>
        <sz val="10"/>
        <rFont val="Verdana"/>
        <family val="2"/>
      </rPr>
      <t>Exclusief BTW,   inclusief alle overige kosten</t>
    </r>
  </si>
  <si>
    <r>
      <t xml:space="preserve">Uurtarief Medior Consultant. </t>
    </r>
    <r>
      <rPr>
        <i/>
        <sz val="10"/>
        <rFont val="Verdana"/>
        <family val="2"/>
      </rPr>
      <t>Exclusief BTW, inclusief alle overige kosten</t>
    </r>
  </si>
  <si>
    <r>
      <t xml:space="preserve">Uurtarief Senior Consultant. </t>
    </r>
    <r>
      <rPr>
        <i/>
        <sz val="10"/>
        <rFont val="Verdana"/>
        <family val="2"/>
      </rPr>
      <t>Exclusief BTW, inclusief alle overige kosten</t>
    </r>
  </si>
  <si>
    <t xml:space="preserve">• Er mogen geen negatieve bedragen en/of percentages worden ingevuld. </t>
  </si>
  <si>
    <t xml:space="preserve">• Overige cellen worden, waar benodigd, automatisch berekend. </t>
  </si>
  <si>
    <t>• Dit inschrijfbiljet dient rechtsgeldig te worden ondertekend.</t>
  </si>
  <si>
    <t>• Het inschrijfbiljet mag niet worden gewijzigd door de leverancier.</t>
  </si>
  <si>
    <r>
      <t xml:space="preserve">Vervanging salarisadministrateur. </t>
    </r>
    <r>
      <rPr>
        <i/>
        <sz val="10"/>
        <rFont val="Verdana"/>
        <family val="2"/>
      </rPr>
      <t>Exclusief BTW, inclusief alle overige kosten</t>
    </r>
  </si>
  <si>
    <t xml:space="preserve">• Alle prijzen zijn exclusief BTW. </t>
  </si>
  <si>
    <t>**Uurtarieven dienen enkel ter vastlegging van maximale uurtarieven onder de Raamovereenkomst. Deze velden zijn gemaximeerd, tellen niet mee in de beoordeling, en zijn generlei uitlegbaar als enige minimale afnameverplichting voor deelnemers.</t>
  </si>
  <si>
    <t>Inschrijver verklaart dat bovenstaande tabel wordt gebruikt als prijstabel om de prijs per individueel waterschap vast te stellen.</t>
  </si>
  <si>
    <t>Inschrijvende organisatie:</t>
  </si>
  <si>
    <t>Naam:</t>
  </si>
  <si>
    <t>Functie:</t>
  </si>
  <si>
    <t>Datum:</t>
  </si>
  <si>
    <t>Handtekening:</t>
  </si>
  <si>
    <t>Inschrijprijs</t>
  </si>
  <si>
    <t>PA07 Werving en selectie</t>
  </si>
  <si>
    <t>PA14 SPP</t>
  </si>
  <si>
    <t>PA15 Gesprekscyclus</t>
  </si>
  <si>
    <t>PA16 LMS</t>
  </si>
  <si>
    <t xml:space="preserve">Optionele kosten***                                                                                                                                   </t>
  </si>
  <si>
    <t>Prijs per Deelnemer</t>
  </si>
  <si>
    <t>Verdeling per Deelnemer</t>
  </si>
  <si>
    <t>Procenten</t>
  </si>
  <si>
    <t>TOTAAL
Implementatie Koppelvlakken (eenmalig)</t>
  </si>
  <si>
    <t>TOTAAL
Implementatie overigen (eenmalig)</t>
  </si>
  <si>
    <t>(REST)API-Koppelvlak
(eenmalig)</t>
  </si>
  <si>
    <t>SOAP-Koppelvlak
(eenmalig)</t>
  </si>
  <si>
    <t>ESB-Koppelvlak
(eenmalig)</t>
  </si>
  <si>
    <t>ETL-Koppelvlak
(eenmalig)</t>
  </si>
  <si>
    <t>SFTP-Koppelvlak
(eenmalig)</t>
  </si>
  <si>
    <r>
      <rPr>
        <u/>
        <sz val="10"/>
        <rFont val="Verdana"/>
        <family val="2"/>
      </rPr>
      <t xml:space="preserve">Geschatte </t>
    </r>
    <r>
      <rPr>
        <sz val="10"/>
        <rFont val="Verdana"/>
        <family val="2"/>
      </rPr>
      <t>opdrachtwaarde voor 14 waterschappen. Uitgaande van de uitgevraagde standaard-functionaliteit plus de geoffreerde implementatiewaarde per specifieke Deelnemer (Wederom over negen (9) jaren berekend)</t>
    </r>
  </si>
  <si>
    <t>Aantal deelnemendende Partijen ('Deelnemers')</t>
  </si>
  <si>
    <t>Uw Aanbieding</t>
  </si>
  <si>
    <r>
      <t>•</t>
    </r>
    <r>
      <rPr>
        <b/>
        <sz val="10"/>
        <rFont val="Verdana"/>
        <family val="2"/>
      </rPr>
      <t xml:space="preserve"> Alle gele cellen dienen door Inschrijver te worden ingevuld.</t>
    </r>
  </si>
  <si>
    <t xml:space="preserve">• Ook wanneer u een onderdeel niet aanbiedt, dient u iets in te vullen, minimaal '0' (null) </t>
  </si>
  <si>
    <t>*Nadere Overeenkomsten volgen de looptijd van de Raamovereenkomst. Afzonderlijke Nadere Overenkomsten kunnen de Raamovereenkomst met maximaal 1 jaar overstijgen.
Hiermee is m.n. beoogd en in voorzien om 'latere intredende deelnemers' maximaal gebruik te kunnen laten maken van diensten van winnend inschrijver.</t>
  </si>
  <si>
    <t>*** U kunt hier uw gemiddelde kosten per gemiddelde Deelnemer (1) invoeren ten behoeve van de initiële 5 jaren, inclusief bijbehorende implementatie. Bovenstaande kosten worden eventueel optioneel door opdrachtgever afgenomen en worden derhlave niet meegewogen in uw totale inschrijfsom.</t>
  </si>
  <si>
    <t xml:space="preserve">Individuele referentiewaarde voor jaarlijkse kosten voor een gemiddeld Deelnemer met ongeveer 569 verloningen. Bij afname van volledige Functionaliteit en koppelvlakken. </t>
  </si>
  <si>
    <t>Gemiddelde TCO opdrachtwaarde per waterschap (incl maximale implementatiekosten)</t>
  </si>
  <si>
    <t>Gemiddelde implementatiekosten per waterschap (maximaal jaarkosten x 1,5))</t>
  </si>
  <si>
    <t>Gemiddelde jaarlijkse kosten per waterschap ('individuele referentiewaarde jaarlijkse kosten')</t>
  </si>
  <si>
    <t>Uw Implementatiekosten</t>
  </si>
  <si>
    <r>
      <t>TCO prijs per verloning (berekend over de maximale looptijd van negen jaar,</t>
    </r>
    <r>
      <rPr>
        <b/>
        <sz val="10"/>
        <rFont val="Verdana"/>
        <family val="2"/>
      </rPr>
      <t xml:space="preserve"> Inclusief MAXIMALE implementatiekosten</t>
    </r>
    <r>
      <rPr>
        <sz val="10"/>
        <rFont val="Verdana"/>
        <family val="2"/>
      </rPr>
      <t>)</t>
    </r>
  </si>
  <si>
    <r>
      <t xml:space="preserve">TCO prijs per verloning (berekend over de maximale looptijd van negen jaar, </t>
    </r>
    <r>
      <rPr>
        <b/>
        <sz val="10"/>
        <rFont val="Verdana"/>
        <family val="2"/>
      </rPr>
      <t>Exclusief  Implementatiekosten</t>
    </r>
    <r>
      <rPr>
        <sz val="10"/>
        <rFont val="Verdana"/>
        <family val="2"/>
      </rPr>
      <t>)</t>
    </r>
  </si>
  <si>
    <t>Jaarlijkse kosten</t>
  </si>
  <si>
    <t>(obv de door u ingevoerde percentages op regel 29)</t>
  </si>
  <si>
    <r>
      <rPr>
        <b/>
        <u/>
        <sz val="10"/>
        <rFont val="Verdana"/>
        <family val="2"/>
      </rPr>
      <t>Maximale</t>
    </r>
    <r>
      <rPr>
        <b/>
        <sz val="10"/>
        <rFont val="Verdana"/>
        <family val="2"/>
      </rPr>
      <t xml:space="preserve"> implementatie-kosten</t>
    </r>
  </si>
  <si>
    <t>TCO 9 jaren</t>
  </si>
  <si>
    <t>5 jaar</t>
  </si>
  <si>
    <t>9 jaar</t>
  </si>
  <si>
    <t>pmnd (9yr)</t>
  </si>
  <si>
    <r>
      <t xml:space="preserve">Individuele referentiewaarde voor implementatiekosten: </t>
    </r>
    <r>
      <rPr>
        <b/>
        <u/>
        <sz val="10"/>
        <rFont val="Verdana"/>
        <family val="2"/>
      </rPr>
      <t>Maximaal 1,5 maal 1 jaarkosten.</t>
    </r>
  </si>
  <si>
    <r>
      <t xml:space="preserve">TCO </t>
    </r>
    <r>
      <rPr>
        <b/>
        <u/>
        <sz val="10"/>
        <rFont val="Verdana"/>
        <family val="2"/>
      </rPr>
      <t xml:space="preserve">5 </t>
    </r>
    <r>
      <rPr>
        <b/>
        <sz val="10"/>
        <rFont val="Verdana"/>
        <family val="2"/>
      </rPr>
      <t>initiële jaren</t>
    </r>
  </si>
  <si>
    <r>
      <t>Referentiewaarde voor 14 waterschappen bij volledige standaard-functionaliteit voor negen (9) jaren (maximale duur).
Implementatiekosten</t>
    </r>
    <r>
      <rPr>
        <b/>
        <sz val="10"/>
        <rFont val="Verdana"/>
        <family val="2"/>
      </rPr>
      <t xml:space="preserve"> (jaarlijkse kosten x 1,5)</t>
    </r>
    <r>
      <rPr>
        <sz val="10"/>
        <rFont val="Verdana"/>
        <family val="2"/>
      </rPr>
      <t xml:space="preserve"> + (jaarlijkse kosten x 9) x 14 Deelnemers.</t>
    </r>
  </si>
  <si>
    <t>In de gele velden in onderstaande tabel voert u het door u gehanteerde percentage tbv de implementatiekosten in. Vervolgens rekent de sheet uw  implementatiekosten per Deelnemer door;
Totale implementatiekosten per waterschap zijn maximaal anderhalf maal de jaarkosten van het respectievelijke waterschap (Velden L31 t/m L44);
Het totale Implementatie-percentage mag de 100% niet overstijgen. Uw inschrijving is in dat geval ongeldig en zal niet worden beoordeeld;
Het staat u vrij om minder dan 100% aan maximale implementatiewaarde in te voeren;
Het kan voorkomen dat Deelnemers minder dan 5 Koppelvlakken afnemen. Onderstaande tabel is dan ook generlei uitlegbaar als minimale (implementatie-)afnameverplichting;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</si>
</sst>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quot;€&quot;\ * #,##0.00_-;_-&quot;€&quot;\ * #,##0.00\-;_-&quot;€&quot;\ * &quot;-&quot;??_-;_-@_-"/>
    <numFmt numFmtId="165" formatCode="_-&quot;€&quot;\ * #,##0_-;_-&quot;€&quot;\ * #,##0\-;_-&quot;€&quot;\ * &quot;-&quot;??_-;_-@_-"/>
    <numFmt numFmtId="166" formatCode="0.0000"/>
    <numFmt numFmtId="167" formatCode="&quot;€&quot;\ #,##0_-"/>
    <numFmt numFmtId="168" formatCode="&quot;€&quot;\ #,##0.00_-"/>
    <numFmt numFmtId="169" formatCode="&quot;€&quot;\ #,##0.00"/>
    <numFmt numFmtId="170" formatCode="0.0"/>
  </numFmts>
  <fonts count="17" x14ac:knownFonts="1">
    <font>
      <sz val="11"/>
      <color theme="1"/>
      <name val="Calibri"/>
      <family val="2"/>
      <scheme val="minor"/>
    </font>
    <font>
      <b/>
      <sz val="12"/>
      <name val="Verdana"/>
      <family val="2"/>
    </font>
    <font>
      <sz val="10"/>
      <name val="Verdana"/>
      <family val="2"/>
    </font>
    <font>
      <b/>
      <sz val="10"/>
      <name val="Verdana"/>
      <family val="2"/>
    </font>
    <font>
      <b/>
      <u/>
      <sz val="10"/>
      <name val="Verdana"/>
      <family val="2"/>
    </font>
    <font>
      <sz val="10"/>
      <name val="Arial"/>
      <family val="2"/>
    </font>
    <font>
      <sz val="9"/>
      <color indexed="8"/>
      <name val="Verdana"/>
      <family val="2"/>
    </font>
    <font>
      <i/>
      <sz val="10"/>
      <name val="Verdana"/>
      <family val="2"/>
    </font>
    <font>
      <sz val="9"/>
      <name val="Verdana"/>
      <family val="2"/>
    </font>
    <font>
      <sz val="11"/>
      <color theme="1"/>
      <name val="Calibri"/>
      <family val="2"/>
      <scheme val="minor"/>
    </font>
    <font>
      <b/>
      <sz val="11"/>
      <color theme="1"/>
      <name val="Calibri"/>
      <family val="2"/>
      <scheme val="minor"/>
    </font>
    <font>
      <sz val="11"/>
      <color theme="0" tint="-0.499984740745262"/>
      <name val="Calibri"/>
      <family val="2"/>
      <scheme val="minor"/>
    </font>
    <font>
      <u/>
      <sz val="10"/>
      <name val="Verdana"/>
      <family val="2"/>
    </font>
    <font>
      <sz val="8"/>
      <name val="Verdana"/>
      <family val="2"/>
    </font>
    <font>
      <b/>
      <sz val="11"/>
      <name val="Calibri"/>
      <family val="2"/>
      <scheme val="minor"/>
    </font>
    <font>
      <b/>
      <sz val="10"/>
      <color theme="0"/>
      <name val="Verdana"/>
      <family val="2"/>
    </font>
    <font>
      <b/>
      <sz val="10"/>
      <color theme="0" tint="-0.249977111117893"/>
      <name val="Verdana"/>
      <family val="2"/>
    </font>
  </fonts>
  <fills count="12">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55"/>
        <bgColor indexed="64"/>
      </patternFill>
    </fill>
    <fill>
      <patternFill patternType="solid">
        <fgColor rgb="FFA6A6A6"/>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FFC000"/>
        <bgColor indexed="64"/>
      </patternFill>
    </fill>
  </fills>
  <borders count="43">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medium">
        <color indexed="64"/>
      </left>
      <right style="medium">
        <color indexed="64"/>
      </right>
      <top style="medium">
        <color indexed="64"/>
      </top>
      <bottom/>
      <diagonal/>
    </border>
    <border>
      <left/>
      <right style="thin">
        <color indexed="9"/>
      </right>
      <top/>
      <bottom style="thin">
        <color indexed="9"/>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s>
  <cellStyleXfs count="4">
    <xf numFmtId="0" fontId="0" fillId="0" borderId="0"/>
    <xf numFmtId="164" fontId="5" fillId="0" borderId="0" applyFont="0" applyFill="0" applyBorder="0" applyAlignment="0" applyProtection="0"/>
    <xf numFmtId="44" fontId="9" fillId="0" borderId="0" applyFont="0" applyFill="0" applyBorder="0" applyAlignment="0" applyProtection="0"/>
    <xf numFmtId="9" fontId="9" fillId="0" borderId="0" applyFont="0" applyFill="0" applyBorder="0" applyAlignment="0" applyProtection="0"/>
  </cellStyleXfs>
  <cellXfs count="167">
    <xf numFmtId="0" fontId="0" fillId="0" borderId="0" xfId="0"/>
    <xf numFmtId="0" fontId="3" fillId="2" borderId="0" xfId="1" applyNumberFormat="1" applyFont="1" applyFill="1" applyBorder="1" applyAlignment="1" applyProtection="1">
      <alignment vertical="top"/>
    </xf>
    <xf numFmtId="0" fontId="3" fillId="0" borderId="0" xfId="1" applyNumberFormat="1" applyFont="1" applyFill="1" applyBorder="1" applyAlignment="1" applyProtection="1">
      <alignment vertical="top"/>
    </xf>
    <xf numFmtId="165" fontId="3" fillId="0" borderId="6" xfId="1" applyNumberFormat="1" applyFont="1" applyFill="1" applyBorder="1" applyAlignment="1" applyProtection="1">
      <alignment vertical="top"/>
    </xf>
    <xf numFmtId="165" fontId="3" fillId="0" borderId="2" xfId="1" applyNumberFormat="1" applyFont="1" applyFill="1" applyBorder="1" applyProtection="1"/>
    <xf numFmtId="165" fontId="3" fillId="2" borderId="13" xfId="1" applyNumberFormat="1" applyFont="1" applyFill="1" applyBorder="1" applyProtection="1"/>
    <xf numFmtId="167" fontId="2" fillId="2" borderId="12" xfId="1" applyNumberFormat="1" applyFont="1" applyFill="1" applyBorder="1" applyAlignment="1" applyProtection="1">
      <alignment horizontal="right"/>
    </xf>
    <xf numFmtId="167" fontId="2" fillId="2" borderId="13" xfId="1" applyNumberFormat="1" applyFont="1" applyFill="1" applyBorder="1" applyAlignment="1" applyProtection="1">
      <alignment horizontal="right"/>
    </xf>
    <xf numFmtId="168" fontId="2" fillId="4" borderId="28" xfId="0" applyNumberFormat="1" applyFont="1" applyFill="1" applyBorder="1" applyAlignment="1" applyProtection="1">
      <alignment horizontal="left" vertical="top" wrapText="1"/>
      <protection locked="0"/>
    </xf>
    <xf numFmtId="167" fontId="2" fillId="9" borderId="13" xfId="1" applyNumberFormat="1" applyFont="1" applyFill="1" applyBorder="1" applyAlignment="1" applyProtection="1">
      <alignment horizontal="right"/>
    </xf>
    <xf numFmtId="0" fontId="2" fillId="7" borderId="25" xfId="0" applyFont="1" applyFill="1" applyBorder="1"/>
    <xf numFmtId="0" fontId="2" fillId="7" borderId="11" xfId="0" applyFont="1" applyFill="1" applyBorder="1"/>
    <xf numFmtId="167" fontId="2" fillId="2" borderId="9" xfId="1" applyNumberFormat="1" applyFont="1" applyFill="1" applyBorder="1" applyAlignment="1" applyProtection="1">
      <alignment horizontal="right"/>
    </xf>
    <xf numFmtId="167" fontId="2" fillId="2" borderId="37" xfId="1" applyNumberFormat="1" applyFont="1" applyFill="1" applyBorder="1" applyAlignment="1" applyProtection="1">
      <alignment horizontal="right"/>
    </xf>
    <xf numFmtId="167" fontId="2" fillId="9" borderId="37" xfId="1" applyNumberFormat="1" applyFont="1" applyFill="1" applyBorder="1" applyAlignment="1" applyProtection="1">
      <alignment horizontal="right"/>
    </xf>
    <xf numFmtId="165" fontId="3" fillId="6" borderId="7" xfId="1" applyNumberFormat="1" applyFont="1" applyFill="1" applyBorder="1" applyAlignment="1" applyProtection="1">
      <alignment vertical="top"/>
    </xf>
    <xf numFmtId="0" fontId="1" fillId="2" borderId="0" xfId="0" applyFont="1" applyFill="1" applyAlignment="1">
      <alignment vertical="top"/>
    </xf>
    <xf numFmtId="0" fontId="2" fillId="2" borderId="0" xfId="0" applyFont="1" applyFill="1"/>
    <xf numFmtId="0" fontId="3" fillId="3" borderId="1" xfId="0" applyFont="1" applyFill="1" applyBorder="1" applyAlignment="1">
      <alignment vertical="top" wrapText="1"/>
    </xf>
    <xf numFmtId="0" fontId="4" fillId="4" borderId="1" xfId="0" applyFont="1" applyFill="1" applyBorder="1" applyAlignment="1">
      <alignment vertical="top" wrapText="1"/>
    </xf>
    <xf numFmtId="0" fontId="3" fillId="2" borderId="0" xfId="0" applyFont="1" applyFill="1" applyAlignment="1">
      <alignment vertical="top" wrapText="1"/>
    </xf>
    <xf numFmtId="0" fontId="4" fillId="2" borderId="0" xfId="0" applyFont="1" applyFill="1" applyAlignment="1">
      <alignment vertical="top" wrapText="1"/>
    </xf>
    <xf numFmtId="0" fontId="3" fillId="2" borderId="0" xfId="0" applyFont="1" applyFill="1"/>
    <xf numFmtId="0" fontId="3" fillId="2" borderId="2" xfId="0" applyFont="1" applyFill="1" applyBorder="1"/>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0" xfId="0" applyFont="1" applyFill="1" applyAlignment="1">
      <alignment horizontal="left" vertical="top"/>
    </xf>
    <xf numFmtId="0" fontId="3" fillId="2" borderId="2" xfId="0" applyFont="1" applyFill="1" applyBorder="1" applyAlignment="1">
      <alignment horizontal="left"/>
    </xf>
    <xf numFmtId="0" fontId="2" fillId="2" borderId="8" xfId="0" applyFont="1" applyFill="1" applyBorder="1"/>
    <xf numFmtId="0" fontId="2" fillId="2" borderId="9" xfId="0" applyFont="1" applyFill="1" applyBorder="1"/>
    <xf numFmtId="0" fontId="2" fillId="2" borderId="10" xfId="0" applyFont="1" applyFill="1" applyBorder="1"/>
    <xf numFmtId="0" fontId="3" fillId="2" borderId="0" xfId="0" applyFont="1" applyFill="1" applyAlignment="1">
      <alignment horizontal="left"/>
    </xf>
    <xf numFmtId="0" fontId="2" fillId="2" borderId="11" xfId="0" applyFont="1" applyFill="1" applyBorder="1"/>
    <xf numFmtId="0" fontId="2" fillId="2" borderId="12" xfId="0" applyFont="1" applyFill="1" applyBorder="1"/>
    <xf numFmtId="1" fontId="2" fillId="2" borderId="13" xfId="0" applyNumberFormat="1" applyFont="1" applyFill="1" applyBorder="1"/>
    <xf numFmtId="165" fontId="2" fillId="2" borderId="13" xfId="0" applyNumberFormat="1" applyFont="1" applyFill="1" applyBorder="1"/>
    <xf numFmtId="164" fontId="3" fillId="2" borderId="13" xfId="0" applyNumberFormat="1" applyFont="1" applyFill="1" applyBorder="1"/>
    <xf numFmtId="165" fontId="3" fillId="2" borderId="13" xfId="0" applyNumberFormat="1" applyFont="1" applyFill="1" applyBorder="1"/>
    <xf numFmtId="0" fontId="2" fillId="2" borderId="0" xfId="0" applyFont="1" applyFill="1" applyAlignment="1">
      <alignment horizontal="right"/>
    </xf>
    <xf numFmtId="164" fontId="2" fillId="2" borderId="13" xfId="0" applyNumberFormat="1" applyFont="1" applyFill="1" applyBorder="1"/>
    <xf numFmtId="44" fontId="2" fillId="2" borderId="0" xfId="0" applyNumberFormat="1" applyFont="1" applyFill="1" applyAlignment="1">
      <alignment horizontal="right"/>
    </xf>
    <xf numFmtId="165" fontId="2" fillId="2" borderId="0" xfId="0" applyNumberFormat="1" applyFont="1" applyFill="1"/>
    <xf numFmtId="1" fontId="2" fillId="2" borderId="16" xfId="0" applyNumberFormat="1" applyFont="1" applyFill="1" applyBorder="1"/>
    <xf numFmtId="0" fontId="3" fillId="5" borderId="4" xfId="0" applyFont="1" applyFill="1" applyBorder="1"/>
    <xf numFmtId="0" fontId="4" fillId="5" borderId="19" xfId="0" applyFont="1" applyFill="1" applyBorder="1" applyAlignment="1">
      <alignment horizontal="center"/>
    </xf>
    <xf numFmtId="0" fontId="2" fillId="5" borderId="17" xfId="0" applyFont="1" applyFill="1" applyBorder="1"/>
    <xf numFmtId="0" fontId="3" fillId="5" borderId="27" xfId="0" applyFont="1" applyFill="1" applyBorder="1"/>
    <xf numFmtId="0" fontId="2" fillId="7" borderId="8" xfId="0" applyFont="1" applyFill="1" applyBorder="1"/>
    <xf numFmtId="166" fontId="2" fillId="2" borderId="9" xfId="0" applyNumberFormat="1" applyFont="1" applyFill="1" applyBorder="1" applyAlignment="1">
      <alignment horizontal="center"/>
    </xf>
    <xf numFmtId="0" fontId="6" fillId="2" borderId="9" xfId="0" applyFont="1" applyFill="1" applyBorder="1" applyAlignment="1">
      <alignment horizontal="center" vertical="top"/>
    </xf>
    <xf numFmtId="166" fontId="2" fillId="2" borderId="12" xfId="0" applyNumberFormat="1" applyFont="1" applyFill="1" applyBorder="1" applyAlignment="1">
      <alignment horizontal="center"/>
    </xf>
    <xf numFmtId="0" fontId="6" fillId="2" borderId="12" xfId="0" applyFont="1" applyFill="1" applyBorder="1" applyAlignment="1">
      <alignment horizontal="center" vertical="top"/>
    </xf>
    <xf numFmtId="166" fontId="2" fillId="2" borderId="26" xfId="0" applyNumberFormat="1" applyFont="1" applyFill="1" applyBorder="1" applyAlignment="1">
      <alignment horizontal="center"/>
    </xf>
    <xf numFmtId="0" fontId="6" fillId="2" borderId="26" xfId="0" applyFont="1" applyFill="1" applyBorder="1" applyAlignment="1">
      <alignment horizontal="center" vertical="top"/>
    </xf>
    <xf numFmtId="0" fontId="2" fillId="2" borderId="35" xfId="0" applyFont="1" applyFill="1" applyBorder="1"/>
    <xf numFmtId="166" fontId="2" fillId="2" borderId="36" xfId="0" applyNumberFormat="1" applyFont="1" applyFill="1" applyBorder="1" applyAlignment="1">
      <alignment horizontal="center"/>
    </xf>
    <xf numFmtId="0" fontId="6" fillId="0" borderId="36" xfId="0" applyFont="1" applyBorder="1" applyAlignment="1">
      <alignment horizontal="center" vertical="top"/>
    </xf>
    <xf numFmtId="0" fontId="3" fillId="5" borderId="17" xfId="0" applyFont="1" applyFill="1" applyBorder="1"/>
    <xf numFmtId="0" fontId="2" fillId="5" borderId="18" xfId="0" applyFont="1" applyFill="1" applyBorder="1"/>
    <xf numFmtId="0" fontId="3" fillId="5" borderId="18" xfId="0" applyFont="1" applyFill="1" applyBorder="1" applyAlignment="1">
      <alignment horizontal="center"/>
    </xf>
    <xf numFmtId="167" fontId="3" fillId="5" borderId="18" xfId="0" applyNumberFormat="1" applyFont="1" applyFill="1" applyBorder="1" applyAlignment="1">
      <alignment horizontal="center"/>
    </xf>
    <xf numFmtId="0" fontId="2" fillId="5" borderId="2" xfId="0" applyFont="1" applyFill="1" applyBorder="1"/>
    <xf numFmtId="44" fontId="2" fillId="5" borderId="2" xfId="2" applyFont="1" applyFill="1" applyBorder="1" applyProtection="1"/>
    <xf numFmtId="0" fontId="2" fillId="2" borderId="20" xfId="0" applyFont="1" applyFill="1" applyBorder="1"/>
    <xf numFmtId="165" fontId="2" fillId="2" borderId="18" xfId="0" applyNumberFormat="1" applyFont="1" applyFill="1" applyBorder="1"/>
    <xf numFmtId="1" fontId="2" fillId="0" borderId="0" xfId="0" applyNumberFormat="1" applyFont="1" applyAlignment="1">
      <alignment horizontal="center"/>
    </xf>
    <xf numFmtId="0" fontId="2" fillId="2" borderId="27" xfId="0" applyFont="1" applyFill="1" applyBorder="1"/>
    <xf numFmtId="0" fontId="2" fillId="2" borderId="2" xfId="0" applyFont="1" applyFill="1" applyBorder="1"/>
    <xf numFmtId="168" fontId="3" fillId="0" borderId="2" xfId="0" applyNumberFormat="1" applyFont="1" applyBorder="1" applyAlignment="1">
      <alignment horizontal="center"/>
    </xf>
    <xf numFmtId="168" fontId="3" fillId="2" borderId="0" xfId="0" applyNumberFormat="1" applyFont="1" applyFill="1" applyAlignment="1">
      <alignment horizontal="center"/>
    </xf>
    <xf numFmtId="0" fontId="3" fillId="5" borderId="1" xfId="0" applyFont="1" applyFill="1" applyBorder="1" applyAlignment="1">
      <alignment vertical="top" wrapText="1"/>
    </xf>
    <xf numFmtId="0" fontId="3" fillId="5" borderId="5" xfId="0" applyFont="1" applyFill="1" applyBorder="1" applyAlignment="1">
      <alignment vertical="top" wrapText="1"/>
    </xf>
    <xf numFmtId="0" fontId="2" fillId="0" borderId="29" xfId="0" applyFont="1" applyBorder="1" applyAlignment="1">
      <alignment vertical="top" wrapText="1"/>
    </xf>
    <xf numFmtId="0" fontId="2" fillId="0" borderId="0" xfId="0" applyFont="1"/>
    <xf numFmtId="0" fontId="0" fillId="0" borderId="31" xfId="0" applyBorder="1"/>
    <xf numFmtId="0" fontId="0" fillId="0" borderId="33" xfId="0" applyBorder="1"/>
    <xf numFmtId="0" fontId="2" fillId="2" borderId="34" xfId="0" applyFont="1" applyFill="1" applyBorder="1"/>
    <xf numFmtId="0" fontId="2" fillId="2" borderId="0" xfId="0" applyFont="1" applyFill="1" applyAlignment="1">
      <alignment vertical="top"/>
    </xf>
    <xf numFmtId="168" fontId="3" fillId="2" borderId="0" xfId="0" applyNumberFormat="1" applyFont="1" applyFill="1" applyAlignment="1">
      <alignment vertical="top"/>
    </xf>
    <xf numFmtId="0" fontId="2" fillId="0" borderId="30" xfId="0" applyFont="1" applyBorder="1" applyAlignment="1">
      <alignment vertical="top"/>
    </xf>
    <xf numFmtId="0" fontId="2" fillId="0" borderId="32" xfId="0" applyFont="1" applyBorder="1" applyAlignment="1">
      <alignment vertical="top"/>
    </xf>
    <xf numFmtId="169" fontId="2" fillId="5" borderId="2" xfId="0" applyNumberFormat="1" applyFont="1" applyFill="1" applyBorder="1"/>
    <xf numFmtId="169" fontId="2" fillId="5" borderId="2" xfId="2" applyNumberFormat="1" applyFont="1" applyFill="1" applyBorder="1" applyProtection="1"/>
    <xf numFmtId="0" fontId="13" fillId="2" borderId="18" xfId="0" applyFont="1" applyFill="1" applyBorder="1" applyAlignment="1">
      <alignment horizontal="left" vertical="top" wrapText="1"/>
    </xf>
    <xf numFmtId="165" fontId="3" fillId="10" borderId="29" xfId="0" applyNumberFormat="1" applyFont="1" applyFill="1" applyBorder="1" applyAlignment="1">
      <alignment horizontal="center" vertical="top"/>
    </xf>
    <xf numFmtId="0" fontId="2" fillId="0" borderId="0" xfId="0" applyFont="1" applyAlignment="1">
      <alignment vertical="top" wrapText="1"/>
    </xf>
    <xf numFmtId="0" fontId="3" fillId="5" borderId="3" xfId="0" applyFont="1" applyFill="1" applyBorder="1" applyAlignment="1">
      <alignment vertical="top" wrapText="1"/>
    </xf>
    <xf numFmtId="0" fontId="2" fillId="0" borderId="39" xfId="0" applyFont="1" applyBorder="1"/>
    <xf numFmtId="0" fontId="2" fillId="0" borderId="1" xfId="0" applyFont="1" applyBorder="1" applyAlignment="1">
      <alignment vertical="top" wrapText="1"/>
    </xf>
    <xf numFmtId="0" fontId="2" fillId="2" borderId="0" xfId="0" applyFont="1" applyFill="1" applyAlignment="1">
      <alignment horizontal="center"/>
    </xf>
    <xf numFmtId="0" fontId="3" fillId="5" borderId="27" xfId="0" applyFont="1" applyFill="1" applyBorder="1" applyAlignment="1">
      <alignment wrapText="1"/>
    </xf>
    <xf numFmtId="0" fontId="3" fillId="5" borderId="29" xfId="0" applyFont="1" applyFill="1" applyBorder="1" applyAlignment="1">
      <alignment wrapText="1"/>
    </xf>
    <xf numFmtId="0" fontId="3" fillId="5" borderId="3" xfId="0" applyFont="1" applyFill="1" applyBorder="1" applyAlignment="1">
      <alignment wrapText="1"/>
    </xf>
    <xf numFmtId="44" fontId="11" fillId="0" borderId="1" xfId="0" applyNumberFormat="1" applyFont="1" applyBorder="1" applyAlignment="1">
      <alignment horizontal="center"/>
    </xf>
    <xf numFmtId="167" fontId="3" fillId="2" borderId="12" xfId="1" applyNumberFormat="1" applyFont="1" applyFill="1" applyBorder="1" applyAlignment="1" applyProtection="1">
      <alignment horizontal="right"/>
    </xf>
    <xf numFmtId="167" fontId="2" fillId="2" borderId="40" xfId="1" applyNumberFormat="1" applyFont="1" applyFill="1" applyBorder="1" applyAlignment="1" applyProtection="1">
      <alignment horizontal="right"/>
    </xf>
    <xf numFmtId="167" fontId="2" fillId="2" borderId="41" xfId="1" applyNumberFormat="1" applyFont="1" applyFill="1" applyBorder="1" applyAlignment="1" applyProtection="1">
      <alignment horizontal="right"/>
    </xf>
    <xf numFmtId="167" fontId="3" fillId="2" borderId="41" xfId="1" applyNumberFormat="1" applyFont="1" applyFill="1" applyBorder="1" applyAlignment="1" applyProtection="1">
      <alignment horizontal="right"/>
    </xf>
    <xf numFmtId="167" fontId="3" fillId="2" borderId="42" xfId="1" applyNumberFormat="1" applyFont="1" applyFill="1" applyBorder="1" applyAlignment="1" applyProtection="1">
      <alignment horizontal="right"/>
    </xf>
    <xf numFmtId="167" fontId="2" fillId="2" borderId="11" xfId="1" applyNumberFormat="1" applyFont="1" applyFill="1" applyBorder="1" applyAlignment="1" applyProtection="1">
      <alignment horizontal="right"/>
    </xf>
    <xf numFmtId="167" fontId="3" fillId="2" borderId="13" xfId="1" applyNumberFormat="1" applyFont="1" applyFill="1" applyBorder="1" applyAlignment="1" applyProtection="1">
      <alignment horizontal="right"/>
    </xf>
    <xf numFmtId="167" fontId="2" fillId="2" borderId="14" xfId="1" applyNumberFormat="1" applyFont="1" applyFill="1" applyBorder="1" applyAlignment="1" applyProtection="1">
      <alignment horizontal="right"/>
    </xf>
    <xf numFmtId="167" fontId="2" fillId="2" borderId="15" xfId="1" applyNumberFormat="1" applyFont="1" applyFill="1" applyBorder="1" applyAlignment="1" applyProtection="1">
      <alignment horizontal="right"/>
    </xf>
    <xf numFmtId="167" fontId="3" fillId="2" borderId="15" xfId="1" applyNumberFormat="1" applyFont="1" applyFill="1" applyBorder="1" applyAlignment="1" applyProtection="1">
      <alignment horizontal="right"/>
    </xf>
    <xf numFmtId="167" fontId="3" fillId="2" borderId="16" xfId="1" applyNumberFormat="1" applyFont="1" applyFill="1" applyBorder="1" applyAlignment="1" applyProtection="1">
      <alignment horizontal="right"/>
    </xf>
    <xf numFmtId="0" fontId="3" fillId="0" borderId="1" xfId="1" applyNumberFormat="1" applyFont="1" applyFill="1" applyBorder="1" applyAlignment="1" applyProtection="1">
      <alignment horizontal="center" vertical="center"/>
    </xf>
    <xf numFmtId="0" fontId="3" fillId="5" borderId="1" xfId="0" applyFont="1" applyFill="1" applyBorder="1" applyAlignment="1">
      <alignment wrapText="1"/>
    </xf>
    <xf numFmtId="167" fontId="3" fillId="5" borderId="18" xfId="2" applyNumberFormat="1" applyFont="1" applyFill="1" applyBorder="1" applyAlignment="1">
      <alignment horizontal="center"/>
    </xf>
    <xf numFmtId="0" fontId="3" fillId="5" borderId="5" xfId="0" applyFont="1" applyFill="1" applyBorder="1" applyAlignment="1">
      <alignment horizontal="center" vertical="center" wrapText="1"/>
    </xf>
    <xf numFmtId="0" fontId="3" fillId="10" borderId="19" xfId="0" applyFont="1" applyFill="1" applyBorder="1" applyAlignment="1">
      <alignment horizontal="center"/>
    </xf>
    <xf numFmtId="168" fontId="3" fillId="4" borderId="1" xfId="0" applyNumberFormat="1" applyFont="1" applyFill="1" applyBorder="1" applyAlignment="1" applyProtection="1">
      <alignment horizontal="left" vertical="top" wrapText="1"/>
      <protection locked="0"/>
    </xf>
    <xf numFmtId="170" fontId="10" fillId="8" borderId="3" xfId="0" applyNumberFormat="1" applyFont="1" applyFill="1" applyBorder="1" applyAlignment="1" applyProtection="1">
      <alignment horizontal="center" vertical="center" wrapText="1"/>
      <protection locked="0"/>
    </xf>
    <xf numFmtId="170" fontId="10" fillId="8" borderId="1" xfId="0" applyNumberFormat="1" applyFont="1" applyFill="1" applyBorder="1" applyAlignment="1" applyProtection="1">
      <alignment horizontal="center" vertical="center" wrapText="1"/>
      <protection locked="0"/>
    </xf>
    <xf numFmtId="170" fontId="14" fillId="8" borderId="1" xfId="3" applyNumberFormat="1" applyFont="1" applyFill="1" applyBorder="1" applyAlignment="1" applyProtection="1">
      <alignment horizontal="center" vertical="center" wrapText="1"/>
      <protection locked="0"/>
    </xf>
    <xf numFmtId="0" fontId="3" fillId="5" borderId="19" xfId="0" applyFont="1" applyFill="1" applyBorder="1" applyAlignment="1">
      <alignment horizontal="center" vertical="center" wrapText="1"/>
    </xf>
    <xf numFmtId="0" fontId="3" fillId="2" borderId="18" xfId="0" applyFont="1" applyFill="1" applyBorder="1" applyAlignment="1">
      <alignment horizontal="center"/>
    </xf>
    <xf numFmtId="0" fontId="3" fillId="10" borderId="38" xfId="0" applyFont="1" applyFill="1" applyBorder="1" applyAlignment="1">
      <alignment horizontal="center" wrapText="1"/>
    </xf>
    <xf numFmtId="9" fontId="2" fillId="2" borderId="0" xfId="3" applyFont="1" applyFill="1"/>
    <xf numFmtId="167" fontId="2" fillId="9" borderId="10" xfId="1" applyNumberFormat="1" applyFont="1" applyFill="1" applyBorder="1" applyAlignment="1" applyProtection="1">
      <alignment horizontal="right"/>
    </xf>
    <xf numFmtId="0" fontId="3" fillId="11" borderId="38" xfId="0" applyFont="1" applyFill="1" applyBorder="1" applyAlignment="1">
      <alignment horizontal="center"/>
    </xf>
    <xf numFmtId="169" fontId="16" fillId="2" borderId="0" xfId="0" applyNumberFormat="1" applyFont="1" applyFill="1"/>
    <xf numFmtId="0" fontId="16" fillId="2" borderId="0" xfId="0" applyFont="1" applyFill="1" applyAlignment="1">
      <alignment horizontal="right"/>
    </xf>
    <xf numFmtId="0" fontId="3" fillId="11" borderId="22" xfId="0" applyFont="1" applyFill="1" applyBorder="1" applyAlignment="1">
      <alignment horizontal="center" vertical="center" wrapText="1"/>
    </xf>
    <xf numFmtId="0" fontId="3" fillId="11" borderId="29" xfId="0" applyFont="1" applyFill="1" applyBorder="1" applyAlignment="1">
      <alignment horizontal="center" vertical="center" wrapText="1"/>
    </xf>
    <xf numFmtId="167" fontId="3" fillId="11" borderId="38" xfId="0" applyNumberFormat="1" applyFont="1" applyFill="1" applyBorder="1" applyAlignment="1">
      <alignment horizontal="center" vertical="center" wrapText="1"/>
    </xf>
    <xf numFmtId="167" fontId="3" fillId="11" borderId="22" xfId="0" applyNumberFormat="1" applyFont="1" applyFill="1" applyBorder="1" applyAlignment="1">
      <alignment horizontal="center" vertical="center" wrapText="1"/>
    </xf>
    <xf numFmtId="0" fontId="8" fillId="8" borderId="17" xfId="0" applyFont="1" applyFill="1" applyBorder="1" applyAlignment="1" applyProtection="1">
      <alignment horizontal="center" vertical="top" wrapText="1"/>
      <protection locked="0"/>
    </xf>
    <xf numFmtId="0" fontId="8" fillId="8" borderId="18" xfId="0" applyFont="1" applyFill="1" applyBorder="1" applyAlignment="1" applyProtection="1">
      <alignment horizontal="center" vertical="top" wrapText="1"/>
      <protection locked="0"/>
    </xf>
    <xf numFmtId="0" fontId="8" fillId="8" borderId="19" xfId="0" applyFont="1" applyFill="1" applyBorder="1" applyAlignment="1" applyProtection="1">
      <alignment horizontal="center" vertical="top" wrapText="1"/>
      <protection locked="0"/>
    </xf>
    <xf numFmtId="0" fontId="8" fillId="8" borderId="27" xfId="0" applyFont="1" applyFill="1" applyBorder="1" applyAlignment="1" applyProtection="1">
      <alignment horizontal="center" vertical="top" wrapText="1"/>
      <protection locked="0"/>
    </xf>
    <xf numFmtId="0" fontId="8" fillId="8" borderId="2" xfId="0" applyFont="1" applyFill="1" applyBorder="1" applyAlignment="1" applyProtection="1">
      <alignment horizontal="center" vertical="top" wrapText="1"/>
      <protection locked="0"/>
    </xf>
    <xf numFmtId="0" fontId="8" fillId="8" borderId="28" xfId="0" applyFont="1" applyFill="1" applyBorder="1" applyAlignment="1" applyProtection="1">
      <alignment horizontal="center" vertical="top" wrapText="1"/>
      <protection locked="0"/>
    </xf>
    <xf numFmtId="0" fontId="13" fillId="2" borderId="18" xfId="0" applyFont="1" applyFill="1" applyBorder="1" applyAlignment="1">
      <alignment horizontal="left" vertical="top" wrapText="1"/>
    </xf>
    <xf numFmtId="0" fontId="8" fillId="0" borderId="17" xfId="0" applyFont="1" applyBorder="1" applyAlignment="1">
      <alignment vertical="top" wrapText="1"/>
    </xf>
    <xf numFmtId="0" fontId="8" fillId="0" borderId="27" xfId="0" applyFont="1" applyBorder="1" applyAlignment="1">
      <alignment vertical="top" wrapText="1"/>
    </xf>
    <xf numFmtId="0" fontId="3" fillId="5" borderId="21" xfId="0" applyFont="1" applyFill="1" applyBorder="1" applyAlignment="1">
      <alignment horizontal="center" vertical="center" wrapText="1"/>
    </xf>
    <xf numFmtId="0" fontId="3" fillId="5" borderId="23"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8"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19" xfId="0" applyFont="1" applyFill="1" applyBorder="1" applyAlignment="1">
      <alignment horizontal="center" vertical="center" wrapText="1"/>
    </xf>
    <xf numFmtId="0" fontId="3" fillId="5" borderId="28" xfId="0" applyFont="1" applyFill="1" applyBorder="1" applyAlignment="1">
      <alignment horizontal="center" vertical="center"/>
    </xf>
    <xf numFmtId="0" fontId="13" fillId="2" borderId="3" xfId="0" applyFont="1" applyFill="1" applyBorder="1" applyAlignment="1">
      <alignment horizontal="left" vertical="top" wrapText="1"/>
    </xf>
    <xf numFmtId="0" fontId="13" fillId="2" borderId="5" xfId="0" applyFont="1" applyFill="1" applyBorder="1" applyAlignment="1">
      <alignment horizontal="left" vertical="top" wrapText="1"/>
    </xf>
    <xf numFmtId="0" fontId="2" fillId="2" borderId="3" xfId="0" applyFont="1" applyFill="1" applyBorder="1" applyAlignment="1">
      <alignment vertical="top" wrapText="1"/>
    </xf>
    <xf numFmtId="0" fontId="2" fillId="0" borderId="4" xfId="0" applyFont="1" applyBorder="1" applyAlignment="1">
      <alignment vertical="top" wrapText="1"/>
    </xf>
    <xf numFmtId="0" fontId="2" fillId="0" borderId="5" xfId="0" applyFont="1" applyBorder="1" applyAlignment="1">
      <alignmen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3" fillId="2" borderId="4" xfId="0" applyFont="1" applyFill="1" applyBorder="1" applyAlignment="1">
      <alignment horizontal="left" vertical="top" wrapText="1"/>
    </xf>
    <xf numFmtId="0" fontId="0" fillId="0" borderId="5" xfId="0" applyBorder="1" applyAlignment="1">
      <alignment vertical="top"/>
    </xf>
    <xf numFmtId="0" fontId="15" fillId="5" borderId="4" xfId="0" applyFont="1" applyFill="1" applyBorder="1" applyAlignment="1">
      <alignment horizontal="left" vertical="center" wrapText="1"/>
    </xf>
    <xf numFmtId="0" fontId="15" fillId="5" borderId="4" xfId="0" applyFont="1" applyFill="1" applyBorder="1" applyAlignment="1">
      <alignment horizontal="left" vertical="center"/>
    </xf>
    <xf numFmtId="0" fontId="15" fillId="5" borderId="5" xfId="0" applyFont="1" applyFill="1" applyBorder="1" applyAlignment="1">
      <alignment horizontal="left" vertical="center"/>
    </xf>
    <xf numFmtId="0" fontId="3" fillId="2" borderId="3" xfId="0" applyFont="1" applyFill="1" applyBorder="1" applyAlignment="1">
      <alignmen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167" fontId="3" fillId="10" borderId="38" xfId="0" applyNumberFormat="1" applyFont="1" applyFill="1" applyBorder="1" applyAlignment="1">
      <alignment horizontal="center" vertical="center" wrapText="1"/>
    </xf>
    <xf numFmtId="167" fontId="3" fillId="10" borderId="22" xfId="0" applyNumberFormat="1" applyFont="1" applyFill="1" applyBorder="1" applyAlignment="1">
      <alignment horizontal="center" vertical="center" wrapText="1"/>
    </xf>
    <xf numFmtId="0" fontId="3" fillId="2" borderId="18" xfId="0" applyFont="1" applyFill="1" applyBorder="1" applyAlignment="1">
      <alignment horizontal="center"/>
    </xf>
    <xf numFmtId="0" fontId="2" fillId="2" borderId="0" xfId="0" applyFont="1" applyFill="1" applyAlignment="1">
      <alignment horizontal="center" vertical="center" wrapText="1"/>
    </xf>
    <xf numFmtId="0" fontId="3" fillId="10" borderId="22" xfId="0" applyFont="1" applyFill="1" applyBorder="1" applyAlignment="1">
      <alignment horizontal="center" vertical="center" wrapText="1"/>
    </xf>
    <xf numFmtId="0" fontId="3" fillId="10" borderId="24" xfId="0" applyFont="1" applyFill="1" applyBorder="1" applyAlignment="1">
      <alignment horizontal="center" vertical="center" wrapText="1"/>
    </xf>
    <xf numFmtId="0" fontId="3" fillId="10" borderId="29"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29" xfId="0" applyFont="1" applyFill="1" applyBorder="1" applyAlignment="1">
      <alignment horizontal="center" vertical="center" wrapText="1"/>
    </xf>
  </cellXfs>
  <cellStyles count="4">
    <cellStyle name="Currency" xfId="2" builtinId="4"/>
    <cellStyle name="Euro" xfId="1" xr:uid="{D4C84486-A235-47ED-A361-BEA75FC63729}"/>
    <cellStyle name="Normal" xfId="0" builtinId="0"/>
    <cellStyle name="Percent" xfId="3" builtinId="5"/>
  </cellStyles>
  <dxfs count="6">
    <dxf>
      <font>
        <color rgb="FF9C0006"/>
      </font>
      <fill>
        <patternFill>
          <bgColor rgb="FFFFC7CE"/>
        </patternFill>
      </fill>
    </dxf>
    <dxf>
      <font>
        <b/>
        <i val="0"/>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9C0006"/>
      </font>
      <fill>
        <patternFill>
          <bgColor rgb="FFFFC7CE"/>
        </patternFill>
      </fill>
    </dxf>
    <dxf>
      <font>
        <b/>
        <i val="0"/>
        <color rgb="FF9C0006"/>
      </font>
      <fill>
        <patternFill>
          <bgColor rgb="FFFFC7CE"/>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134471</xdr:colOff>
      <xdr:row>0</xdr:row>
      <xdr:rowOff>197224</xdr:rowOff>
    </xdr:from>
    <xdr:to>
      <xdr:col>7</xdr:col>
      <xdr:colOff>339122</xdr:colOff>
      <xdr:row>2</xdr:row>
      <xdr:rowOff>77545</xdr:rowOff>
    </xdr:to>
    <xdr:pic>
      <xdr:nvPicPr>
        <xdr:cNvPr id="2" name="Picture 1">
          <a:extLst>
            <a:ext uri="{FF2B5EF4-FFF2-40B4-BE49-F238E27FC236}">
              <a16:creationId xmlns:a16="http://schemas.microsoft.com/office/drawing/2014/main" id="{196E4184-E0C3-4426-BBDF-9CCA34489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22659" y="197224"/>
          <a:ext cx="2118808" cy="731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F58011-08F2-4887-873C-A71DD74A14CC}">
  <sheetPr>
    <pageSetUpPr fitToPage="1"/>
  </sheetPr>
  <dimension ref="A1:Q79"/>
  <sheetViews>
    <sheetView tabSelected="1" zoomScale="85" zoomScaleNormal="85" workbookViewId="0">
      <selection activeCell="E8" sqref="E8"/>
    </sheetView>
  </sheetViews>
  <sheetFormatPr defaultColWidth="9.109375" defaultRowHeight="12.6" x14ac:dyDescent="0.2"/>
  <cols>
    <col min="1" max="1" width="65" style="73" customWidth="1"/>
    <col min="2" max="2" width="13.109375" style="73" customWidth="1"/>
    <col min="3" max="3" width="13.6640625" style="73" customWidth="1"/>
    <col min="4" max="4" width="14.21875" style="73" customWidth="1"/>
    <col min="5" max="5" width="17.21875" style="73" customWidth="1"/>
    <col min="6" max="6" width="13.6640625" style="73" customWidth="1"/>
    <col min="7" max="8" width="14.5546875" style="73" customWidth="1"/>
    <col min="9" max="9" width="20.5546875" style="73" customWidth="1"/>
    <col min="10" max="10" width="18.77734375" style="73" customWidth="1"/>
    <col min="11" max="11" width="12.5546875" style="73" bestFit="1" customWidth="1"/>
    <col min="12" max="12" width="18.88671875" style="73" customWidth="1"/>
    <col min="13" max="13" width="26.21875" style="73" customWidth="1"/>
    <col min="14" max="14" width="14.6640625" style="73" bestFit="1" customWidth="1"/>
    <col min="15" max="15" width="17.109375" style="73" customWidth="1"/>
    <col min="16" max="16" width="17.21875" style="73" hidden="1" customWidth="1"/>
    <col min="17" max="17" width="7" style="73" hidden="1" customWidth="1"/>
    <col min="18" max="257" width="9.109375" style="73"/>
    <col min="258" max="258" width="49.88671875" style="73" customWidth="1"/>
    <col min="259" max="259" width="14.6640625" style="73" customWidth="1"/>
    <col min="260" max="260" width="12.6640625" style="73" customWidth="1"/>
    <col min="261" max="261" width="17.109375" style="73" customWidth="1"/>
    <col min="262" max="262" width="17.6640625" style="73" customWidth="1"/>
    <col min="263" max="263" width="14.6640625" style="73" customWidth="1"/>
    <col min="264" max="264" width="16" style="73" customWidth="1"/>
    <col min="265" max="266" width="13.109375" style="73" customWidth="1"/>
    <col min="267" max="267" width="13.33203125" style="73" customWidth="1"/>
    <col min="268" max="268" width="13.109375" style="73" customWidth="1"/>
    <col min="269" max="270" width="13" style="73" customWidth="1"/>
    <col min="271" max="271" width="15" style="73" customWidth="1"/>
    <col min="272" max="272" width="11.6640625" style="73" customWidth="1"/>
    <col min="273" max="513" width="9.109375" style="73"/>
    <col min="514" max="514" width="49.88671875" style="73" customWidth="1"/>
    <col min="515" max="515" width="14.6640625" style="73" customWidth="1"/>
    <col min="516" max="516" width="12.6640625" style="73" customWidth="1"/>
    <col min="517" max="517" width="17.109375" style="73" customWidth="1"/>
    <col min="518" max="518" width="17.6640625" style="73" customWidth="1"/>
    <col min="519" max="519" width="14.6640625" style="73" customWidth="1"/>
    <col min="520" max="520" width="16" style="73" customWidth="1"/>
    <col min="521" max="522" width="13.109375" style="73" customWidth="1"/>
    <col min="523" max="523" width="13.33203125" style="73" customWidth="1"/>
    <col min="524" max="524" width="13.109375" style="73" customWidth="1"/>
    <col min="525" max="526" width="13" style="73" customWidth="1"/>
    <col min="527" max="527" width="15" style="73" customWidth="1"/>
    <col min="528" max="528" width="11.6640625" style="73" customWidth="1"/>
    <col min="529" max="769" width="9.109375" style="73"/>
    <col min="770" max="770" width="49.88671875" style="73" customWidth="1"/>
    <col min="771" max="771" width="14.6640625" style="73" customWidth="1"/>
    <col min="772" max="772" width="12.6640625" style="73" customWidth="1"/>
    <col min="773" max="773" width="17.109375" style="73" customWidth="1"/>
    <col min="774" max="774" width="17.6640625" style="73" customWidth="1"/>
    <col min="775" max="775" width="14.6640625" style="73" customWidth="1"/>
    <col min="776" max="776" width="16" style="73" customWidth="1"/>
    <col min="777" max="778" width="13.109375" style="73" customWidth="1"/>
    <col min="779" max="779" width="13.33203125" style="73" customWidth="1"/>
    <col min="780" max="780" width="13.109375" style="73" customWidth="1"/>
    <col min="781" max="782" width="13" style="73" customWidth="1"/>
    <col min="783" max="783" width="15" style="73" customWidth="1"/>
    <col min="784" max="784" width="11.6640625" style="73" customWidth="1"/>
    <col min="785" max="1025" width="9.109375" style="73"/>
    <col min="1026" max="1026" width="49.88671875" style="73" customWidth="1"/>
    <col min="1027" max="1027" width="14.6640625" style="73" customWidth="1"/>
    <col min="1028" max="1028" width="12.6640625" style="73" customWidth="1"/>
    <col min="1029" max="1029" width="17.109375" style="73" customWidth="1"/>
    <col min="1030" max="1030" width="17.6640625" style="73" customWidth="1"/>
    <col min="1031" max="1031" width="14.6640625" style="73" customWidth="1"/>
    <col min="1032" max="1032" width="16" style="73" customWidth="1"/>
    <col min="1033" max="1034" width="13.109375" style="73" customWidth="1"/>
    <col min="1035" max="1035" width="13.33203125" style="73" customWidth="1"/>
    <col min="1036" max="1036" width="13.109375" style="73" customWidth="1"/>
    <col min="1037" max="1038" width="13" style="73" customWidth="1"/>
    <col min="1039" max="1039" width="15" style="73" customWidth="1"/>
    <col min="1040" max="1040" width="11.6640625" style="73" customWidth="1"/>
    <col min="1041" max="1281" width="9.109375" style="73"/>
    <col min="1282" max="1282" width="49.88671875" style="73" customWidth="1"/>
    <col min="1283" max="1283" width="14.6640625" style="73" customWidth="1"/>
    <col min="1284" max="1284" width="12.6640625" style="73" customWidth="1"/>
    <col min="1285" max="1285" width="17.109375" style="73" customWidth="1"/>
    <col min="1286" max="1286" width="17.6640625" style="73" customWidth="1"/>
    <col min="1287" max="1287" width="14.6640625" style="73" customWidth="1"/>
    <col min="1288" max="1288" width="16" style="73" customWidth="1"/>
    <col min="1289" max="1290" width="13.109375" style="73" customWidth="1"/>
    <col min="1291" max="1291" width="13.33203125" style="73" customWidth="1"/>
    <col min="1292" max="1292" width="13.109375" style="73" customWidth="1"/>
    <col min="1293" max="1294" width="13" style="73" customWidth="1"/>
    <col min="1295" max="1295" width="15" style="73" customWidth="1"/>
    <col min="1296" max="1296" width="11.6640625" style="73" customWidth="1"/>
    <col min="1297" max="1537" width="9.109375" style="73"/>
    <col min="1538" max="1538" width="49.88671875" style="73" customWidth="1"/>
    <col min="1539" max="1539" width="14.6640625" style="73" customWidth="1"/>
    <col min="1540" max="1540" width="12.6640625" style="73" customWidth="1"/>
    <col min="1541" max="1541" width="17.109375" style="73" customWidth="1"/>
    <col min="1542" max="1542" width="17.6640625" style="73" customWidth="1"/>
    <col min="1543" max="1543" width="14.6640625" style="73" customWidth="1"/>
    <col min="1544" max="1544" width="16" style="73" customWidth="1"/>
    <col min="1545" max="1546" width="13.109375" style="73" customWidth="1"/>
    <col min="1547" max="1547" width="13.33203125" style="73" customWidth="1"/>
    <col min="1548" max="1548" width="13.109375" style="73" customWidth="1"/>
    <col min="1549" max="1550" width="13" style="73" customWidth="1"/>
    <col min="1551" max="1551" width="15" style="73" customWidth="1"/>
    <col min="1552" max="1552" width="11.6640625" style="73" customWidth="1"/>
    <col min="1553" max="1793" width="9.109375" style="73"/>
    <col min="1794" max="1794" width="49.88671875" style="73" customWidth="1"/>
    <col min="1795" max="1795" width="14.6640625" style="73" customWidth="1"/>
    <col min="1796" max="1796" width="12.6640625" style="73" customWidth="1"/>
    <col min="1797" max="1797" width="17.109375" style="73" customWidth="1"/>
    <col min="1798" max="1798" width="17.6640625" style="73" customWidth="1"/>
    <col min="1799" max="1799" width="14.6640625" style="73" customWidth="1"/>
    <col min="1800" max="1800" width="16" style="73" customWidth="1"/>
    <col min="1801" max="1802" width="13.109375" style="73" customWidth="1"/>
    <col min="1803" max="1803" width="13.33203125" style="73" customWidth="1"/>
    <col min="1804" max="1804" width="13.109375" style="73" customWidth="1"/>
    <col min="1805" max="1806" width="13" style="73" customWidth="1"/>
    <col min="1807" max="1807" width="15" style="73" customWidth="1"/>
    <col min="1808" max="1808" width="11.6640625" style="73" customWidth="1"/>
    <col min="1809" max="2049" width="9.109375" style="73"/>
    <col min="2050" max="2050" width="49.88671875" style="73" customWidth="1"/>
    <col min="2051" max="2051" width="14.6640625" style="73" customWidth="1"/>
    <col min="2052" max="2052" width="12.6640625" style="73" customWidth="1"/>
    <col min="2053" max="2053" width="17.109375" style="73" customWidth="1"/>
    <col min="2054" max="2054" width="17.6640625" style="73" customWidth="1"/>
    <col min="2055" max="2055" width="14.6640625" style="73" customWidth="1"/>
    <col min="2056" max="2056" width="16" style="73" customWidth="1"/>
    <col min="2057" max="2058" width="13.109375" style="73" customWidth="1"/>
    <col min="2059" max="2059" width="13.33203125" style="73" customWidth="1"/>
    <col min="2060" max="2060" width="13.109375" style="73" customWidth="1"/>
    <col min="2061" max="2062" width="13" style="73" customWidth="1"/>
    <col min="2063" max="2063" width="15" style="73" customWidth="1"/>
    <col min="2064" max="2064" width="11.6640625" style="73" customWidth="1"/>
    <col min="2065" max="2305" width="9.109375" style="73"/>
    <col min="2306" max="2306" width="49.88671875" style="73" customWidth="1"/>
    <col min="2307" max="2307" width="14.6640625" style="73" customWidth="1"/>
    <col min="2308" max="2308" width="12.6640625" style="73" customWidth="1"/>
    <col min="2309" max="2309" width="17.109375" style="73" customWidth="1"/>
    <col min="2310" max="2310" width="17.6640625" style="73" customWidth="1"/>
    <col min="2311" max="2311" width="14.6640625" style="73" customWidth="1"/>
    <col min="2312" max="2312" width="16" style="73" customWidth="1"/>
    <col min="2313" max="2314" width="13.109375" style="73" customWidth="1"/>
    <col min="2315" max="2315" width="13.33203125" style="73" customWidth="1"/>
    <col min="2316" max="2316" width="13.109375" style="73" customWidth="1"/>
    <col min="2317" max="2318" width="13" style="73" customWidth="1"/>
    <col min="2319" max="2319" width="15" style="73" customWidth="1"/>
    <col min="2320" max="2320" width="11.6640625" style="73" customWidth="1"/>
    <col min="2321" max="2561" width="9.109375" style="73"/>
    <col min="2562" max="2562" width="49.88671875" style="73" customWidth="1"/>
    <col min="2563" max="2563" width="14.6640625" style="73" customWidth="1"/>
    <col min="2564" max="2564" width="12.6640625" style="73" customWidth="1"/>
    <col min="2565" max="2565" width="17.109375" style="73" customWidth="1"/>
    <col min="2566" max="2566" width="17.6640625" style="73" customWidth="1"/>
    <col min="2567" max="2567" width="14.6640625" style="73" customWidth="1"/>
    <col min="2568" max="2568" width="16" style="73" customWidth="1"/>
    <col min="2569" max="2570" width="13.109375" style="73" customWidth="1"/>
    <col min="2571" max="2571" width="13.33203125" style="73" customWidth="1"/>
    <col min="2572" max="2572" width="13.109375" style="73" customWidth="1"/>
    <col min="2573" max="2574" width="13" style="73" customWidth="1"/>
    <col min="2575" max="2575" width="15" style="73" customWidth="1"/>
    <col min="2576" max="2576" width="11.6640625" style="73" customWidth="1"/>
    <col min="2577" max="2817" width="9.109375" style="73"/>
    <col min="2818" max="2818" width="49.88671875" style="73" customWidth="1"/>
    <col min="2819" max="2819" width="14.6640625" style="73" customWidth="1"/>
    <col min="2820" max="2820" width="12.6640625" style="73" customWidth="1"/>
    <col min="2821" max="2821" width="17.109375" style="73" customWidth="1"/>
    <col min="2822" max="2822" width="17.6640625" style="73" customWidth="1"/>
    <col min="2823" max="2823" width="14.6640625" style="73" customWidth="1"/>
    <col min="2824" max="2824" width="16" style="73" customWidth="1"/>
    <col min="2825" max="2826" width="13.109375" style="73" customWidth="1"/>
    <col min="2827" max="2827" width="13.33203125" style="73" customWidth="1"/>
    <col min="2828" max="2828" width="13.109375" style="73" customWidth="1"/>
    <col min="2829" max="2830" width="13" style="73" customWidth="1"/>
    <col min="2831" max="2831" width="15" style="73" customWidth="1"/>
    <col min="2832" max="2832" width="11.6640625" style="73" customWidth="1"/>
    <col min="2833" max="3073" width="9.109375" style="73"/>
    <col min="3074" max="3074" width="49.88671875" style="73" customWidth="1"/>
    <col min="3075" max="3075" width="14.6640625" style="73" customWidth="1"/>
    <col min="3076" max="3076" width="12.6640625" style="73" customWidth="1"/>
    <col min="3077" max="3077" width="17.109375" style="73" customWidth="1"/>
    <col min="3078" max="3078" width="17.6640625" style="73" customWidth="1"/>
    <col min="3079" max="3079" width="14.6640625" style="73" customWidth="1"/>
    <col min="3080" max="3080" width="16" style="73" customWidth="1"/>
    <col min="3081" max="3082" width="13.109375" style="73" customWidth="1"/>
    <col min="3083" max="3083" width="13.33203125" style="73" customWidth="1"/>
    <col min="3084" max="3084" width="13.109375" style="73" customWidth="1"/>
    <col min="3085" max="3086" width="13" style="73" customWidth="1"/>
    <col min="3087" max="3087" width="15" style="73" customWidth="1"/>
    <col min="3088" max="3088" width="11.6640625" style="73" customWidth="1"/>
    <col min="3089" max="3329" width="9.109375" style="73"/>
    <col min="3330" max="3330" width="49.88671875" style="73" customWidth="1"/>
    <col min="3331" max="3331" width="14.6640625" style="73" customWidth="1"/>
    <col min="3332" max="3332" width="12.6640625" style="73" customWidth="1"/>
    <col min="3333" max="3333" width="17.109375" style="73" customWidth="1"/>
    <col min="3334" max="3334" width="17.6640625" style="73" customWidth="1"/>
    <col min="3335" max="3335" width="14.6640625" style="73" customWidth="1"/>
    <col min="3336" max="3336" width="16" style="73" customWidth="1"/>
    <col min="3337" max="3338" width="13.109375" style="73" customWidth="1"/>
    <col min="3339" max="3339" width="13.33203125" style="73" customWidth="1"/>
    <col min="3340" max="3340" width="13.109375" style="73" customWidth="1"/>
    <col min="3341" max="3342" width="13" style="73" customWidth="1"/>
    <col min="3343" max="3343" width="15" style="73" customWidth="1"/>
    <col min="3344" max="3344" width="11.6640625" style="73" customWidth="1"/>
    <col min="3345" max="3585" width="9.109375" style="73"/>
    <col min="3586" max="3586" width="49.88671875" style="73" customWidth="1"/>
    <col min="3587" max="3587" width="14.6640625" style="73" customWidth="1"/>
    <col min="3588" max="3588" width="12.6640625" style="73" customWidth="1"/>
    <col min="3589" max="3589" width="17.109375" style="73" customWidth="1"/>
    <col min="3590" max="3590" width="17.6640625" style="73" customWidth="1"/>
    <col min="3591" max="3591" width="14.6640625" style="73" customWidth="1"/>
    <col min="3592" max="3592" width="16" style="73" customWidth="1"/>
    <col min="3593" max="3594" width="13.109375" style="73" customWidth="1"/>
    <col min="3595" max="3595" width="13.33203125" style="73" customWidth="1"/>
    <col min="3596" max="3596" width="13.109375" style="73" customWidth="1"/>
    <col min="3597" max="3598" width="13" style="73" customWidth="1"/>
    <col min="3599" max="3599" width="15" style="73" customWidth="1"/>
    <col min="3600" max="3600" width="11.6640625" style="73" customWidth="1"/>
    <col min="3601" max="3841" width="9.109375" style="73"/>
    <col min="3842" max="3842" width="49.88671875" style="73" customWidth="1"/>
    <col min="3843" max="3843" width="14.6640625" style="73" customWidth="1"/>
    <col min="3844" max="3844" width="12.6640625" style="73" customWidth="1"/>
    <col min="3845" max="3845" width="17.109375" style="73" customWidth="1"/>
    <col min="3846" max="3846" width="17.6640625" style="73" customWidth="1"/>
    <col min="3847" max="3847" width="14.6640625" style="73" customWidth="1"/>
    <col min="3848" max="3848" width="16" style="73" customWidth="1"/>
    <col min="3849" max="3850" width="13.109375" style="73" customWidth="1"/>
    <col min="3851" max="3851" width="13.33203125" style="73" customWidth="1"/>
    <col min="3852" max="3852" width="13.109375" style="73" customWidth="1"/>
    <col min="3853" max="3854" width="13" style="73" customWidth="1"/>
    <col min="3855" max="3855" width="15" style="73" customWidth="1"/>
    <col min="3856" max="3856" width="11.6640625" style="73" customWidth="1"/>
    <col min="3857" max="4097" width="9.109375" style="73"/>
    <col min="4098" max="4098" width="49.88671875" style="73" customWidth="1"/>
    <col min="4099" max="4099" width="14.6640625" style="73" customWidth="1"/>
    <col min="4100" max="4100" width="12.6640625" style="73" customWidth="1"/>
    <col min="4101" max="4101" width="17.109375" style="73" customWidth="1"/>
    <col min="4102" max="4102" width="17.6640625" style="73" customWidth="1"/>
    <col min="4103" max="4103" width="14.6640625" style="73" customWidth="1"/>
    <col min="4104" max="4104" width="16" style="73" customWidth="1"/>
    <col min="4105" max="4106" width="13.109375" style="73" customWidth="1"/>
    <col min="4107" max="4107" width="13.33203125" style="73" customWidth="1"/>
    <col min="4108" max="4108" width="13.109375" style="73" customWidth="1"/>
    <col min="4109" max="4110" width="13" style="73" customWidth="1"/>
    <col min="4111" max="4111" width="15" style="73" customWidth="1"/>
    <col min="4112" max="4112" width="11.6640625" style="73" customWidth="1"/>
    <col min="4113" max="4353" width="9.109375" style="73"/>
    <col min="4354" max="4354" width="49.88671875" style="73" customWidth="1"/>
    <col min="4355" max="4355" width="14.6640625" style="73" customWidth="1"/>
    <col min="4356" max="4356" width="12.6640625" style="73" customWidth="1"/>
    <col min="4357" max="4357" width="17.109375" style="73" customWidth="1"/>
    <col min="4358" max="4358" width="17.6640625" style="73" customWidth="1"/>
    <col min="4359" max="4359" width="14.6640625" style="73" customWidth="1"/>
    <col min="4360" max="4360" width="16" style="73" customWidth="1"/>
    <col min="4361" max="4362" width="13.109375" style="73" customWidth="1"/>
    <col min="4363" max="4363" width="13.33203125" style="73" customWidth="1"/>
    <col min="4364" max="4364" width="13.109375" style="73" customWidth="1"/>
    <col min="4365" max="4366" width="13" style="73" customWidth="1"/>
    <col min="4367" max="4367" width="15" style="73" customWidth="1"/>
    <col min="4368" max="4368" width="11.6640625" style="73" customWidth="1"/>
    <col min="4369" max="4609" width="9.109375" style="73"/>
    <col min="4610" max="4610" width="49.88671875" style="73" customWidth="1"/>
    <col min="4611" max="4611" width="14.6640625" style="73" customWidth="1"/>
    <col min="4612" max="4612" width="12.6640625" style="73" customWidth="1"/>
    <col min="4613" max="4613" width="17.109375" style="73" customWidth="1"/>
    <col min="4614" max="4614" width="17.6640625" style="73" customWidth="1"/>
    <col min="4615" max="4615" width="14.6640625" style="73" customWidth="1"/>
    <col min="4616" max="4616" width="16" style="73" customWidth="1"/>
    <col min="4617" max="4618" width="13.109375" style="73" customWidth="1"/>
    <col min="4619" max="4619" width="13.33203125" style="73" customWidth="1"/>
    <col min="4620" max="4620" width="13.109375" style="73" customWidth="1"/>
    <col min="4621" max="4622" width="13" style="73" customWidth="1"/>
    <col min="4623" max="4623" width="15" style="73" customWidth="1"/>
    <col min="4624" max="4624" width="11.6640625" style="73" customWidth="1"/>
    <col min="4625" max="4865" width="9.109375" style="73"/>
    <col min="4866" max="4866" width="49.88671875" style="73" customWidth="1"/>
    <col min="4867" max="4867" width="14.6640625" style="73" customWidth="1"/>
    <col min="4868" max="4868" width="12.6640625" style="73" customWidth="1"/>
    <col min="4869" max="4869" width="17.109375" style="73" customWidth="1"/>
    <col min="4870" max="4870" width="17.6640625" style="73" customWidth="1"/>
    <col min="4871" max="4871" width="14.6640625" style="73" customWidth="1"/>
    <col min="4872" max="4872" width="16" style="73" customWidth="1"/>
    <col min="4873" max="4874" width="13.109375" style="73" customWidth="1"/>
    <col min="4875" max="4875" width="13.33203125" style="73" customWidth="1"/>
    <col min="4876" max="4876" width="13.109375" style="73" customWidth="1"/>
    <col min="4877" max="4878" width="13" style="73" customWidth="1"/>
    <col min="4879" max="4879" width="15" style="73" customWidth="1"/>
    <col min="4880" max="4880" width="11.6640625" style="73" customWidth="1"/>
    <col min="4881" max="5121" width="9.109375" style="73"/>
    <col min="5122" max="5122" width="49.88671875" style="73" customWidth="1"/>
    <col min="5123" max="5123" width="14.6640625" style="73" customWidth="1"/>
    <col min="5124" max="5124" width="12.6640625" style="73" customWidth="1"/>
    <col min="5125" max="5125" width="17.109375" style="73" customWidth="1"/>
    <col min="5126" max="5126" width="17.6640625" style="73" customWidth="1"/>
    <col min="5127" max="5127" width="14.6640625" style="73" customWidth="1"/>
    <col min="5128" max="5128" width="16" style="73" customWidth="1"/>
    <col min="5129" max="5130" width="13.109375" style="73" customWidth="1"/>
    <col min="5131" max="5131" width="13.33203125" style="73" customWidth="1"/>
    <col min="5132" max="5132" width="13.109375" style="73" customWidth="1"/>
    <col min="5133" max="5134" width="13" style="73" customWidth="1"/>
    <col min="5135" max="5135" width="15" style="73" customWidth="1"/>
    <col min="5136" max="5136" width="11.6640625" style="73" customWidth="1"/>
    <col min="5137" max="5377" width="9.109375" style="73"/>
    <col min="5378" max="5378" width="49.88671875" style="73" customWidth="1"/>
    <col min="5379" max="5379" width="14.6640625" style="73" customWidth="1"/>
    <col min="5380" max="5380" width="12.6640625" style="73" customWidth="1"/>
    <col min="5381" max="5381" width="17.109375" style="73" customWidth="1"/>
    <col min="5382" max="5382" width="17.6640625" style="73" customWidth="1"/>
    <col min="5383" max="5383" width="14.6640625" style="73" customWidth="1"/>
    <col min="5384" max="5384" width="16" style="73" customWidth="1"/>
    <col min="5385" max="5386" width="13.109375" style="73" customWidth="1"/>
    <col min="5387" max="5387" width="13.33203125" style="73" customWidth="1"/>
    <col min="5388" max="5388" width="13.109375" style="73" customWidth="1"/>
    <col min="5389" max="5390" width="13" style="73" customWidth="1"/>
    <col min="5391" max="5391" width="15" style="73" customWidth="1"/>
    <col min="5392" max="5392" width="11.6640625" style="73" customWidth="1"/>
    <col min="5393" max="5633" width="9.109375" style="73"/>
    <col min="5634" max="5634" width="49.88671875" style="73" customWidth="1"/>
    <col min="5635" max="5635" width="14.6640625" style="73" customWidth="1"/>
    <col min="5636" max="5636" width="12.6640625" style="73" customWidth="1"/>
    <col min="5637" max="5637" width="17.109375" style="73" customWidth="1"/>
    <col min="5638" max="5638" width="17.6640625" style="73" customWidth="1"/>
    <col min="5639" max="5639" width="14.6640625" style="73" customWidth="1"/>
    <col min="5640" max="5640" width="16" style="73" customWidth="1"/>
    <col min="5641" max="5642" width="13.109375" style="73" customWidth="1"/>
    <col min="5643" max="5643" width="13.33203125" style="73" customWidth="1"/>
    <col min="5644" max="5644" width="13.109375" style="73" customWidth="1"/>
    <col min="5645" max="5646" width="13" style="73" customWidth="1"/>
    <col min="5647" max="5647" width="15" style="73" customWidth="1"/>
    <col min="5648" max="5648" width="11.6640625" style="73" customWidth="1"/>
    <col min="5649" max="5889" width="9.109375" style="73"/>
    <col min="5890" max="5890" width="49.88671875" style="73" customWidth="1"/>
    <col min="5891" max="5891" width="14.6640625" style="73" customWidth="1"/>
    <col min="5892" max="5892" width="12.6640625" style="73" customWidth="1"/>
    <col min="5893" max="5893" width="17.109375" style="73" customWidth="1"/>
    <col min="5894" max="5894" width="17.6640625" style="73" customWidth="1"/>
    <col min="5895" max="5895" width="14.6640625" style="73" customWidth="1"/>
    <col min="5896" max="5896" width="16" style="73" customWidth="1"/>
    <col min="5897" max="5898" width="13.109375" style="73" customWidth="1"/>
    <col min="5899" max="5899" width="13.33203125" style="73" customWidth="1"/>
    <col min="5900" max="5900" width="13.109375" style="73" customWidth="1"/>
    <col min="5901" max="5902" width="13" style="73" customWidth="1"/>
    <col min="5903" max="5903" width="15" style="73" customWidth="1"/>
    <col min="5904" max="5904" width="11.6640625" style="73" customWidth="1"/>
    <col min="5905" max="6145" width="9.109375" style="73"/>
    <col min="6146" max="6146" width="49.88671875" style="73" customWidth="1"/>
    <col min="6147" max="6147" width="14.6640625" style="73" customWidth="1"/>
    <col min="6148" max="6148" width="12.6640625" style="73" customWidth="1"/>
    <col min="6149" max="6149" width="17.109375" style="73" customWidth="1"/>
    <col min="6150" max="6150" width="17.6640625" style="73" customWidth="1"/>
    <col min="6151" max="6151" width="14.6640625" style="73" customWidth="1"/>
    <col min="6152" max="6152" width="16" style="73" customWidth="1"/>
    <col min="6153" max="6154" width="13.109375" style="73" customWidth="1"/>
    <col min="6155" max="6155" width="13.33203125" style="73" customWidth="1"/>
    <col min="6156" max="6156" width="13.109375" style="73" customWidth="1"/>
    <col min="6157" max="6158" width="13" style="73" customWidth="1"/>
    <col min="6159" max="6159" width="15" style="73" customWidth="1"/>
    <col min="6160" max="6160" width="11.6640625" style="73" customWidth="1"/>
    <col min="6161" max="6401" width="9.109375" style="73"/>
    <col min="6402" max="6402" width="49.88671875" style="73" customWidth="1"/>
    <col min="6403" max="6403" width="14.6640625" style="73" customWidth="1"/>
    <col min="6404" max="6404" width="12.6640625" style="73" customWidth="1"/>
    <col min="6405" max="6405" width="17.109375" style="73" customWidth="1"/>
    <col min="6406" max="6406" width="17.6640625" style="73" customWidth="1"/>
    <col min="6407" max="6407" width="14.6640625" style="73" customWidth="1"/>
    <col min="6408" max="6408" width="16" style="73" customWidth="1"/>
    <col min="6409" max="6410" width="13.109375" style="73" customWidth="1"/>
    <col min="6411" max="6411" width="13.33203125" style="73" customWidth="1"/>
    <col min="6412" max="6412" width="13.109375" style="73" customWidth="1"/>
    <col min="6413" max="6414" width="13" style="73" customWidth="1"/>
    <col min="6415" max="6415" width="15" style="73" customWidth="1"/>
    <col min="6416" max="6416" width="11.6640625" style="73" customWidth="1"/>
    <col min="6417" max="6657" width="9.109375" style="73"/>
    <col min="6658" max="6658" width="49.88671875" style="73" customWidth="1"/>
    <col min="6659" max="6659" width="14.6640625" style="73" customWidth="1"/>
    <col min="6660" max="6660" width="12.6640625" style="73" customWidth="1"/>
    <col min="6661" max="6661" width="17.109375" style="73" customWidth="1"/>
    <col min="6662" max="6662" width="17.6640625" style="73" customWidth="1"/>
    <col min="6663" max="6663" width="14.6640625" style="73" customWidth="1"/>
    <col min="6664" max="6664" width="16" style="73" customWidth="1"/>
    <col min="6665" max="6666" width="13.109375" style="73" customWidth="1"/>
    <col min="6667" max="6667" width="13.33203125" style="73" customWidth="1"/>
    <col min="6668" max="6668" width="13.109375" style="73" customWidth="1"/>
    <col min="6669" max="6670" width="13" style="73" customWidth="1"/>
    <col min="6671" max="6671" width="15" style="73" customWidth="1"/>
    <col min="6672" max="6672" width="11.6640625" style="73" customWidth="1"/>
    <col min="6673" max="6913" width="9.109375" style="73"/>
    <col min="6914" max="6914" width="49.88671875" style="73" customWidth="1"/>
    <col min="6915" max="6915" width="14.6640625" style="73" customWidth="1"/>
    <col min="6916" max="6916" width="12.6640625" style="73" customWidth="1"/>
    <col min="6917" max="6917" width="17.109375" style="73" customWidth="1"/>
    <col min="6918" max="6918" width="17.6640625" style="73" customWidth="1"/>
    <col min="6919" max="6919" width="14.6640625" style="73" customWidth="1"/>
    <col min="6920" max="6920" width="16" style="73" customWidth="1"/>
    <col min="6921" max="6922" width="13.109375" style="73" customWidth="1"/>
    <col min="6923" max="6923" width="13.33203125" style="73" customWidth="1"/>
    <col min="6924" max="6924" width="13.109375" style="73" customWidth="1"/>
    <col min="6925" max="6926" width="13" style="73" customWidth="1"/>
    <col min="6927" max="6927" width="15" style="73" customWidth="1"/>
    <col min="6928" max="6928" width="11.6640625" style="73" customWidth="1"/>
    <col min="6929" max="7169" width="9.109375" style="73"/>
    <col min="7170" max="7170" width="49.88671875" style="73" customWidth="1"/>
    <col min="7171" max="7171" width="14.6640625" style="73" customWidth="1"/>
    <col min="7172" max="7172" width="12.6640625" style="73" customWidth="1"/>
    <col min="7173" max="7173" width="17.109375" style="73" customWidth="1"/>
    <col min="7174" max="7174" width="17.6640625" style="73" customWidth="1"/>
    <col min="7175" max="7175" width="14.6640625" style="73" customWidth="1"/>
    <col min="7176" max="7176" width="16" style="73" customWidth="1"/>
    <col min="7177" max="7178" width="13.109375" style="73" customWidth="1"/>
    <col min="7179" max="7179" width="13.33203125" style="73" customWidth="1"/>
    <col min="7180" max="7180" width="13.109375" style="73" customWidth="1"/>
    <col min="7181" max="7182" width="13" style="73" customWidth="1"/>
    <col min="7183" max="7183" width="15" style="73" customWidth="1"/>
    <col min="7184" max="7184" width="11.6640625" style="73" customWidth="1"/>
    <col min="7185" max="7425" width="9.109375" style="73"/>
    <col min="7426" max="7426" width="49.88671875" style="73" customWidth="1"/>
    <col min="7427" max="7427" width="14.6640625" style="73" customWidth="1"/>
    <col min="7428" max="7428" width="12.6640625" style="73" customWidth="1"/>
    <col min="7429" max="7429" width="17.109375" style="73" customWidth="1"/>
    <col min="7430" max="7430" width="17.6640625" style="73" customWidth="1"/>
    <col min="7431" max="7431" width="14.6640625" style="73" customWidth="1"/>
    <col min="7432" max="7432" width="16" style="73" customWidth="1"/>
    <col min="7433" max="7434" width="13.109375" style="73" customWidth="1"/>
    <col min="7435" max="7435" width="13.33203125" style="73" customWidth="1"/>
    <col min="7436" max="7436" width="13.109375" style="73" customWidth="1"/>
    <col min="7437" max="7438" width="13" style="73" customWidth="1"/>
    <col min="7439" max="7439" width="15" style="73" customWidth="1"/>
    <col min="7440" max="7440" width="11.6640625" style="73" customWidth="1"/>
    <col min="7441" max="7681" width="9.109375" style="73"/>
    <col min="7682" max="7682" width="49.88671875" style="73" customWidth="1"/>
    <col min="7683" max="7683" width="14.6640625" style="73" customWidth="1"/>
    <col min="7684" max="7684" width="12.6640625" style="73" customWidth="1"/>
    <col min="7685" max="7685" width="17.109375" style="73" customWidth="1"/>
    <col min="7686" max="7686" width="17.6640625" style="73" customWidth="1"/>
    <col min="7687" max="7687" width="14.6640625" style="73" customWidth="1"/>
    <col min="7688" max="7688" width="16" style="73" customWidth="1"/>
    <col min="7689" max="7690" width="13.109375" style="73" customWidth="1"/>
    <col min="7691" max="7691" width="13.33203125" style="73" customWidth="1"/>
    <col min="7692" max="7692" width="13.109375" style="73" customWidth="1"/>
    <col min="7693" max="7694" width="13" style="73" customWidth="1"/>
    <col min="7695" max="7695" width="15" style="73" customWidth="1"/>
    <col min="7696" max="7696" width="11.6640625" style="73" customWidth="1"/>
    <col min="7697" max="7937" width="9.109375" style="73"/>
    <col min="7938" max="7938" width="49.88671875" style="73" customWidth="1"/>
    <col min="7939" max="7939" width="14.6640625" style="73" customWidth="1"/>
    <col min="7940" max="7940" width="12.6640625" style="73" customWidth="1"/>
    <col min="7941" max="7941" width="17.109375" style="73" customWidth="1"/>
    <col min="7942" max="7942" width="17.6640625" style="73" customWidth="1"/>
    <col min="7943" max="7943" width="14.6640625" style="73" customWidth="1"/>
    <col min="7944" max="7944" width="16" style="73" customWidth="1"/>
    <col min="7945" max="7946" width="13.109375" style="73" customWidth="1"/>
    <col min="7947" max="7947" width="13.33203125" style="73" customWidth="1"/>
    <col min="7948" max="7948" width="13.109375" style="73" customWidth="1"/>
    <col min="7949" max="7950" width="13" style="73" customWidth="1"/>
    <col min="7951" max="7951" width="15" style="73" customWidth="1"/>
    <col min="7952" max="7952" width="11.6640625" style="73" customWidth="1"/>
    <col min="7953" max="8193" width="9.109375" style="73"/>
    <col min="8194" max="8194" width="49.88671875" style="73" customWidth="1"/>
    <col min="8195" max="8195" width="14.6640625" style="73" customWidth="1"/>
    <col min="8196" max="8196" width="12.6640625" style="73" customWidth="1"/>
    <col min="8197" max="8197" width="17.109375" style="73" customWidth="1"/>
    <col min="8198" max="8198" width="17.6640625" style="73" customWidth="1"/>
    <col min="8199" max="8199" width="14.6640625" style="73" customWidth="1"/>
    <col min="8200" max="8200" width="16" style="73" customWidth="1"/>
    <col min="8201" max="8202" width="13.109375" style="73" customWidth="1"/>
    <col min="8203" max="8203" width="13.33203125" style="73" customWidth="1"/>
    <col min="8204" max="8204" width="13.109375" style="73" customWidth="1"/>
    <col min="8205" max="8206" width="13" style="73" customWidth="1"/>
    <col min="8207" max="8207" width="15" style="73" customWidth="1"/>
    <col min="8208" max="8208" width="11.6640625" style="73" customWidth="1"/>
    <col min="8209" max="8449" width="9.109375" style="73"/>
    <col min="8450" max="8450" width="49.88671875" style="73" customWidth="1"/>
    <col min="8451" max="8451" width="14.6640625" style="73" customWidth="1"/>
    <col min="8452" max="8452" width="12.6640625" style="73" customWidth="1"/>
    <col min="8453" max="8453" width="17.109375" style="73" customWidth="1"/>
    <col min="8454" max="8454" width="17.6640625" style="73" customWidth="1"/>
    <col min="8455" max="8455" width="14.6640625" style="73" customWidth="1"/>
    <col min="8456" max="8456" width="16" style="73" customWidth="1"/>
    <col min="8457" max="8458" width="13.109375" style="73" customWidth="1"/>
    <col min="8459" max="8459" width="13.33203125" style="73" customWidth="1"/>
    <col min="8460" max="8460" width="13.109375" style="73" customWidth="1"/>
    <col min="8461" max="8462" width="13" style="73" customWidth="1"/>
    <col min="8463" max="8463" width="15" style="73" customWidth="1"/>
    <col min="8464" max="8464" width="11.6640625" style="73" customWidth="1"/>
    <col min="8465" max="8705" width="9.109375" style="73"/>
    <col min="8706" max="8706" width="49.88671875" style="73" customWidth="1"/>
    <col min="8707" max="8707" width="14.6640625" style="73" customWidth="1"/>
    <col min="8708" max="8708" width="12.6640625" style="73" customWidth="1"/>
    <col min="8709" max="8709" width="17.109375" style="73" customWidth="1"/>
    <col min="8710" max="8710" width="17.6640625" style="73" customWidth="1"/>
    <col min="8711" max="8711" width="14.6640625" style="73" customWidth="1"/>
    <col min="8712" max="8712" width="16" style="73" customWidth="1"/>
    <col min="8713" max="8714" width="13.109375" style="73" customWidth="1"/>
    <col min="8715" max="8715" width="13.33203125" style="73" customWidth="1"/>
    <col min="8716" max="8716" width="13.109375" style="73" customWidth="1"/>
    <col min="8717" max="8718" width="13" style="73" customWidth="1"/>
    <col min="8719" max="8719" width="15" style="73" customWidth="1"/>
    <col min="8720" max="8720" width="11.6640625" style="73" customWidth="1"/>
    <col min="8721" max="8961" width="9.109375" style="73"/>
    <col min="8962" max="8962" width="49.88671875" style="73" customWidth="1"/>
    <col min="8963" max="8963" width="14.6640625" style="73" customWidth="1"/>
    <col min="8964" max="8964" width="12.6640625" style="73" customWidth="1"/>
    <col min="8965" max="8965" width="17.109375" style="73" customWidth="1"/>
    <col min="8966" max="8966" width="17.6640625" style="73" customWidth="1"/>
    <col min="8967" max="8967" width="14.6640625" style="73" customWidth="1"/>
    <col min="8968" max="8968" width="16" style="73" customWidth="1"/>
    <col min="8969" max="8970" width="13.109375" style="73" customWidth="1"/>
    <col min="8971" max="8971" width="13.33203125" style="73" customWidth="1"/>
    <col min="8972" max="8972" width="13.109375" style="73" customWidth="1"/>
    <col min="8973" max="8974" width="13" style="73" customWidth="1"/>
    <col min="8975" max="8975" width="15" style="73" customWidth="1"/>
    <col min="8976" max="8976" width="11.6640625" style="73" customWidth="1"/>
    <col min="8977" max="9217" width="9.109375" style="73"/>
    <col min="9218" max="9218" width="49.88671875" style="73" customWidth="1"/>
    <col min="9219" max="9219" width="14.6640625" style="73" customWidth="1"/>
    <col min="9220" max="9220" width="12.6640625" style="73" customWidth="1"/>
    <col min="9221" max="9221" width="17.109375" style="73" customWidth="1"/>
    <col min="9222" max="9222" width="17.6640625" style="73" customWidth="1"/>
    <col min="9223" max="9223" width="14.6640625" style="73" customWidth="1"/>
    <col min="9224" max="9224" width="16" style="73" customWidth="1"/>
    <col min="9225" max="9226" width="13.109375" style="73" customWidth="1"/>
    <col min="9227" max="9227" width="13.33203125" style="73" customWidth="1"/>
    <col min="9228" max="9228" width="13.109375" style="73" customWidth="1"/>
    <col min="9229" max="9230" width="13" style="73" customWidth="1"/>
    <col min="9231" max="9231" width="15" style="73" customWidth="1"/>
    <col min="9232" max="9232" width="11.6640625" style="73" customWidth="1"/>
    <col min="9233" max="9473" width="9.109375" style="73"/>
    <col min="9474" max="9474" width="49.88671875" style="73" customWidth="1"/>
    <col min="9475" max="9475" width="14.6640625" style="73" customWidth="1"/>
    <col min="9476" max="9476" width="12.6640625" style="73" customWidth="1"/>
    <col min="9477" max="9477" width="17.109375" style="73" customWidth="1"/>
    <col min="9478" max="9478" width="17.6640625" style="73" customWidth="1"/>
    <col min="9479" max="9479" width="14.6640625" style="73" customWidth="1"/>
    <col min="9480" max="9480" width="16" style="73" customWidth="1"/>
    <col min="9481" max="9482" width="13.109375" style="73" customWidth="1"/>
    <col min="9483" max="9483" width="13.33203125" style="73" customWidth="1"/>
    <col min="9484" max="9484" width="13.109375" style="73" customWidth="1"/>
    <col min="9485" max="9486" width="13" style="73" customWidth="1"/>
    <col min="9487" max="9487" width="15" style="73" customWidth="1"/>
    <col min="9488" max="9488" width="11.6640625" style="73" customWidth="1"/>
    <col min="9489" max="9729" width="9.109375" style="73"/>
    <col min="9730" max="9730" width="49.88671875" style="73" customWidth="1"/>
    <col min="9731" max="9731" width="14.6640625" style="73" customWidth="1"/>
    <col min="9732" max="9732" width="12.6640625" style="73" customWidth="1"/>
    <col min="9733" max="9733" width="17.109375" style="73" customWidth="1"/>
    <col min="9734" max="9734" width="17.6640625" style="73" customWidth="1"/>
    <col min="9735" max="9735" width="14.6640625" style="73" customWidth="1"/>
    <col min="9736" max="9736" width="16" style="73" customWidth="1"/>
    <col min="9737" max="9738" width="13.109375" style="73" customWidth="1"/>
    <col min="9739" max="9739" width="13.33203125" style="73" customWidth="1"/>
    <col min="9740" max="9740" width="13.109375" style="73" customWidth="1"/>
    <col min="9741" max="9742" width="13" style="73" customWidth="1"/>
    <col min="9743" max="9743" width="15" style="73" customWidth="1"/>
    <col min="9744" max="9744" width="11.6640625" style="73" customWidth="1"/>
    <col min="9745" max="9985" width="9.109375" style="73"/>
    <col min="9986" max="9986" width="49.88671875" style="73" customWidth="1"/>
    <col min="9987" max="9987" width="14.6640625" style="73" customWidth="1"/>
    <col min="9988" max="9988" width="12.6640625" style="73" customWidth="1"/>
    <col min="9989" max="9989" width="17.109375" style="73" customWidth="1"/>
    <col min="9990" max="9990" width="17.6640625" style="73" customWidth="1"/>
    <col min="9991" max="9991" width="14.6640625" style="73" customWidth="1"/>
    <col min="9992" max="9992" width="16" style="73" customWidth="1"/>
    <col min="9993" max="9994" width="13.109375" style="73" customWidth="1"/>
    <col min="9995" max="9995" width="13.33203125" style="73" customWidth="1"/>
    <col min="9996" max="9996" width="13.109375" style="73" customWidth="1"/>
    <col min="9997" max="9998" width="13" style="73" customWidth="1"/>
    <col min="9999" max="9999" width="15" style="73" customWidth="1"/>
    <col min="10000" max="10000" width="11.6640625" style="73" customWidth="1"/>
    <col min="10001" max="10241" width="9.109375" style="73"/>
    <col min="10242" max="10242" width="49.88671875" style="73" customWidth="1"/>
    <col min="10243" max="10243" width="14.6640625" style="73" customWidth="1"/>
    <col min="10244" max="10244" width="12.6640625" style="73" customWidth="1"/>
    <col min="10245" max="10245" width="17.109375" style="73" customWidth="1"/>
    <col min="10246" max="10246" width="17.6640625" style="73" customWidth="1"/>
    <col min="10247" max="10247" width="14.6640625" style="73" customWidth="1"/>
    <col min="10248" max="10248" width="16" style="73" customWidth="1"/>
    <col min="10249" max="10250" width="13.109375" style="73" customWidth="1"/>
    <col min="10251" max="10251" width="13.33203125" style="73" customWidth="1"/>
    <col min="10252" max="10252" width="13.109375" style="73" customWidth="1"/>
    <col min="10253" max="10254" width="13" style="73" customWidth="1"/>
    <col min="10255" max="10255" width="15" style="73" customWidth="1"/>
    <col min="10256" max="10256" width="11.6640625" style="73" customWidth="1"/>
    <col min="10257" max="10497" width="9.109375" style="73"/>
    <col min="10498" max="10498" width="49.88671875" style="73" customWidth="1"/>
    <col min="10499" max="10499" width="14.6640625" style="73" customWidth="1"/>
    <col min="10500" max="10500" width="12.6640625" style="73" customWidth="1"/>
    <col min="10501" max="10501" width="17.109375" style="73" customWidth="1"/>
    <col min="10502" max="10502" width="17.6640625" style="73" customWidth="1"/>
    <col min="10503" max="10503" width="14.6640625" style="73" customWidth="1"/>
    <col min="10504" max="10504" width="16" style="73" customWidth="1"/>
    <col min="10505" max="10506" width="13.109375" style="73" customWidth="1"/>
    <col min="10507" max="10507" width="13.33203125" style="73" customWidth="1"/>
    <col min="10508" max="10508" width="13.109375" style="73" customWidth="1"/>
    <col min="10509" max="10510" width="13" style="73" customWidth="1"/>
    <col min="10511" max="10511" width="15" style="73" customWidth="1"/>
    <col min="10512" max="10512" width="11.6640625" style="73" customWidth="1"/>
    <col min="10513" max="10753" width="9.109375" style="73"/>
    <col min="10754" max="10754" width="49.88671875" style="73" customWidth="1"/>
    <col min="10755" max="10755" width="14.6640625" style="73" customWidth="1"/>
    <col min="10756" max="10756" width="12.6640625" style="73" customWidth="1"/>
    <col min="10757" max="10757" width="17.109375" style="73" customWidth="1"/>
    <col min="10758" max="10758" width="17.6640625" style="73" customWidth="1"/>
    <col min="10759" max="10759" width="14.6640625" style="73" customWidth="1"/>
    <col min="10760" max="10760" width="16" style="73" customWidth="1"/>
    <col min="10761" max="10762" width="13.109375" style="73" customWidth="1"/>
    <col min="10763" max="10763" width="13.33203125" style="73" customWidth="1"/>
    <col min="10764" max="10764" width="13.109375" style="73" customWidth="1"/>
    <col min="10765" max="10766" width="13" style="73" customWidth="1"/>
    <col min="10767" max="10767" width="15" style="73" customWidth="1"/>
    <col min="10768" max="10768" width="11.6640625" style="73" customWidth="1"/>
    <col min="10769" max="11009" width="9.109375" style="73"/>
    <col min="11010" max="11010" width="49.88671875" style="73" customWidth="1"/>
    <col min="11011" max="11011" width="14.6640625" style="73" customWidth="1"/>
    <col min="11012" max="11012" width="12.6640625" style="73" customWidth="1"/>
    <col min="11013" max="11013" width="17.109375" style="73" customWidth="1"/>
    <col min="11014" max="11014" width="17.6640625" style="73" customWidth="1"/>
    <col min="11015" max="11015" width="14.6640625" style="73" customWidth="1"/>
    <col min="11016" max="11016" width="16" style="73" customWidth="1"/>
    <col min="11017" max="11018" width="13.109375" style="73" customWidth="1"/>
    <col min="11019" max="11019" width="13.33203125" style="73" customWidth="1"/>
    <col min="11020" max="11020" width="13.109375" style="73" customWidth="1"/>
    <col min="11021" max="11022" width="13" style="73" customWidth="1"/>
    <col min="11023" max="11023" width="15" style="73" customWidth="1"/>
    <col min="11024" max="11024" width="11.6640625" style="73" customWidth="1"/>
    <col min="11025" max="11265" width="9.109375" style="73"/>
    <col min="11266" max="11266" width="49.88671875" style="73" customWidth="1"/>
    <col min="11267" max="11267" width="14.6640625" style="73" customWidth="1"/>
    <col min="11268" max="11268" width="12.6640625" style="73" customWidth="1"/>
    <col min="11269" max="11269" width="17.109375" style="73" customWidth="1"/>
    <col min="11270" max="11270" width="17.6640625" style="73" customWidth="1"/>
    <col min="11271" max="11271" width="14.6640625" style="73" customWidth="1"/>
    <col min="11272" max="11272" width="16" style="73" customWidth="1"/>
    <col min="11273" max="11274" width="13.109375" style="73" customWidth="1"/>
    <col min="11275" max="11275" width="13.33203125" style="73" customWidth="1"/>
    <col min="11276" max="11276" width="13.109375" style="73" customWidth="1"/>
    <col min="11277" max="11278" width="13" style="73" customWidth="1"/>
    <col min="11279" max="11279" width="15" style="73" customWidth="1"/>
    <col min="11280" max="11280" width="11.6640625" style="73" customWidth="1"/>
    <col min="11281" max="11521" width="9.109375" style="73"/>
    <col min="11522" max="11522" width="49.88671875" style="73" customWidth="1"/>
    <col min="11523" max="11523" width="14.6640625" style="73" customWidth="1"/>
    <col min="11524" max="11524" width="12.6640625" style="73" customWidth="1"/>
    <col min="11525" max="11525" width="17.109375" style="73" customWidth="1"/>
    <col min="11526" max="11526" width="17.6640625" style="73" customWidth="1"/>
    <col min="11527" max="11527" width="14.6640625" style="73" customWidth="1"/>
    <col min="11528" max="11528" width="16" style="73" customWidth="1"/>
    <col min="11529" max="11530" width="13.109375" style="73" customWidth="1"/>
    <col min="11531" max="11531" width="13.33203125" style="73" customWidth="1"/>
    <col min="11532" max="11532" width="13.109375" style="73" customWidth="1"/>
    <col min="11533" max="11534" width="13" style="73" customWidth="1"/>
    <col min="11535" max="11535" width="15" style="73" customWidth="1"/>
    <col min="11536" max="11536" width="11.6640625" style="73" customWidth="1"/>
    <col min="11537" max="11777" width="9.109375" style="73"/>
    <col min="11778" max="11778" width="49.88671875" style="73" customWidth="1"/>
    <col min="11779" max="11779" width="14.6640625" style="73" customWidth="1"/>
    <col min="11780" max="11780" width="12.6640625" style="73" customWidth="1"/>
    <col min="11781" max="11781" width="17.109375" style="73" customWidth="1"/>
    <col min="11782" max="11782" width="17.6640625" style="73" customWidth="1"/>
    <col min="11783" max="11783" width="14.6640625" style="73" customWidth="1"/>
    <col min="11784" max="11784" width="16" style="73" customWidth="1"/>
    <col min="11785" max="11786" width="13.109375" style="73" customWidth="1"/>
    <col min="11787" max="11787" width="13.33203125" style="73" customWidth="1"/>
    <col min="11788" max="11788" width="13.109375" style="73" customWidth="1"/>
    <col min="11789" max="11790" width="13" style="73" customWidth="1"/>
    <col min="11791" max="11791" width="15" style="73" customWidth="1"/>
    <col min="11792" max="11792" width="11.6640625" style="73" customWidth="1"/>
    <col min="11793" max="12033" width="9.109375" style="73"/>
    <col min="12034" max="12034" width="49.88671875" style="73" customWidth="1"/>
    <col min="12035" max="12035" width="14.6640625" style="73" customWidth="1"/>
    <col min="12036" max="12036" width="12.6640625" style="73" customWidth="1"/>
    <col min="12037" max="12037" width="17.109375" style="73" customWidth="1"/>
    <col min="12038" max="12038" width="17.6640625" style="73" customWidth="1"/>
    <col min="12039" max="12039" width="14.6640625" style="73" customWidth="1"/>
    <col min="12040" max="12040" width="16" style="73" customWidth="1"/>
    <col min="12041" max="12042" width="13.109375" style="73" customWidth="1"/>
    <col min="12043" max="12043" width="13.33203125" style="73" customWidth="1"/>
    <col min="12044" max="12044" width="13.109375" style="73" customWidth="1"/>
    <col min="12045" max="12046" width="13" style="73" customWidth="1"/>
    <col min="12047" max="12047" width="15" style="73" customWidth="1"/>
    <col min="12048" max="12048" width="11.6640625" style="73" customWidth="1"/>
    <col min="12049" max="12289" width="9.109375" style="73"/>
    <col min="12290" max="12290" width="49.88671875" style="73" customWidth="1"/>
    <col min="12291" max="12291" width="14.6640625" style="73" customWidth="1"/>
    <col min="12292" max="12292" width="12.6640625" style="73" customWidth="1"/>
    <col min="12293" max="12293" width="17.109375" style="73" customWidth="1"/>
    <col min="12294" max="12294" width="17.6640625" style="73" customWidth="1"/>
    <col min="12295" max="12295" width="14.6640625" style="73" customWidth="1"/>
    <col min="12296" max="12296" width="16" style="73" customWidth="1"/>
    <col min="12297" max="12298" width="13.109375" style="73" customWidth="1"/>
    <col min="12299" max="12299" width="13.33203125" style="73" customWidth="1"/>
    <col min="12300" max="12300" width="13.109375" style="73" customWidth="1"/>
    <col min="12301" max="12302" width="13" style="73" customWidth="1"/>
    <col min="12303" max="12303" width="15" style="73" customWidth="1"/>
    <col min="12304" max="12304" width="11.6640625" style="73" customWidth="1"/>
    <col min="12305" max="12545" width="9.109375" style="73"/>
    <col min="12546" max="12546" width="49.88671875" style="73" customWidth="1"/>
    <col min="12547" max="12547" width="14.6640625" style="73" customWidth="1"/>
    <col min="12548" max="12548" width="12.6640625" style="73" customWidth="1"/>
    <col min="12549" max="12549" width="17.109375" style="73" customWidth="1"/>
    <col min="12550" max="12550" width="17.6640625" style="73" customWidth="1"/>
    <col min="12551" max="12551" width="14.6640625" style="73" customWidth="1"/>
    <col min="12552" max="12552" width="16" style="73" customWidth="1"/>
    <col min="12553" max="12554" width="13.109375" style="73" customWidth="1"/>
    <col min="12555" max="12555" width="13.33203125" style="73" customWidth="1"/>
    <col min="12556" max="12556" width="13.109375" style="73" customWidth="1"/>
    <col min="12557" max="12558" width="13" style="73" customWidth="1"/>
    <col min="12559" max="12559" width="15" style="73" customWidth="1"/>
    <col min="12560" max="12560" width="11.6640625" style="73" customWidth="1"/>
    <col min="12561" max="12801" width="9.109375" style="73"/>
    <col min="12802" max="12802" width="49.88671875" style="73" customWidth="1"/>
    <col min="12803" max="12803" width="14.6640625" style="73" customWidth="1"/>
    <col min="12804" max="12804" width="12.6640625" style="73" customWidth="1"/>
    <col min="12805" max="12805" width="17.109375" style="73" customWidth="1"/>
    <col min="12806" max="12806" width="17.6640625" style="73" customWidth="1"/>
    <col min="12807" max="12807" width="14.6640625" style="73" customWidth="1"/>
    <col min="12808" max="12808" width="16" style="73" customWidth="1"/>
    <col min="12809" max="12810" width="13.109375" style="73" customWidth="1"/>
    <col min="12811" max="12811" width="13.33203125" style="73" customWidth="1"/>
    <col min="12812" max="12812" width="13.109375" style="73" customWidth="1"/>
    <col min="12813" max="12814" width="13" style="73" customWidth="1"/>
    <col min="12815" max="12815" width="15" style="73" customWidth="1"/>
    <col min="12816" max="12816" width="11.6640625" style="73" customWidth="1"/>
    <col min="12817" max="13057" width="9.109375" style="73"/>
    <col min="13058" max="13058" width="49.88671875" style="73" customWidth="1"/>
    <col min="13059" max="13059" width="14.6640625" style="73" customWidth="1"/>
    <col min="13060" max="13060" width="12.6640625" style="73" customWidth="1"/>
    <col min="13061" max="13061" width="17.109375" style="73" customWidth="1"/>
    <col min="13062" max="13062" width="17.6640625" style="73" customWidth="1"/>
    <col min="13063" max="13063" width="14.6640625" style="73" customWidth="1"/>
    <col min="13064" max="13064" width="16" style="73" customWidth="1"/>
    <col min="13065" max="13066" width="13.109375" style="73" customWidth="1"/>
    <col min="13067" max="13067" width="13.33203125" style="73" customWidth="1"/>
    <col min="13068" max="13068" width="13.109375" style="73" customWidth="1"/>
    <col min="13069" max="13070" width="13" style="73" customWidth="1"/>
    <col min="13071" max="13071" width="15" style="73" customWidth="1"/>
    <col min="13072" max="13072" width="11.6640625" style="73" customWidth="1"/>
    <col min="13073" max="13313" width="9.109375" style="73"/>
    <col min="13314" max="13314" width="49.88671875" style="73" customWidth="1"/>
    <col min="13315" max="13315" width="14.6640625" style="73" customWidth="1"/>
    <col min="13316" max="13316" width="12.6640625" style="73" customWidth="1"/>
    <col min="13317" max="13317" width="17.109375" style="73" customWidth="1"/>
    <col min="13318" max="13318" width="17.6640625" style="73" customWidth="1"/>
    <col min="13319" max="13319" width="14.6640625" style="73" customWidth="1"/>
    <col min="13320" max="13320" width="16" style="73" customWidth="1"/>
    <col min="13321" max="13322" width="13.109375" style="73" customWidth="1"/>
    <col min="13323" max="13323" width="13.33203125" style="73" customWidth="1"/>
    <col min="13324" max="13324" width="13.109375" style="73" customWidth="1"/>
    <col min="13325" max="13326" width="13" style="73" customWidth="1"/>
    <col min="13327" max="13327" width="15" style="73" customWidth="1"/>
    <col min="13328" max="13328" width="11.6640625" style="73" customWidth="1"/>
    <col min="13329" max="13569" width="9.109375" style="73"/>
    <col min="13570" max="13570" width="49.88671875" style="73" customWidth="1"/>
    <col min="13571" max="13571" width="14.6640625" style="73" customWidth="1"/>
    <col min="13572" max="13572" width="12.6640625" style="73" customWidth="1"/>
    <col min="13573" max="13573" width="17.109375" style="73" customWidth="1"/>
    <col min="13574" max="13574" width="17.6640625" style="73" customWidth="1"/>
    <col min="13575" max="13575" width="14.6640625" style="73" customWidth="1"/>
    <col min="13576" max="13576" width="16" style="73" customWidth="1"/>
    <col min="13577" max="13578" width="13.109375" style="73" customWidth="1"/>
    <col min="13579" max="13579" width="13.33203125" style="73" customWidth="1"/>
    <col min="13580" max="13580" width="13.109375" style="73" customWidth="1"/>
    <col min="13581" max="13582" width="13" style="73" customWidth="1"/>
    <col min="13583" max="13583" width="15" style="73" customWidth="1"/>
    <col min="13584" max="13584" width="11.6640625" style="73" customWidth="1"/>
    <col min="13585" max="13825" width="9.109375" style="73"/>
    <col min="13826" max="13826" width="49.88671875" style="73" customWidth="1"/>
    <col min="13827" max="13827" width="14.6640625" style="73" customWidth="1"/>
    <col min="13828" max="13828" width="12.6640625" style="73" customWidth="1"/>
    <col min="13829" max="13829" width="17.109375" style="73" customWidth="1"/>
    <col min="13830" max="13830" width="17.6640625" style="73" customWidth="1"/>
    <col min="13831" max="13831" width="14.6640625" style="73" customWidth="1"/>
    <col min="13832" max="13832" width="16" style="73" customWidth="1"/>
    <col min="13833" max="13834" width="13.109375" style="73" customWidth="1"/>
    <col min="13835" max="13835" width="13.33203125" style="73" customWidth="1"/>
    <col min="13836" max="13836" width="13.109375" style="73" customWidth="1"/>
    <col min="13837" max="13838" width="13" style="73" customWidth="1"/>
    <col min="13839" max="13839" width="15" style="73" customWidth="1"/>
    <col min="13840" max="13840" width="11.6640625" style="73" customWidth="1"/>
    <col min="13841" max="14081" width="9.109375" style="73"/>
    <col min="14082" max="14082" width="49.88671875" style="73" customWidth="1"/>
    <col min="14083" max="14083" width="14.6640625" style="73" customWidth="1"/>
    <col min="14084" max="14084" width="12.6640625" style="73" customWidth="1"/>
    <col min="14085" max="14085" width="17.109375" style="73" customWidth="1"/>
    <col min="14086" max="14086" width="17.6640625" style="73" customWidth="1"/>
    <col min="14087" max="14087" width="14.6640625" style="73" customWidth="1"/>
    <col min="14088" max="14088" width="16" style="73" customWidth="1"/>
    <col min="14089" max="14090" width="13.109375" style="73" customWidth="1"/>
    <col min="14091" max="14091" width="13.33203125" style="73" customWidth="1"/>
    <col min="14092" max="14092" width="13.109375" style="73" customWidth="1"/>
    <col min="14093" max="14094" width="13" style="73" customWidth="1"/>
    <col min="14095" max="14095" width="15" style="73" customWidth="1"/>
    <col min="14096" max="14096" width="11.6640625" style="73" customWidth="1"/>
    <col min="14097" max="14337" width="9.109375" style="73"/>
    <col min="14338" max="14338" width="49.88671875" style="73" customWidth="1"/>
    <col min="14339" max="14339" width="14.6640625" style="73" customWidth="1"/>
    <col min="14340" max="14340" width="12.6640625" style="73" customWidth="1"/>
    <col min="14341" max="14341" width="17.109375" style="73" customWidth="1"/>
    <col min="14342" max="14342" width="17.6640625" style="73" customWidth="1"/>
    <col min="14343" max="14343" width="14.6640625" style="73" customWidth="1"/>
    <col min="14344" max="14344" width="16" style="73" customWidth="1"/>
    <col min="14345" max="14346" width="13.109375" style="73" customWidth="1"/>
    <col min="14347" max="14347" width="13.33203125" style="73" customWidth="1"/>
    <col min="14348" max="14348" width="13.109375" style="73" customWidth="1"/>
    <col min="14349" max="14350" width="13" style="73" customWidth="1"/>
    <col min="14351" max="14351" width="15" style="73" customWidth="1"/>
    <col min="14352" max="14352" width="11.6640625" style="73" customWidth="1"/>
    <col min="14353" max="14593" width="9.109375" style="73"/>
    <col min="14594" max="14594" width="49.88671875" style="73" customWidth="1"/>
    <col min="14595" max="14595" width="14.6640625" style="73" customWidth="1"/>
    <col min="14596" max="14596" width="12.6640625" style="73" customWidth="1"/>
    <col min="14597" max="14597" width="17.109375" style="73" customWidth="1"/>
    <col min="14598" max="14598" width="17.6640625" style="73" customWidth="1"/>
    <col min="14599" max="14599" width="14.6640625" style="73" customWidth="1"/>
    <col min="14600" max="14600" width="16" style="73" customWidth="1"/>
    <col min="14601" max="14602" width="13.109375" style="73" customWidth="1"/>
    <col min="14603" max="14603" width="13.33203125" style="73" customWidth="1"/>
    <col min="14604" max="14604" width="13.109375" style="73" customWidth="1"/>
    <col min="14605" max="14606" width="13" style="73" customWidth="1"/>
    <col min="14607" max="14607" width="15" style="73" customWidth="1"/>
    <col min="14608" max="14608" width="11.6640625" style="73" customWidth="1"/>
    <col min="14609" max="14849" width="9.109375" style="73"/>
    <col min="14850" max="14850" width="49.88671875" style="73" customWidth="1"/>
    <col min="14851" max="14851" width="14.6640625" style="73" customWidth="1"/>
    <col min="14852" max="14852" width="12.6640625" style="73" customWidth="1"/>
    <col min="14853" max="14853" width="17.109375" style="73" customWidth="1"/>
    <col min="14854" max="14854" width="17.6640625" style="73" customWidth="1"/>
    <col min="14855" max="14855" width="14.6640625" style="73" customWidth="1"/>
    <col min="14856" max="14856" width="16" style="73" customWidth="1"/>
    <col min="14857" max="14858" width="13.109375" style="73" customWidth="1"/>
    <col min="14859" max="14859" width="13.33203125" style="73" customWidth="1"/>
    <col min="14860" max="14860" width="13.109375" style="73" customWidth="1"/>
    <col min="14861" max="14862" width="13" style="73" customWidth="1"/>
    <col min="14863" max="14863" width="15" style="73" customWidth="1"/>
    <col min="14864" max="14864" width="11.6640625" style="73" customWidth="1"/>
    <col min="14865" max="15105" width="9.109375" style="73"/>
    <col min="15106" max="15106" width="49.88671875" style="73" customWidth="1"/>
    <col min="15107" max="15107" width="14.6640625" style="73" customWidth="1"/>
    <col min="15108" max="15108" width="12.6640625" style="73" customWidth="1"/>
    <col min="15109" max="15109" width="17.109375" style="73" customWidth="1"/>
    <col min="15110" max="15110" width="17.6640625" style="73" customWidth="1"/>
    <col min="15111" max="15111" width="14.6640625" style="73" customWidth="1"/>
    <col min="15112" max="15112" width="16" style="73" customWidth="1"/>
    <col min="15113" max="15114" width="13.109375" style="73" customWidth="1"/>
    <col min="15115" max="15115" width="13.33203125" style="73" customWidth="1"/>
    <col min="15116" max="15116" width="13.109375" style="73" customWidth="1"/>
    <col min="15117" max="15118" width="13" style="73" customWidth="1"/>
    <col min="15119" max="15119" width="15" style="73" customWidth="1"/>
    <col min="15120" max="15120" width="11.6640625" style="73" customWidth="1"/>
    <col min="15121" max="15361" width="9.109375" style="73"/>
    <col min="15362" max="15362" width="49.88671875" style="73" customWidth="1"/>
    <col min="15363" max="15363" width="14.6640625" style="73" customWidth="1"/>
    <col min="15364" max="15364" width="12.6640625" style="73" customWidth="1"/>
    <col min="15365" max="15365" width="17.109375" style="73" customWidth="1"/>
    <col min="15366" max="15366" width="17.6640625" style="73" customWidth="1"/>
    <col min="15367" max="15367" width="14.6640625" style="73" customWidth="1"/>
    <col min="15368" max="15368" width="16" style="73" customWidth="1"/>
    <col min="15369" max="15370" width="13.109375" style="73" customWidth="1"/>
    <col min="15371" max="15371" width="13.33203125" style="73" customWidth="1"/>
    <col min="15372" max="15372" width="13.109375" style="73" customWidth="1"/>
    <col min="15373" max="15374" width="13" style="73" customWidth="1"/>
    <col min="15375" max="15375" width="15" style="73" customWidth="1"/>
    <col min="15376" max="15376" width="11.6640625" style="73" customWidth="1"/>
    <col min="15377" max="15617" width="9.109375" style="73"/>
    <col min="15618" max="15618" width="49.88671875" style="73" customWidth="1"/>
    <col min="15619" max="15619" width="14.6640625" style="73" customWidth="1"/>
    <col min="15620" max="15620" width="12.6640625" style="73" customWidth="1"/>
    <col min="15621" max="15621" width="17.109375" style="73" customWidth="1"/>
    <col min="15622" max="15622" width="17.6640625" style="73" customWidth="1"/>
    <col min="15623" max="15623" width="14.6640625" style="73" customWidth="1"/>
    <col min="15624" max="15624" width="16" style="73" customWidth="1"/>
    <col min="15625" max="15626" width="13.109375" style="73" customWidth="1"/>
    <col min="15627" max="15627" width="13.33203125" style="73" customWidth="1"/>
    <col min="15628" max="15628" width="13.109375" style="73" customWidth="1"/>
    <col min="15629" max="15630" width="13" style="73" customWidth="1"/>
    <col min="15631" max="15631" width="15" style="73" customWidth="1"/>
    <col min="15632" max="15632" width="11.6640625" style="73" customWidth="1"/>
    <col min="15633" max="15873" width="9.109375" style="73"/>
    <col min="15874" max="15874" width="49.88671875" style="73" customWidth="1"/>
    <col min="15875" max="15875" width="14.6640625" style="73" customWidth="1"/>
    <col min="15876" max="15876" width="12.6640625" style="73" customWidth="1"/>
    <col min="15877" max="15877" width="17.109375" style="73" customWidth="1"/>
    <col min="15878" max="15878" width="17.6640625" style="73" customWidth="1"/>
    <col min="15879" max="15879" width="14.6640625" style="73" customWidth="1"/>
    <col min="15880" max="15880" width="16" style="73" customWidth="1"/>
    <col min="15881" max="15882" width="13.109375" style="73" customWidth="1"/>
    <col min="15883" max="15883" width="13.33203125" style="73" customWidth="1"/>
    <col min="15884" max="15884" width="13.109375" style="73" customWidth="1"/>
    <col min="15885" max="15886" width="13" style="73" customWidth="1"/>
    <col min="15887" max="15887" width="15" style="73" customWidth="1"/>
    <col min="15888" max="15888" width="11.6640625" style="73" customWidth="1"/>
    <col min="15889" max="16129" width="9.109375" style="73"/>
    <col min="16130" max="16130" width="49.88671875" style="73" customWidth="1"/>
    <col min="16131" max="16131" width="14.6640625" style="73" customWidth="1"/>
    <col min="16132" max="16132" width="12.6640625" style="73" customWidth="1"/>
    <col min="16133" max="16133" width="17.109375" style="73" customWidth="1"/>
    <col min="16134" max="16134" width="17.6640625" style="73" customWidth="1"/>
    <col min="16135" max="16135" width="14.6640625" style="73" customWidth="1"/>
    <col min="16136" max="16136" width="16" style="73" customWidth="1"/>
    <col min="16137" max="16138" width="13.109375" style="73" customWidth="1"/>
    <col min="16139" max="16139" width="13.33203125" style="73" customWidth="1"/>
    <col min="16140" max="16140" width="13.109375" style="73" customWidth="1"/>
    <col min="16141" max="16142" width="13" style="73" customWidth="1"/>
    <col min="16143" max="16143" width="15" style="73" customWidth="1"/>
    <col min="16144" max="16144" width="11.6640625" style="73" customWidth="1"/>
    <col min="16145" max="16384" width="9.109375" style="73"/>
  </cols>
  <sheetData>
    <row r="1" spans="1:17" s="17" customFormat="1" ht="51" thickBot="1" x14ac:dyDescent="0.25">
      <c r="A1" s="16" t="s">
        <v>0</v>
      </c>
      <c r="D1" s="18" t="s">
        <v>1</v>
      </c>
      <c r="E1" s="19" t="s">
        <v>2</v>
      </c>
      <c r="Q1" s="73"/>
    </row>
    <row r="2" spans="1:17" s="17" customFormat="1" ht="16.2" x14ac:dyDescent="0.2">
      <c r="A2" s="16"/>
      <c r="D2" s="20"/>
      <c r="E2" s="21"/>
      <c r="Q2" s="73"/>
    </row>
    <row r="3" spans="1:17" s="17" customFormat="1" x14ac:dyDescent="0.2">
      <c r="A3" s="22" t="s">
        <v>3</v>
      </c>
      <c r="Q3" s="73"/>
    </row>
    <row r="4" spans="1:17" s="17" customFormat="1" ht="13.2" thickBot="1" x14ac:dyDescent="0.25">
      <c r="A4" s="23"/>
      <c r="Q4" s="73"/>
    </row>
    <row r="5" spans="1:17" s="17" customFormat="1" ht="13.2" thickBot="1" x14ac:dyDescent="0.25">
      <c r="A5" s="24" t="s">
        <v>69</v>
      </c>
      <c r="B5" s="25"/>
      <c r="C5" s="25"/>
      <c r="D5" s="25"/>
      <c r="E5" s="105">
        <v>14</v>
      </c>
      <c r="Q5" s="73"/>
    </row>
    <row r="6" spans="1:17" s="17" customFormat="1" x14ac:dyDescent="0.2">
      <c r="A6" s="26"/>
      <c r="B6" s="26"/>
      <c r="C6" s="26"/>
      <c r="D6" s="26"/>
      <c r="E6" s="1"/>
      <c r="Q6" s="73"/>
    </row>
    <row r="7" spans="1:17" s="17" customFormat="1" ht="13.2" thickBot="1" x14ac:dyDescent="0.25">
      <c r="A7" s="26"/>
      <c r="B7" s="26"/>
      <c r="C7" s="26"/>
      <c r="D7" s="26"/>
      <c r="E7" s="2"/>
      <c r="Q7" s="73"/>
    </row>
    <row r="8" spans="1:17" s="17" customFormat="1" ht="39.6" customHeight="1" thickBot="1" x14ac:dyDescent="0.25">
      <c r="A8" s="145" t="s">
        <v>75</v>
      </c>
      <c r="B8" s="146"/>
      <c r="C8" s="146"/>
      <c r="D8" s="147"/>
      <c r="E8" s="110">
        <v>0</v>
      </c>
      <c r="Q8" s="73"/>
    </row>
    <row r="9" spans="1:17" s="17" customFormat="1" ht="24.6" customHeight="1" thickBot="1" x14ac:dyDescent="0.25">
      <c r="A9" s="155" t="s">
        <v>89</v>
      </c>
      <c r="B9" s="146"/>
      <c r="C9" s="146"/>
      <c r="D9" s="147"/>
      <c r="E9" s="3">
        <f>E8*1.5</f>
        <v>0</v>
      </c>
      <c r="Q9" s="73"/>
    </row>
    <row r="10" spans="1:17" s="17" customFormat="1" ht="42" customHeight="1" thickBot="1" x14ac:dyDescent="0.25">
      <c r="A10" s="148" t="s">
        <v>91</v>
      </c>
      <c r="B10" s="149"/>
      <c r="C10" s="149"/>
      <c r="D10" s="149"/>
      <c r="E10" s="3">
        <f>E8*E5*10.5</f>
        <v>0</v>
      </c>
      <c r="Q10" s="73"/>
    </row>
    <row r="11" spans="1:17" s="17" customFormat="1" ht="30.6" customHeight="1" thickBot="1" x14ac:dyDescent="0.25">
      <c r="A11" s="148" t="s">
        <v>68</v>
      </c>
      <c r="B11" s="149"/>
      <c r="C11" s="149"/>
      <c r="D11" s="149"/>
      <c r="E11" s="15">
        <f>9*K46+(I46+J46)</f>
        <v>0</v>
      </c>
    </row>
    <row r="12" spans="1:17" s="17" customFormat="1" x14ac:dyDescent="0.2"/>
    <row r="13" spans="1:17" s="17" customFormat="1" ht="13.2" thickBot="1" x14ac:dyDescent="0.25">
      <c r="B13" s="27"/>
      <c r="C13" s="27"/>
      <c r="D13" s="27"/>
      <c r="E13" s="4"/>
    </row>
    <row r="14" spans="1:17" s="17" customFormat="1" ht="105.6" customHeight="1" thickBot="1" x14ac:dyDescent="0.25">
      <c r="A14" s="148" t="s">
        <v>4</v>
      </c>
      <c r="B14" s="150"/>
      <c r="C14" s="150"/>
      <c r="D14" s="150"/>
      <c r="E14" s="151"/>
    </row>
    <row r="15" spans="1:17" s="17" customFormat="1" ht="14.4" x14ac:dyDescent="0.3">
      <c r="A15" s="28" t="s">
        <v>5</v>
      </c>
      <c r="B15" s="29"/>
      <c r="C15" s="29"/>
      <c r="D15" s="29"/>
      <c r="E15" s="30">
        <f>C46</f>
        <v>7959</v>
      </c>
      <c r="F15"/>
      <c r="G15" s="31"/>
      <c r="H15" s="31"/>
      <c r="I15" s="31"/>
      <c r="J15" s="31"/>
    </row>
    <row r="16" spans="1:17" s="17" customFormat="1" x14ac:dyDescent="0.2">
      <c r="A16" s="32" t="s">
        <v>6</v>
      </c>
      <c r="B16" s="33"/>
      <c r="C16" s="33"/>
      <c r="D16" s="33"/>
      <c r="E16" s="34">
        <f>E15/E24</f>
        <v>568.5</v>
      </c>
    </row>
    <row r="17" spans="1:17" s="17" customFormat="1" ht="27" customHeight="1" x14ac:dyDescent="0.2">
      <c r="A17" s="156" t="s">
        <v>81</v>
      </c>
      <c r="B17" s="157"/>
      <c r="C17" s="157"/>
      <c r="D17" s="157"/>
      <c r="E17" s="35">
        <f>(E8*E5*9)/E15</f>
        <v>0</v>
      </c>
    </row>
    <row r="18" spans="1:17" s="17" customFormat="1" ht="25.2" customHeight="1" x14ac:dyDescent="0.2">
      <c r="A18" s="156" t="s">
        <v>80</v>
      </c>
      <c r="B18" s="157"/>
      <c r="C18" s="157"/>
      <c r="D18" s="157"/>
      <c r="E18" s="35">
        <f>E10/E15</f>
        <v>0</v>
      </c>
    </row>
    <row r="19" spans="1:17" s="17" customFormat="1" x14ac:dyDescent="0.2">
      <c r="A19" s="156" t="s">
        <v>7</v>
      </c>
      <c r="B19" s="157"/>
      <c r="C19" s="157"/>
      <c r="D19" s="157"/>
      <c r="E19" s="36">
        <f>E18/E25</f>
        <v>0</v>
      </c>
    </row>
    <row r="20" spans="1:17" s="17" customFormat="1" x14ac:dyDescent="0.2">
      <c r="A20" s="156" t="s">
        <v>76</v>
      </c>
      <c r="B20" s="157"/>
      <c r="C20" s="157"/>
      <c r="D20" s="157"/>
      <c r="E20" s="35">
        <f>E10/E24</f>
        <v>0</v>
      </c>
    </row>
    <row r="21" spans="1:17" s="17" customFormat="1" x14ac:dyDescent="0.2">
      <c r="A21" s="156" t="s">
        <v>77</v>
      </c>
      <c r="B21" s="157"/>
      <c r="C21" s="157"/>
      <c r="D21" s="157"/>
      <c r="E21" s="5">
        <f>E9</f>
        <v>0</v>
      </c>
    </row>
    <row r="22" spans="1:17" s="17" customFormat="1" x14ac:dyDescent="0.2">
      <c r="A22" s="156" t="s">
        <v>78</v>
      </c>
      <c r="B22" s="157"/>
      <c r="C22" s="157"/>
      <c r="D22" s="157"/>
      <c r="E22" s="37">
        <f>E8</f>
        <v>0</v>
      </c>
      <c r="F22" s="38"/>
    </row>
    <row r="23" spans="1:17" s="17" customFormat="1" x14ac:dyDescent="0.2">
      <c r="A23" s="156" t="s">
        <v>8</v>
      </c>
      <c r="B23" s="157"/>
      <c r="C23" s="157"/>
      <c r="D23" s="157"/>
      <c r="E23" s="39">
        <f>E22/E16</f>
        <v>0</v>
      </c>
      <c r="F23" s="40"/>
    </row>
    <row r="24" spans="1:17" s="17" customFormat="1" x14ac:dyDescent="0.2">
      <c r="A24" s="156" t="s">
        <v>9</v>
      </c>
      <c r="B24" s="157"/>
      <c r="C24" s="157"/>
      <c r="D24" s="157"/>
      <c r="E24" s="34">
        <f>E5</f>
        <v>14</v>
      </c>
    </row>
    <row r="25" spans="1:17" s="17" customFormat="1" ht="13.2" thickBot="1" x14ac:dyDescent="0.25">
      <c r="A25" s="156" t="s">
        <v>10</v>
      </c>
      <c r="B25" s="157"/>
      <c r="C25" s="157"/>
      <c r="D25" s="157"/>
      <c r="E25" s="42">
        <v>9</v>
      </c>
    </row>
    <row r="26" spans="1:17" s="17" customFormat="1" ht="32.4" customHeight="1" x14ac:dyDescent="0.2">
      <c r="A26" s="132" t="s">
        <v>73</v>
      </c>
      <c r="B26" s="132"/>
      <c r="C26" s="132"/>
      <c r="D26" s="132"/>
      <c r="E26" s="132"/>
    </row>
    <row r="27" spans="1:17" s="17" customFormat="1" ht="13.2" thickBot="1" x14ac:dyDescent="0.25"/>
    <row r="28" spans="1:17" s="17" customFormat="1" ht="125.4" customHeight="1" thickBot="1" x14ac:dyDescent="0.25">
      <c r="A28" s="92" t="s">
        <v>58</v>
      </c>
      <c r="B28" s="43"/>
      <c r="C28" s="43"/>
      <c r="D28" s="152" t="s">
        <v>92</v>
      </c>
      <c r="E28" s="153"/>
      <c r="F28" s="153"/>
      <c r="G28" s="153"/>
      <c r="H28" s="153"/>
      <c r="I28" s="153"/>
      <c r="J28" s="154"/>
      <c r="K28" s="108" t="str">
        <f>IF(($D$29+$E$29+$F$29+$G$29+$H$29+$J$29)&gt;100,"Let op! Uw totale Implementie-percentage overstijgt de 100%!
Uw Inschrijving is hiermee ongeldig!","")</f>
        <v/>
      </c>
      <c r="L28" s="114"/>
      <c r="M28" s="116" t="s">
        <v>79</v>
      </c>
      <c r="N28" s="44" t="s">
        <v>11</v>
      </c>
      <c r="O28" s="109" t="s">
        <v>70</v>
      </c>
      <c r="P28" s="119" t="s">
        <v>70</v>
      </c>
    </row>
    <row r="29" spans="1:17" s="17" customFormat="1" ht="29.4" customHeight="1" thickBot="1" x14ac:dyDescent="0.35">
      <c r="A29" s="45"/>
      <c r="B29" s="137" t="s">
        <v>12</v>
      </c>
      <c r="C29" s="139" t="s">
        <v>13</v>
      </c>
      <c r="D29" s="111">
        <v>0</v>
      </c>
      <c r="E29" s="111">
        <v>0</v>
      </c>
      <c r="F29" s="111">
        <v>0</v>
      </c>
      <c r="G29" s="111">
        <v>0</v>
      </c>
      <c r="H29" s="112">
        <v>0</v>
      </c>
      <c r="I29" s="93" t="s">
        <v>60</v>
      </c>
      <c r="J29" s="113">
        <v>0</v>
      </c>
      <c r="K29" s="141" t="s">
        <v>82</v>
      </c>
      <c r="L29" s="165" t="s">
        <v>84</v>
      </c>
      <c r="M29" s="162" t="s">
        <v>83</v>
      </c>
      <c r="N29" s="135" t="s">
        <v>14</v>
      </c>
      <c r="O29" s="162" t="s">
        <v>90</v>
      </c>
      <c r="P29" s="122" t="s">
        <v>85</v>
      </c>
      <c r="Q29" s="17" t="b">
        <f>IF(D29+E29+F29+G29+H29+J29&gt;100,"Boven de 100%!")</f>
        <v>0</v>
      </c>
    </row>
    <row r="30" spans="1:17" s="17" customFormat="1" ht="64.8" customHeight="1" thickBot="1" x14ac:dyDescent="0.25">
      <c r="A30" s="46" t="s">
        <v>59</v>
      </c>
      <c r="B30" s="138"/>
      <c r="C30" s="140"/>
      <c r="D30" s="90" t="s">
        <v>63</v>
      </c>
      <c r="E30" s="90" t="s">
        <v>64</v>
      </c>
      <c r="F30" s="90" t="s">
        <v>65</v>
      </c>
      <c r="G30" s="90" t="s">
        <v>66</v>
      </c>
      <c r="H30" s="90" t="s">
        <v>67</v>
      </c>
      <c r="I30" s="91" t="s">
        <v>61</v>
      </c>
      <c r="J30" s="106" t="s">
        <v>62</v>
      </c>
      <c r="K30" s="142"/>
      <c r="L30" s="166"/>
      <c r="M30" s="164"/>
      <c r="N30" s="136"/>
      <c r="O30" s="163"/>
      <c r="P30" s="123"/>
      <c r="Q30" s="17">
        <v>0</v>
      </c>
    </row>
    <row r="31" spans="1:17" s="17" customFormat="1" ht="14.4" customHeight="1" x14ac:dyDescent="0.2">
      <c r="A31" s="47" t="s">
        <v>15</v>
      </c>
      <c r="B31" s="48">
        <f t="shared" ref="B31:B38" si="0">C31/$E$16</f>
        <v>1.1310466138962181</v>
      </c>
      <c r="C31" s="49">
        <v>643</v>
      </c>
      <c r="D31" s="95">
        <f>'Overall Prijzen'!$L31*$D$29/100</f>
        <v>0</v>
      </c>
      <c r="E31" s="96">
        <f>'Overall Prijzen'!$L31*$E$29/100</f>
        <v>0</v>
      </c>
      <c r="F31" s="96">
        <f>'Overall Prijzen'!$L31*$F$29/100</f>
        <v>0</v>
      </c>
      <c r="G31" s="96">
        <f>'Overall Prijzen'!$L31*$G$29/100</f>
        <v>0</v>
      </c>
      <c r="H31" s="96">
        <f>'Overall Prijzen'!$L31*$H$29/100</f>
        <v>0</v>
      </c>
      <c r="I31" s="97">
        <f>SUM(D31:H31)</f>
        <v>0</v>
      </c>
      <c r="J31" s="98">
        <f t="shared" ref="J31:J44" si="1">$L31*$J$29/100</f>
        <v>0</v>
      </c>
      <c r="K31" s="12">
        <f>100/1000*$C31*$E$17</f>
        <v>0</v>
      </c>
      <c r="L31" s="12">
        <f>K31*1.5</f>
        <v>0</v>
      </c>
      <c r="M31" s="12">
        <f>I31+J31</f>
        <v>0</v>
      </c>
      <c r="N31" s="7">
        <f>(K31*9)+L31</f>
        <v>0</v>
      </c>
      <c r="O31" s="9">
        <f>SUM(I31:J31,+(K31*5))</f>
        <v>0</v>
      </c>
      <c r="P31" s="118">
        <f>SUM(I31:J31,+(K31*9))</f>
        <v>0</v>
      </c>
      <c r="Q31" s="17">
        <v>0.5</v>
      </c>
    </row>
    <row r="32" spans="1:17" s="17" customFormat="1" ht="14.4" customHeight="1" x14ac:dyDescent="0.2">
      <c r="A32" s="11" t="s">
        <v>16</v>
      </c>
      <c r="B32" s="50">
        <f t="shared" si="0"/>
        <v>1.2242744063324538</v>
      </c>
      <c r="C32" s="51">
        <v>696</v>
      </c>
      <c r="D32" s="99">
        <f>'Overall Prijzen'!$L32*$D$29/100</f>
        <v>0</v>
      </c>
      <c r="E32" s="6">
        <f>'Overall Prijzen'!$L32*$E$29/100</f>
        <v>0</v>
      </c>
      <c r="F32" s="6">
        <f>'Overall Prijzen'!$L32*$F$29/100</f>
        <v>0</v>
      </c>
      <c r="G32" s="6">
        <f>'Overall Prijzen'!$L32*$G$29/100</f>
        <v>0</v>
      </c>
      <c r="H32" s="6">
        <f>'Overall Prijzen'!$L32*$H$29/100</f>
        <v>0</v>
      </c>
      <c r="I32" s="94">
        <f t="shared" ref="I32:I44" si="2">SUM(D32:H32)</f>
        <v>0</v>
      </c>
      <c r="J32" s="100">
        <f t="shared" si="1"/>
        <v>0</v>
      </c>
      <c r="K32" s="12">
        <f t="shared" ref="K32:K44" si="3">100/1000*$C32*$E$17</f>
        <v>0</v>
      </c>
      <c r="L32" s="12">
        <f t="shared" ref="L32:L44" si="4">K32*1.5</f>
        <v>0</v>
      </c>
      <c r="M32" s="12">
        <f t="shared" ref="M32:M44" si="5">I32+J32</f>
        <v>0</v>
      </c>
      <c r="N32" s="7">
        <f t="shared" ref="N32:N44" si="6">(K32*9)+L32</f>
        <v>0</v>
      </c>
      <c r="O32" s="9">
        <f t="shared" ref="O32:O44" si="7">SUM(I32:J32,+(K32*5))</f>
        <v>0</v>
      </c>
      <c r="P32" s="9">
        <f t="shared" ref="P32:P44" si="8">SUM(I32:J32,+(K32*9))</f>
        <v>0</v>
      </c>
      <c r="Q32" s="17">
        <v>1</v>
      </c>
    </row>
    <row r="33" spans="1:17" s="17" customFormat="1" ht="14.4" customHeight="1" x14ac:dyDescent="0.2">
      <c r="A33" s="11" t="s">
        <v>17</v>
      </c>
      <c r="B33" s="50">
        <f t="shared" si="0"/>
        <v>1.0677220756376429</v>
      </c>
      <c r="C33" s="51">
        <v>607</v>
      </c>
      <c r="D33" s="99">
        <f>'Overall Prijzen'!$L33*$D$29/100</f>
        <v>0</v>
      </c>
      <c r="E33" s="6">
        <f>'Overall Prijzen'!$L33*$E$29/100</f>
        <v>0</v>
      </c>
      <c r="F33" s="6">
        <f>'Overall Prijzen'!$L33*$F$29/100</f>
        <v>0</v>
      </c>
      <c r="G33" s="6">
        <f>'Overall Prijzen'!$L33*$G$29/100</f>
        <v>0</v>
      </c>
      <c r="H33" s="6">
        <f>'Overall Prijzen'!$L33*$H$29/100</f>
        <v>0</v>
      </c>
      <c r="I33" s="94">
        <f t="shared" si="2"/>
        <v>0</v>
      </c>
      <c r="J33" s="100">
        <f t="shared" si="1"/>
        <v>0</v>
      </c>
      <c r="K33" s="12">
        <f t="shared" si="3"/>
        <v>0</v>
      </c>
      <c r="L33" s="12">
        <f t="shared" si="4"/>
        <v>0</v>
      </c>
      <c r="M33" s="12">
        <f t="shared" si="5"/>
        <v>0</v>
      </c>
      <c r="N33" s="7">
        <f t="shared" si="6"/>
        <v>0</v>
      </c>
      <c r="O33" s="9">
        <f t="shared" si="7"/>
        <v>0</v>
      </c>
      <c r="P33" s="9">
        <f t="shared" si="8"/>
        <v>0</v>
      </c>
      <c r="Q33" s="17">
        <v>1.5</v>
      </c>
    </row>
    <row r="34" spans="1:17" s="17" customFormat="1" ht="14.4" customHeight="1" x14ac:dyDescent="0.2">
      <c r="A34" s="10" t="s">
        <v>18</v>
      </c>
      <c r="B34" s="52">
        <f t="shared" si="0"/>
        <v>1.5127528583992964</v>
      </c>
      <c r="C34" s="53">
        <v>860</v>
      </c>
      <c r="D34" s="99">
        <f>'Overall Prijzen'!$L34*$D$29/100</f>
        <v>0</v>
      </c>
      <c r="E34" s="6">
        <f>'Overall Prijzen'!$L34*$E$29/100</f>
        <v>0</v>
      </c>
      <c r="F34" s="6">
        <f>'Overall Prijzen'!$L34*$F$29/100</f>
        <v>0</v>
      </c>
      <c r="G34" s="6">
        <f>'Overall Prijzen'!$L34*$G$29/100</f>
        <v>0</v>
      </c>
      <c r="H34" s="6">
        <f>'Overall Prijzen'!$L34*$H$29/100</f>
        <v>0</v>
      </c>
      <c r="I34" s="94">
        <f t="shared" si="2"/>
        <v>0</v>
      </c>
      <c r="J34" s="100">
        <f t="shared" si="1"/>
        <v>0</v>
      </c>
      <c r="K34" s="12">
        <f t="shared" si="3"/>
        <v>0</v>
      </c>
      <c r="L34" s="12">
        <f t="shared" si="4"/>
        <v>0</v>
      </c>
      <c r="M34" s="12">
        <f t="shared" si="5"/>
        <v>0</v>
      </c>
      <c r="N34" s="7">
        <f t="shared" si="6"/>
        <v>0</v>
      </c>
      <c r="O34" s="9">
        <f t="shared" si="7"/>
        <v>0</v>
      </c>
      <c r="P34" s="9">
        <f t="shared" si="8"/>
        <v>0</v>
      </c>
      <c r="Q34" s="17">
        <v>2</v>
      </c>
    </row>
    <row r="35" spans="1:17" s="17" customFormat="1" ht="14.4" customHeight="1" x14ac:dyDescent="0.2">
      <c r="A35" s="11" t="s">
        <v>19</v>
      </c>
      <c r="B35" s="50">
        <f t="shared" si="0"/>
        <v>0.85488126649076512</v>
      </c>
      <c r="C35" s="51">
        <v>486</v>
      </c>
      <c r="D35" s="99">
        <f>'Overall Prijzen'!$L35*$D$29/100</f>
        <v>0</v>
      </c>
      <c r="E35" s="6">
        <f>'Overall Prijzen'!$L35*$E$29/100</f>
        <v>0</v>
      </c>
      <c r="F35" s="6">
        <f>'Overall Prijzen'!$L35*$F$29/100</f>
        <v>0</v>
      </c>
      <c r="G35" s="6">
        <f>'Overall Prijzen'!$L35*$G$29/100</f>
        <v>0</v>
      </c>
      <c r="H35" s="6">
        <f>'Overall Prijzen'!$L35*$H$29/100</f>
        <v>0</v>
      </c>
      <c r="I35" s="94">
        <f t="shared" si="2"/>
        <v>0</v>
      </c>
      <c r="J35" s="100">
        <f t="shared" si="1"/>
        <v>0</v>
      </c>
      <c r="K35" s="12">
        <f t="shared" si="3"/>
        <v>0</v>
      </c>
      <c r="L35" s="12">
        <f t="shared" si="4"/>
        <v>0</v>
      </c>
      <c r="M35" s="12">
        <f t="shared" si="5"/>
        <v>0</v>
      </c>
      <c r="N35" s="7">
        <f t="shared" si="6"/>
        <v>0</v>
      </c>
      <c r="O35" s="9">
        <f t="shared" si="7"/>
        <v>0</v>
      </c>
      <c r="P35" s="9">
        <f t="shared" si="8"/>
        <v>0</v>
      </c>
      <c r="Q35" s="17">
        <v>2.5</v>
      </c>
    </row>
    <row r="36" spans="1:17" s="17" customFormat="1" ht="14.4" customHeight="1" x14ac:dyDescent="0.2">
      <c r="A36" s="11" t="s">
        <v>20</v>
      </c>
      <c r="B36" s="50">
        <f t="shared" si="0"/>
        <v>0.99032541776605099</v>
      </c>
      <c r="C36" s="51">
        <v>563</v>
      </c>
      <c r="D36" s="99">
        <f>'Overall Prijzen'!$L36*$D$29/100</f>
        <v>0</v>
      </c>
      <c r="E36" s="6">
        <f>'Overall Prijzen'!$L36*$E$29/100</f>
        <v>0</v>
      </c>
      <c r="F36" s="6">
        <f>'Overall Prijzen'!$L36*$F$29/100</f>
        <v>0</v>
      </c>
      <c r="G36" s="6">
        <f>'Overall Prijzen'!$L36*$G$29/100</f>
        <v>0</v>
      </c>
      <c r="H36" s="6">
        <f>'Overall Prijzen'!$L36*$H$29/100</f>
        <v>0</v>
      </c>
      <c r="I36" s="94">
        <f t="shared" si="2"/>
        <v>0</v>
      </c>
      <c r="J36" s="100">
        <f t="shared" si="1"/>
        <v>0</v>
      </c>
      <c r="K36" s="12">
        <f t="shared" si="3"/>
        <v>0</v>
      </c>
      <c r="L36" s="12">
        <f t="shared" si="4"/>
        <v>0</v>
      </c>
      <c r="M36" s="12">
        <f t="shared" si="5"/>
        <v>0</v>
      </c>
      <c r="N36" s="7">
        <f t="shared" si="6"/>
        <v>0</v>
      </c>
      <c r="O36" s="9">
        <f t="shared" si="7"/>
        <v>0</v>
      </c>
      <c r="P36" s="9">
        <f t="shared" si="8"/>
        <v>0</v>
      </c>
      <c r="Q36" s="17">
        <v>3</v>
      </c>
    </row>
    <row r="37" spans="1:17" s="17" customFormat="1" ht="14.4" customHeight="1" x14ac:dyDescent="0.2">
      <c r="A37" s="11" t="s">
        <v>21</v>
      </c>
      <c r="B37" s="50">
        <f t="shared" si="0"/>
        <v>1.0167106420404572</v>
      </c>
      <c r="C37" s="51">
        <v>578</v>
      </c>
      <c r="D37" s="99">
        <f>'Overall Prijzen'!$L37*$D$29/100</f>
        <v>0</v>
      </c>
      <c r="E37" s="6">
        <f>'Overall Prijzen'!$L37*$E$29/100</f>
        <v>0</v>
      </c>
      <c r="F37" s="6">
        <f>'Overall Prijzen'!$L37*$F$29/100</f>
        <v>0</v>
      </c>
      <c r="G37" s="6">
        <f>'Overall Prijzen'!$L37*$G$29/100</f>
        <v>0</v>
      </c>
      <c r="H37" s="6">
        <f>'Overall Prijzen'!$L37*$H$29/100</f>
        <v>0</v>
      </c>
      <c r="I37" s="94">
        <f t="shared" si="2"/>
        <v>0</v>
      </c>
      <c r="J37" s="100">
        <f t="shared" si="1"/>
        <v>0</v>
      </c>
      <c r="K37" s="12">
        <f t="shared" si="3"/>
        <v>0</v>
      </c>
      <c r="L37" s="12">
        <f t="shared" si="4"/>
        <v>0</v>
      </c>
      <c r="M37" s="12">
        <f t="shared" si="5"/>
        <v>0</v>
      </c>
      <c r="N37" s="7">
        <f t="shared" si="6"/>
        <v>0</v>
      </c>
      <c r="O37" s="9">
        <f t="shared" si="7"/>
        <v>0</v>
      </c>
      <c r="P37" s="9">
        <f t="shared" si="8"/>
        <v>0</v>
      </c>
    </row>
    <row r="38" spans="1:17" s="17" customFormat="1" ht="14.4" customHeight="1" x14ac:dyDescent="0.2">
      <c r="A38" s="11" t="s">
        <v>22</v>
      </c>
      <c r="B38" s="50">
        <f t="shared" si="0"/>
        <v>1.0993843447669305</v>
      </c>
      <c r="C38" s="51">
        <v>625</v>
      </c>
      <c r="D38" s="99">
        <f>'Overall Prijzen'!$L38*$D$29/100</f>
        <v>0</v>
      </c>
      <c r="E38" s="6">
        <f>'Overall Prijzen'!$L38*$E$29/100</f>
        <v>0</v>
      </c>
      <c r="F38" s="6">
        <f>'Overall Prijzen'!$L38*$F$29/100</f>
        <v>0</v>
      </c>
      <c r="G38" s="6">
        <f>'Overall Prijzen'!$L38*$G$29/100</f>
        <v>0</v>
      </c>
      <c r="H38" s="6">
        <f>'Overall Prijzen'!$L38*$H$29/100</f>
        <v>0</v>
      </c>
      <c r="I38" s="94">
        <f t="shared" si="2"/>
        <v>0</v>
      </c>
      <c r="J38" s="100">
        <f t="shared" si="1"/>
        <v>0</v>
      </c>
      <c r="K38" s="12">
        <f t="shared" si="3"/>
        <v>0</v>
      </c>
      <c r="L38" s="12">
        <f t="shared" si="4"/>
        <v>0</v>
      </c>
      <c r="M38" s="12">
        <f t="shared" si="5"/>
        <v>0</v>
      </c>
      <c r="N38" s="7">
        <f t="shared" si="6"/>
        <v>0</v>
      </c>
      <c r="O38" s="9">
        <f t="shared" si="7"/>
        <v>0</v>
      </c>
      <c r="P38" s="9">
        <f t="shared" si="8"/>
        <v>0</v>
      </c>
    </row>
    <row r="39" spans="1:17" s="17" customFormat="1" ht="14.4" customHeight="1" x14ac:dyDescent="0.2">
      <c r="A39" s="11" t="s">
        <v>23</v>
      </c>
      <c r="B39" s="50">
        <f t="shared" ref="B39" si="9">C39/$E$16</f>
        <v>0.99384344766930521</v>
      </c>
      <c r="C39" s="51">
        <v>565</v>
      </c>
      <c r="D39" s="99">
        <f>'Overall Prijzen'!$L39*$D$29/100</f>
        <v>0</v>
      </c>
      <c r="E39" s="6">
        <f>'Overall Prijzen'!$L39*$E$29/100</f>
        <v>0</v>
      </c>
      <c r="F39" s="6">
        <f>'Overall Prijzen'!$L39*$F$29/100</f>
        <v>0</v>
      </c>
      <c r="G39" s="6">
        <f>'Overall Prijzen'!$L39*$G$29/100</f>
        <v>0</v>
      </c>
      <c r="H39" s="6">
        <f>'Overall Prijzen'!$L39*$H$29/100</f>
        <v>0</v>
      </c>
      <c r="I39" s="94">
        <f t="shared" si="2"/>
        <v>0</v>
      </c>
      <c r="J39" s="100">
        <f t="shared" si="1"/>
        <v>0</v>
      </c>
      <c r="K39" s="12">
        <f t="shared" si="3"/>
        <v>0</v>
      </c>
      <c r="L39" s="12">
        <f t="shared" si="4"/>
        <v>0</v>
      </c>
      <c r="M39" s="12">
        <f t="shared" si="5"/>
        <v>0</v>
      </c>
      <c r="N39" s="7">
        <f t="shared" si="6"/>
        <v>0</v>
      </c>
      <c r="O39" s="9">
        <f t="shared" si="7"/>
        <v>0</v>
      </c>
      <c r="P39" s="9">
        <f t="shared" si="8"/>
        <v>0</v>
      </c>
    </row>
    <row r="40" spans="1:17" s="17" customFormat="1" ht="14.4" customHeight="1" x14ac:dyDescent="0.2">
      <c r="A40" s="11" t="s">
        <v>24</v>
      </c>
      <c r="B40" s="50">
        <f>C40/$E$16</f>
        <v>0.70360598065083557</v>
      </c>
      <c r="C40" s="51">
        <v>400</v>
      </c>
      <c r="D40" s="99">
        <f>'Overall Prijzen'!$L40*$D$29/100</f>
        <v>0</v>
      </c>
      <c r="E40" s="6">
        <f>'Overall Prijzen'!$L40*$E$29/100</f>
        <v>0</v>
      </c>
      <c r="F40" s="6">
        <f>'Overall Prijzen'!$L40*$F$29/100</f>
        <v>0</v>
      </c>
      <c r="G40" s="6">
        <f>'Overall Prijzen'!$L40*$G$29/100</f>
        <v>0</v>
      </c>
      <c r="H40" s="6">
        <f>'Overall Prijzen'!$L40*$H$29/100</f>
        <v>0</v>
      </c>
      <c r="I40" s="94">
        <f t="shared" si="2"/>
        <v>0</v>
      </c>
      <c r="J40" s="100">
        <f t="shared" si="1"/>
        <v>0</v>
      </c>
      <c r="K40" s="12">
        <f t="shared" si="3"/>
        <v>0</v>
      </c>
      <c r="L40" s="12">
        <f t="shared" si="4"/>
        <v>0</v>
      </c>
      <c r="M40" s="12">
        <f t="shared" si="5"/>
        <v>0</v>
      </c>
      <c r="N40" s="7">
        <f t="shared" si="6"/>
        <v>0</v>
      </c>
      <c r="O40" s="9">
        <f t="shared" si="7"/>
        <v>0</v>
      </c>
      <c r="P40" s="9">
        <f t="shared" si="8"/>
        <v>0</v>
      </c>
    </row>
    <row r="41" spans="1:17" s="17" customFormat="1" ht="14.4" customHeight="1" x14ac:dyDescent="0.2">
      <c r="A41" s="11" t="s">
        <v>25</v>
      </c>
      <c r="B41" s="50">
        <f>C41/$E$16</f>
        <v>1.2049252418645557</v>
      </c>
      <c r="C41" s="51">
        <v>685</v>
      </c>
      <c r="D41" s="99">
        <f>'Overall Prijzen'!$L41*$D$29/100</f>
        <v>0</v>
      </c>
      <c r="E41" s="6">
        <f>'Overall Prijzen'!$L41*$E$29/100</f>
        <v>0</v>
      </c>
      <c r="F41" s="6">
        <f>'Overall Prijzen'!$L41*$F$29/100</f>
        <v>0</v>
      </c>
      <c r="G41" s="6">
        <f>'Overall Prijzen'!$L41*$G$29/100</f>
        <v>0</v>
      </c>
      <c r="H41" s="6">
        <f>'Overall Prijzen'!$L41*$H$29/100</f>
        <v>0</v>
      </c>
      <c r="I41" s="94">
        <f t="shared" si="2"/>
        <v>0</v>
      </c>
      <c r="J41" s="100">
        <f t="shared" si="1"/>
        <v>0</v>
      </c>
      <c r="K41" s="12">
        <f t="shared" si="3"/>
        <v>0</v>
      </c>
      <c r="L41" s="12">
        <f t="shared" si="4"/>
        <v>0</v>
      </c>
      <c r="M41" s="12">
        <f t="shared" si="5"/>
        <v>0</v>
      </c>
      <c r="N41" s="7">
        <f t="shared" si="6"/>
        <v>0</v>
      </c>
      <c r="O41" s="9">
        <f t="shared" si="7"/>
        <v>0</v>
      </c>
      <c r="P41" s="9">
        <f t="shared" si="8"/>
        <v>0</v>
      </c>
    </row>
    <row r="42" spans="1:17" s="17" customFormat="1" ht="14.4" customHeight="1" x14ac:dyDescent="0.2">
      <c r="A42" s="11" t="s">
        <v>26</v>
      </c>
      <c r="B42" s="50">
        <f>C42/$E$16</f>
        <v>1.0905892700087951</v>
      </c>
      <c r="C42" s="51">
        <v>620</v>
      </c>
      <c r="D42" s="99">
        <f>'Overall Prijzen'!$L42*$D$29/100</f>
        <v>0</v>
      </c>
      <c r="E42" s="6">
        <f>'Overall Prijzen'!$L42*$E$29/100</f>
        <v>0</v>
      </c>
      <c r="F42" s="6">
        <f>'Overall Prijzen'!$L42*$F$29/100</f>
        <v>0</v>
      </c>
      <c r="G42" s="6">
        <f>'Overall Prijzen'!$L42*$G$29/100</f>
        <v>0</v>
      </c>
      <c r="H42" s="6">
        <f>'Overall Prijzen'!$L42*$H$29/100</f>
        <v>0</v>
      </c>
      <c r="I42" s="94">
        <f t="shared" si="2"/>
        <v>0</v>
      </c>
      <c r="J42" s="100">
        <f t="shared" si="1"/>
        <v>0</v>
      </c>
      <c r="K42" s="12">
        <f t="shared" si="3"/>
        <v>0</v>
      </c>
      <c r="L42" s="12">
        <f t="shared" si="4"/>
        <v>0</v>
      </c>
      <c r="M42" s="12">
        <f t="shared" si="5"/>
        <v>0</v>
      </c>
      <c r="N42" s="7">
        <f t="shared" si="6"/>
        <v>0</v>
      </c>
      <c r="O42" s="9">
        <f t="shared" si="7"/>
        <v>0</v>
      </c>
      <c r="P42" s="9">
        <f t="shared" si="8"/>
        <v>0</v>
      </c>
    </row>
    <row r="43" spans="1:17" s="17" customFormat="1" ht="14.4" customHeight="1" x14ac:dyDescent="0.2">
      <c r="A43" s="11" t="s">
        <v>27</v>
      </c>
      <c r="B43" s="50">
        <f>C43/$E$16</f>
        <v>0.91468777484608621</v>
      </c>
      <c r="C43" s="51">
        <v>520</v>
      </c>
      <c r="D43" s="99">
        <f>'Overall Prijzen'!$L43*$D$29/100</f>
        <v>0</v>
      </c>
      <c r="E43" s="6">
        <f>'Overall Prijzen'!$L43*$E$29/100</f>
        <v>0</v>
      </c>
      <c r="F43" s="6">
        <f>'Overall Prijzen'!$L43*$F$29/100</f>
        <v>0</v>
      </c>
      <c r="G43" s="6">
        <f>'Overall Prijzen'!$L43*$G$29/100</f>
        <v>0</v>
      </c>
      <c r="H43" s="6">
        <f>'Overall Prijzen'!$L43*$H$29/100</f>
        <v>0</v>
      </c>
      <c r="I43" s="94">
        <f t="shared" si="2"/>
        <v>0</v>
      </c>
      <c r="J43" s="100">
        <f t="shared" si="1"/>
        <v>0</v>
      </c>
      <c r="K43" s="12">
        <f t="shared" si="3"/>
        <v>0</v>
      </c>
      <c r="L43" s="12">
        <f t="shared" si="4"/>
        <v>0</v>
      </c>
      <c r="M43" s="12">
        <f t="shared" si="5"/>
        <v>0</v>
      </c>
      <c r="N43" s="7">
        <f t="shared" si="6"/>
        <v>0</v>
      </c>
      <c r="O43" s="9">
        <f t="shared" si="7"/>
        <v>0</v>
      </c>
      <c r="P43" s="9">
        <f t="shared" si="8"/>
        <v>0</v>
      </c>
    </row>
    <row r="44" spans="1:17" s="17" customFormat="1" ht="14.4" customHeight="1" thickBot="1" x14ac:dyDescent="0.25">
      <c r="A44" s="11" t="s">
        <v>28</v>
      </c>
      <c r="B44" s="50">
        <f>C44/$E$16</f>
        <v>0.19525065963060687</v>
      </c>
      <c r="C44" s="51">
        <v>111</v>
      </c>
      <c r="D44" s="101">
        <f>'Overall Prijzen'!$L44*$D$29/100</f>
        <v>0</v>
      </c>
      <c r="E44" s="102">
        <f>'Overall Prijzen'!$L44*$E$29/100</f>
        <v>0</v>
      </c>
      <c r="F44" s="102">
        <f>'Overall Prijzen'!$L44*$F$29/100</f>
        <v>0</v>
      </c>
      <c r="G44" s="102">
        <f>'Overall Prijzen'!$L44*$G$29/100</f>
        <v>0</v>
      </c>
      <c r="H44" s="102">
        <f>'Overall Prijzen'!$L44*$H$29/100</f>
        <v>0</v>
      </c>
      <c r="I44" s="103">
        <f t="shared" si="2"/>
        <v>0</v>
      </c>
      <c r="J44" s="104">
        <f t="shared" si="1"/>
        <v>0</v>
      </c>
      <c r="K44" s="12">
        <f t="shared" si="3"/>
        <v>0</v>
      </c>
      <c r="L44" s="12">
        <f t="shared" si="4"/>
        <v>0</v>
      </c>
      <c r="M44" s="12">
        <f t="shared" si="5"/>
        <v>0</v>
      </c>
      <c r="N44" s="7">
        <f t="shared" si="6"/>
        <v>0</v>
      </c>
      <c r="O44" s="9">
        <f t="shared" si="7"/>
        <v>0</v>
      </c>
      <c r="P44" s="9">
        <f t="shared" si="8"/>
        <v>0</v>
      </c>
    </row>
    <row r="45" spans="1:17" s="17" customFormat="1" ht="15" customHeight="1" thickBot="1" x14ac:dyDescent="0.25">
      <c r="A45" s="54"/>
      <c r="B45" s="55"/>
      <c r="C45" s="56"/>
      <c r="J45" s="89" t="str">
        <f>IF(J29&lt;0,"Geen negatief % invoeren aub. Op deze wijze is uw inschrijving ongeldig!","")</f>
        <v/>
      </c>
      <c r="N45" s="13"/>
      <c r="O45" s="14"/>
      <c r="P45" s="14"/>
    </row>
    <row r="46" spans="1:17" s="17" customFormat="1" ht="14.4" customHeight="1" x14ac:dyDescent="0.2">
      <c r="A46" s="57" t="s">
        <v>29</v>
      </c>
      <c r="B46" s="58"/>
      <c r="C46" s="59">
        <f>SUM(C$31:C$45)</f>
        <v>7959</v>
      </c>
      <c r="D46" s="107">
        <f>SUM(D31:D45)</f>
        <v>0</v>
      </c>
      <c r="E46" s="107">
        <f t="shared" ref="E46:H46" si="10">SUM(E31:E45)</f>
        <v>0</v>
      </c>
      <c r="F46" s="107">
        <f t="shared" si="10"/>
        <v>0</v>
      </c>
      <c r="G46" s="107">
        <f t="shared" si="10"/>
        <v>0</v>
      </c>
      <c r="H46" s="107">
        <f t="shared" si="10"/>
        <v>0</v>
      </c>
      <c r="I46" s="107">
        <f>SUM(I31:I44)</f>
        <v>0</v>
      </c>
      <c r="J46" s="107">
        <f>SUM(J31:J44)</f>
        <v>0</v>
      </c>
      <c r="K46" s="60">
        <f t="shared" ref="K46:P46" si="11">SUM(K31:K45)</f>
        <v>0</v>
      </c>
      <c r="L46" s="60">
        <f t="shared" si="11"/>
        <v>0</v>
      </c>
      <c r="M46" s="60">
        <f t="shared" si="11"/>
        <v>0</v>
      </c>
      <c r="N46" s="60">
        <f t="shared" si="11"/>
        <v>0</v>
      </c>
      <c r="O46" s="158">
        <f t="shared" si="11"/>
        <v>0</v>
      </c>
      <c r="P46" s="124">
        <f t="shared" si="11"/>
        <v>0</v>
      </c>
    </row>
    <row r="47" spans="1:17" s="17" customFormat="1" ht="15" customHeight="1" thickBot="1" x14ac:dyDescent="0.25">
      <c r="A47" s="46" t="s">
        <v>30</v>
      </c>
      <c r="B47" s="61"/>
      <c r="C47" s="61"/>
      <c r="D47" s="61"/>
      <c r="E47" s="61"/>
      <c r="F47" s="61"/>
      <c r="G47" s="61"/>
      <c r="H47" s="61"/>
      <c r="I47" s="61"/>
      <c r="J47" s="62"/>
      <c r="K47" s="82">
        <f>K46/$C46</f>
        <v>0</v>
      </c>
      <c r="L47" s="82"/>
      <c r="M47" s="82"/>
      <c r="N47" s="81">
        <f>N46/9/C46</f>
        <v>0</v>
      </c>
      <c r="O47" s="159"/>
      <c r="P47" s="125"/>
    </row>
    <row r="48" spans="1:17" s="17" customFormat="1" ht="15" customHeight="1" thickBot="1" x14ac:dyDescent="0.25">
      <c r="A48" s="63" t="s">
        <v>31</v>
      </c>
      <c r="B48" s="41"/>
      <c r="F48" s="160" t="str">
        <f>IF(($D$29+$E$29+$F$29+$G$29+$H$29+$J$29)&gt;100,"Let op! Uw totale Implementie-percentage overstijgt de 100%. Uw Inschrijving is hiermee ongeldig!","")</f>
        <v/>
      </c>
      <c r="G48" s="160"/>
      <c r="H48" s="160"/>
      <c r="I48" s="160"/>
      <c r="J48" s="160"/>
      <c r="K48" s="160"/>
      <c r="L48" s="115"/>
      <c r="M48" s="115"/>
      <c r="N48" s="64"/>
      <c r="O48" s="84" t="s">
        <v>52</v>
      </c>
    </row>
    <row r="49" spans="1:17" s="17" customFormat="1" ht="12.6" customHeight="1" x14ac:dyDescent="0.2">
      <c r="A49" s="63" t="s">
        <v>32</v>
      </c>
      <c r="C49" s="65">
        <f>C46/E24</f>
        <v>568.5</v>
      </c>
      <c r="F49" s="161" t="str">
        <f>IF($O$46&gt;4100000,"Let op! U overstijgt de plafondwaarde!","")</f>
        <v/>
      </c>
      <c r="G49" s="161"/>
    </row>
    <row r="50" spans="1:17" s="17" customFormat="1" ht="16.2" customHeight="1" thickBot="1" x14ac:dyDescent="0.25">
      <c r="A50" s="66" t="s">
        <v>33</v>
      </c>
      <c r="B50" s="67"/>
      <c r="C50" s="68">
        <f>O46/$C46/5</f>
        <v>0</v>
      </c>
      <c r="D50" s="68">
        <f>P46/$C46/9</f>
        <v>0</v>
      </c>
      <c r="E50" s="120">
        <f>D50/12</f>
        <v>0</v>
      </c>
      <c r="F50" s="161"/>
      <c r="G50" s="161"/>
    </row>
    <row r="51" spans="1:17" s="17" customFormat="1" x14ac:dyDescent="0.2">
      <c r="C51" s="69" t="s">
        <v>86</v>
      </c>
      <c r="D51" s="69" t="s">
        <v>87</v>
      </c>
      <c r="E51" s="121" t="s">
        <v>88</v>
      </c>
      <c r="K51" s="117"/>
    </row>
    <row r="52" spans="1:17" s="17" customFormat="1" ht="13.2" thickBot="1" x14ac:dyDescent="0.25">
      <c r="C52" s="69"/>
    </row>
    <row r="53" spans="1:17" s="17" customFormat="1" ht="27" customHeight="1" thickBot="1" x14ac:dyDescent="0.25">
      <c r="A53" s="70" t="s">
        <v>34</v>
      </c>
      <c r="B53" s="71" t="s">
        <v>35</v>
      </c>
    </row>
    <row r="54" spans="1:17" s="17" customFormat="1" ht="25.8" thickBot="1" x14ac:dyDescent="0.25">
      <c r="A54" s="72" t="s">
        <v>36</v>
      </c>
      <c r="B54" s="8">
        <v>0</v>
      </c>
    </row>
    <row r="55" spans="1:17" s="17" customFormat="1" ht="25.8" thickBot="1" x14ac:dyDescent="0.25">
      <c r="A55" s="72" t="s">
        <v>37</v>
      </c>
      <c r="B55" s="8">
        <v>0</v>
      </c>
    </row>
    <row r="56" spans="1:17" s="17" customFormat="1" ht="25.8" thickBot="1" x14ac:dyDescent="0.25">
      <c r="A56" s="72" t="s">
        <v>38</v>
      </c>
      <c r="B56" s="8">
        <v>0</v>
      </c>
      <c r="D56" s="77" t="s">
        <v>71</v>
      </c>
      <c r="E56" s="76"/>
    </row>
    <row r="57" spans="1:17" ht="25.8" thickBot="1" x14ac:dyDescent="0.25">
      <c r="A57" s="72" t="s">
        <v>43</v>
      </c>
      <c r="B57" s="8">
        <v>0</v>
      </c>
      <c r="C57" s="87"/>
      <c r="D57" s="77" t="s">
        <v>72</v>
      </c>
      <c r="E57" s="76"/>
      <c r="H57" s="17"/>
      <c r="I57" s="17"/>
      <c r="J57" s="17"/>
      <c r="K57" s="17"/>
      <c r="L57" s="17"/>
      <c r="M57" s="17"/>
      <c r="N57" s="17"/>
      <c r="Q57" s="17"/>
    </row>
    <row r="58" spans="1:17" ht="35.25" customHeight="1" thickBot="1" x14ac:dyDescent="0.25">
      <c r="A58" s="143" t="s">
        <v>45</v>
      </c>
      <c r="B58" s="144"/>
      <c r="C58" s="76"/>
      <c r="D58" s="77" t="s">
        <v>39</v>
      </c>
      <c r="E58" s="76"/>
      <c r="F58" s="17"/>
      <c r="G58" s="17"/>
      <c r="H58" s="17"/>
      <c r="I58" s="17"/>
      <c r="J58" s="17"/>
      <c r="K58" s="17"/>
      <c r="L58" s="17"/>
      <c r="M58" s="17"/>
      <c r="N58" s="17"/>
      <c r="Q58" s="17"/>
    </row>
    <row r="59" spans="1:17" ht="18.600000000000001" customHeight="1" thickBot="1" x14ac:dyDescent="0.25">
      <c r="A59" s="83"/>
      <c r="B59" s="83"/>
      <c r="C59" s="76"/>
      <c r="D59" s="77" t="s">
        <v>40</v>
      </c>
      <c r="E59" s="76"/>
      <c r="F59" s="76"/>
      <c r="G59" s="76"/>
      <c r="H59" s="76"/>
      <c r="I59" s="17"/>
      <c r="J59" s="76"/>
      <c r="K59" s="17"/>
      <c r="L59" s="17"/>
      <c r="M59" s="17"/>
      <c r="N59" s="17"/>
      <c r="Q59" s="17"/>
    </row>
    <row r="60" spans="1:17" ht="13.2" thickBot="1" x14ac:dyDescent="0.25">
      <c r="A60" s="86" t="s">
        <v>57</v>
      </c>
      <c r="B60" s="71" t="s">
        <v>35</v>
      </c>
      <c r="C60" s="17"/>
      <c r="D60" s="78" t="s">
        <v>41</v>
      </c>
      <c r="E60" s="76"/>
      <c r="F60" s="76"/>
      <c r="G60" s="76"/>
      <c r="H60" s="76"/>
      <c r="I60" s="17"/>
      <c r="J60" s="17"/>
      <c r="K60" s="17"/>
      <c r="L60" s="17"/>
      <c r="M60" s="17"/>
      <c r="N60" s="17"/>
      <c r="Q60" s="17"/>
    </row>
    <row r="61" spans="1:17" ht="29.4" customHeight="1" thickBot="1" x14ac:dyDescent="0.25">
      <c r="A61" s="72" t="s">
        <v>53</v>
      </c>
      <c r="B61" s="8">
        <v>0</v>
      </c>
      <c r="C61" s="76"/>
      <c r="D61" s="79" t="s">
        <v>42</v>
      </c>
      <c r="E61" s="76"/>
      <c r="F61" s="76"/>
      <c r="G61" s="76"/>
      <c r="H61" s="76"/>
      <c r="I61" s="17"/>
      <c r="J61" s="17"/>
      <c r="K61" s="17"/>
      <c r="L61" s="17"/>
      <c r="M61" s="17"/>
      <c r="N61" s="17"/>
      <c r="Q61" s="17"/>
    </row>
    <row r="62" spans="1:17" ht="29.4" customHeight="1" thickBot="1" x14ac:dyDescent="0.25">
      <c r="A62" s="72" t="s">
        <v>54</v>
      </c>
      <c r="B62" s="8">
        <v>0</v>
      </c>
      <c r="C62" s="76"/>
      <c r="D62" s="80" t="s">
        <v>44</v>
      </c>
      <c r="E62" s="76"/>
      <c r="F62" s="76"/>
      <c r="G62" s="76"/>
      <c r="H62" s="76"/>
      <c r="I62" s="17"/>
      <c r="J62" s="17"/>
      <c r="K62" s="17"/>
      <c r="L62" s="17"/>
      <c r="M62" s="17"/>
      <c r="N62" s="17"/>
      <c r="Q62" s="17"/>
    </row>
    <row r="63" spans="1:17" ht="29.4" customHeight="1" thickBot="1" x14ac:dyDescent="0.25">
      <c r="A63" s="72" t="s">
        <v>55</v>
      </c>
      <c r="B63" s="8">
        <v>0</v>
      </c>
      <c r="C63" s="76"/>
      <c r="D63" s="76"/>
      <c r="E63" s="76"/>
      <c r="F63" s="76"/>
      <c r="G63" s="76"/>
      <c r="H63" s="76"/>
      <c r="I63" s="17"/>
      <c r="J63" s="17"/>
      <c r="K63" s="17"/>
      <c r="L63" s="17"/>
      <c r="M63" s="17"/>
      <c r="N63" s="17"/>
      <c r="Q63" s="17"/>
    </row>
    <row r="64" spans="1:17" ht="29.4" customHeight="1" thickBot="1" x14ac:dyDescent="0.25">
      <c r="A64" s="88" t="s">
        <v>56</v>
      </c>
      <c r="B64" s="8">
        <v>0</v>
      </c>
      <c r="C64" s="76"/>
      <c r="D64" s="76"/>
      <c r="E64" s="76"/>
      <c r="F64" s="76"/>
      <c r="G64" s="76"/>
      <c r="H64" s="76"/>
      <c r="I64" s="17"/>
      <c r="J64" s="17"/>
      <c r="K64" s="17"/>
      <c r="L64" s="17"/>
      <c r="M64" s="17"/>
      <c r="N64" s="17"/>
      <c r="Q64" s="17"/>
    </row>
    <row r="65" spans="1:17" ht="38.4" customHeight="1" thickBot="1" x14ac:dyDescent="0.25">
      <c r="A65" s="143" t="s">
        <v>74</v>
      </c>
      <c r="B65" s="144"/>
      <c r="C65" s="76"/>
      <c r="D65" s="76"/>
      <c r="E65" s="76"/>
      <c r="F65" s="76"/>
      <c r="G65" s="76"/>
      <c r="H65" s="76"/>
      <c r="I65" s="17"/>
      <c r="J65" s="17"/>
      <c r="K65" s="17"/>
      <c r="L65" s="17"/>
      <c r="M65" s="17"/>
      <c r="N65" s="17"/>
      <c r="Q65" s="17"/>
    </row>
    <row r="66" spans="1:17" ht="13.2" customHeight="1" x14ac:dyDescent="0.2">
      <c r="A66" s="85"/>
      <c r="B66" s="85"/>
      <c r="C66" s="85"/>
      <c r="D66" s="76"/>
      <c r="E66" s="76"/>
      <c r="F66" s="76"/>
      <c r="G66" s="76"/>
      <c r="H66" s="76"/>
      <c r="I66" s="17"/>
      <c r="J66" s="17"/>
      <c r="K66" s="17"/>
      <c r="L66" s="17"/>
      <c r="M66" s="17"/>
      <c r="N66" s="17"/>
      <c r="Q66" s="17"/>
    </row>
    <row r="67" spans="1:17" x14ac:dyDescent="0.2">
      <c r="A67" s="17" t="s">
        <v>46</v>
      </c>
      <c r="B67" s="17"/>
      <c r="C67" s="17"/>
      <c r="D67" s="17"/>
      <c r="E67" s="17"/>
      <c r="F67" s="17"/>
      <c r="G67" s="17"/>
      <c r="H67" s="17"/>
      <c r="I67" s="17"/>
      <c r="J67" s="17"/>
      <c r="K67" s="17"/>
      <c r="L67" s="17"/>
      <c r="M67" s="17"/>
      <c r="N67" s="17"/>
      <c r="Q67" s="17"/>
    </row>
    <row r="68" spans="1:17" ht="15" thickBot="1" x14ac:dyDescent="0.35">
      <c r="A68" s="17"/>
      <c r="B68" s="17"/>
      <c r="C68" s="17"/>
      <c r="D68" s="17"/>
      <c r="E68" s="17"/>
      <c r="F68" s="17"/>
      <c r="G68" s="17"/>
      <c r="H68" s="17"/>
      <c r="I68" s="17"/>
      <c r="J68" s="74"/>
      <c r="K68" s="17"/>
      <c r="L68" s="17"/>
      <c r="M68" s="17"/>
      <c r="N68" s="17"/>
      <c r="Q68" s="17"/>
    </row>
    <row r="69" spans="1:17" ht="14.4" customHeight="1" x14ac:dyDescent="0.3">
      <c r="A69" s="133" t="s">
        <v>47</v>
      </c>
      <c r="B69" s="126"/>
      <c r="C69" s="127"/>
      <c r="D69" s="127"/>
      <c r="E69" s="127"/>
      <c r="F69" s="128"/>
      <c r="G69" s="17"/>
      <c r="H69" s="17"/>
      <c r="I69" s="17"/>
      <c r="J69" s="75"/>
      <c r="K69" s="17"/>
      <c r="L69" s="17"/>
      <c r="M69" s="17"/>
      <c r="N69" s="17"/>
      <c r="Q69" s="17"/>
    </row>
    <row r="70" spans="1:17" ht="15" customHeight="1" thickBot="1" x14ac:dyDescent="0.35">
      <c r="A70" s="134"/>
      <c r="B70" s="129"/>
      <c r="C70" s="130"/>
      <c r="D70" s="130"/>
      <c r="E70" s="130"/>
      <c r="F70" s="131"/>
      <c r="G70" s="17"/>
      <c r="H70" s="17"/>
      <c r="I70" s="17"/>
      <c r="J70" s="74"/>
      <c r="K70" s="17"/>
      <c r="L70" s="17"/>
      <c r="M70" s="17"/>
      <c r="N70" s="17"/>
      <c r="Q70" s="17"/>
    </row>
    <row r="71" spans="1:17" x14ac:dyDescent="0.2">
      <c r="A71" s="133" t="s">
        <v>48</v>
      </c>
      <c r="B71" s="126"/>
      <c r="C71" s="127"/>
      <c r="D71" s="127"/>
      <c r="E71" s="127"/>
      <c r="F71" s="128"/>
      <c r="G71" s="17"/>
      <c r="H71" s="17"/>
      <c r="I71" s="17"/>
      <c r="Q71" s="17"/>
    </row>
    <row r="72" spans="1:17" ht="13.2" thickBot="1" x14ac:dyDescent="0.25">
      <c r="A72" s="134"/>
      <c r="B72" s="129"/>
      <c r="C72" s="130"/>
      <c r="D72" s="130"/>
      <c r="E72" s="130"/>
      <c r="F72" s="131"/>
      <c r="G72" s="17"/>
      <c r="H72" s="17"/>
      <c r="I72" s="17"/>
      <c r="Q72" s="17"/>
    </row>
    <row r="73" spans="1:17" ht="14.4" customHeight="1" x14ac:dyDescent="0.2">
      <c r="A73" s="133" t="s">
        <v>49</v>
      </c>
      <c r="B73" s="126"/>
      <c r="C73" s="127"/>
      <c r="D73" s="127"/>
      <c r="E73" s="127"/>
      <c r="F73" s="128"/>
      <c r="G73" s="17"/>
      <c r="H73" s="17"/>
      <c r="I73" s="17"/>
      <c r="Q73" s="17"/>
    </row>
    <row r="74" spans="1:17" ht="15" customHeight="1" thickBot="1" x14ac:dyDescent="0.25">
      <c r="A74" s="134"/>
      <c r="B74" s="129"/>
      <c r="C74" s="130"/>
      <c r="D74" s="130"/>
      <c r="E74" s="130"/>
      <c r="F74" s="131"/>
      <c r="G74" s="17"/>
      <c r="H74" s="17"/>
      <c r="I74" s="17"/>
      <c r="Q74" s="17"/>
    </row>
    <row r="75" spans="1:17" x14ac:dyDescent="0.2">
      <c r="A75" s="133" t="s">
        <v>50</v>
      </c>
      <c r="B75" s="126"/>
      <c r="C75" s="127"/>
      <c r="D75" s="127"/>
      <c r="E75" s="127"/>
      <c r="F75" s="128"/>
      <c r="G75" s="17"/>
      <c r="H75" s="17"/>
      <c r="I75" s="17"/>
    </row>
    <row r="76" spans="1:17" ht="13.2" thickBot="1" x14ac:dyDescent="0.25">
      <c r="A76" s="134"/>
      <c r="B76" s="129"/>
      <c r="C76" s="130"/>
      <c r="D76" s="130"/>
      <c r="E76" s="130"/>
      <c r="F76" s="131"/>
      <c r="G76" s="17"/>
      <c r="H76" s="17"/>
      <c r="I76" s="17"/>
    </row>
    <row r="77" spans="1:17" ht="14.4" customHeight="1" x14ac:dyDescent="0.2">
      <c r="A77" s="133" t="s">
        <v>51</v>
      </c>
      <c r="B77" s="126"/>
      <c r="C77" s="127"/>
      <c r="D77" s="127"/>
      <c r="E77" s="127"/>
      <c r="F77" s="128"/>
      <c r="G77" s="17"/>
      <c r="H77" s="17"/>
      <c r="I77" s="17"/>
    </row>
    <row r="78" spans="1:17" ht="15" customHeight="1" thickBot="1" x14ac:dyDescent="0.25">
      <c r="A78" s="134"/>
      <c r="B78" s="129"/>
      <c r="C78" s="130"/>
      <c r="D78" s="130"/>
      <c r="E78" s="130"/>
      <c r="F78" s="131"/>
      <c r="G78" s="17"/>
      <c r="H78" s="17"/>
      <c r="I78" s="17"/>
    </row>
    <row r="79" spans="1:17" x14ac:dyDescent="0.2">
      <c r="I79" s="17"/>
    </row>
  </sheetData>
  <sheetProtection algorithmName="SHA-512" hashValue="FTqCjaWDN+B07vFmi+d/HfyTXE+CnNVFXBrEW03FxrvcOmtLTrXl/QZ2jfSYWa8yMr/VnLUSgLj0NTqwDeHacA==" saltValue="TqAwnJGumqa6KZNf0fiZSA==" spinCount="100000" sheet="1" objects="1" scenarios="1" selectLockedCells="1"/>
  <protectedRanges>
    <protectedRange password="C6E1" sqref="A27:P27 A28:B30 K67:N69 D56:D62 A56 A53:B55 A31:C52 J57:J58 J68:J69 J60:J66 A60:B65 A66:C66 C28:C29 D47:J47 D48:E48 G48:J48 D28:N28 N45:O45 K29 M29:N29 K31:O44 K46:O48 P31:P47 D49:G51" name="Bereik1" securityDescriptor="O:WDG:WDD:(A;;CC;;;S-1-5-21-77543259-2779743451-3092050905-1140)"/>
  </protectedRanges>
  <mergeCells count="40">
    <mergeCell ref="A17:D17"/>
    <mergeCell ref="O46:O47"/>
    <mergeCell ref="A65:B65"/>
    <mergeCell ref="F48:K48"/>
    <mergeCell ref="F49:G50"/>
    <mergeCell ref="O29:O30"/>
    <mergeCell ref="M29:M30"/>
    <mergeCell ref="L29:L30"/>
    <mergeCell ref="B75:F76"/>
    <mergeCell ref="A58:B58"/>
    <mergeCell ref="A8:D8"/>
    <mergeCell ref="A10:D10"/>
    <mergeCell ref="A11:D11"/>
    <mergeCell ref="A14:E14"/>
    <mergeCell ref="D28:J28"/>
    <mergeCell ref="A9:D9"/>
    <mergeCell ref="A18:D18"/>
    <mergeCell ref="A19:D19"/>
    <mergeCell ref="A20:D20"/>
    <mergeCell ref="A21:D21"/>
    <mergeCell ref="A22:D22"/>
    <mergeCell ref="A23:D23"/>
    <mergeCell ref="A24:D24"/>
    <mergeCell ref="A25:D25"/>
    <mergeCell ref="P29:P30"/>
    <mergeCell ref="P46:P47"/>
    <mergeCell ref="B77:F78"/>
    <mergeCell ref="A26:E26"/>
    <mergeCell ref="A75:A76"/>
    <mergeCell ref="A77:A78"/>
    <mergeCell ref="N29:N30"/>
    <mergeCell ref="A69:A70"/>
    <mergeCell ref="A71:A72"/>
    <mergeCell ref="B29:B30"/>
    <mergeCell ref="C29:C30"/>
    <mergeCell ref="K29:K30"/>
    <mergeCell ref="B69:F70"/>
    <mergeCell ref="B71:F72"/>
    <mergeCell ref="A73:A74"/>
    <mergeCell ref="B73:F74"/>
  </mergeCells>
  <conditionalFormatting sqref="F49">
    <cfRule type="containsText" dxfId="5" priority="6" operator="containsText" text="Let Op">
      <formula>NOT(ISERROR(SEARCH("Let Op",F49)))</formula>
    </cfRule>
  </conditionalFormatting>
  <conditionalFormatting sqref="F48">
    <cfRule type="containsText" dxfId="4" priority="5" operator="containsText" text="hiermee">
      <formula>NOT(ISERROR(SEARCH("hiermee",F48)))</formula>
    </cfRule>
  </conditionalFormatting>
  <conditionalFormatting sqref="K28:L28">
    <cfRule type="containsText" dxfId="3" priority="4" operator="containsText" text="hiermee">
      <formula>NOT(ISERROR(SEARCH("hiermee",K28)))</formula>
    </cfRule>
  </conditionalFormatting>
  <conditionalFormatting sqref="J31:J44">
    <cfRule type="cellIs" dxfId="2" priority="3" operator="lessThan">
      <formula>0</formula>
    </cfRule>
  </conditionalFormatting>
  <conditionalFormatting sqref="J45">
    <cfRule type="containsText" dxfId="1" priority="2" operator="containsText" text="wijze">
      <formula>NOT(ISERROR(SEARCH("wijze",J45)))</formula>
    </cfRule>
  </conditionalFormatting>
  <conditionalFormatting sqref="J29">
    <cfRule type="cellIs" dxfId="0" priority="1" operator="lessThan">
      <formula>0</formula>
    </cfRule>
  </conditionalFormatting>
  <dataValidations count="10">
    <dataValidation type="whole" showInputMessage="1" showErrorMessage="1" errorTitle="Maximaal 125" error="Voer aub minimaal een 0 (null) in. Anders is uw inschrijving ongeldig." promptTitle="Veld moet een waarde bevatten!" prompt="Voer aub minimaal een 0 (null) in. Anders is uw inschrijving ongeldig." sqref="B56:B57" xr:uid="{A623BF21-9410-41CE-A642-4090C1FD26BC}">
      <formula1>0</formula1>
      <formula2>125</formula2>
    </dataValidation>
    <dataValidation type="whole" showInputMessage="1" showErrorMessage="1" errorTitle="Maximaal 105" error="Voer aub minimaal een 0 (null) in. Anders is uw inschrijving ongeldig." promptTitle="Veld moet een waarde bevatten!" prompt="Voer aub minimaal een 0 (null) in. Anders is uw inschrijving ongeldig." sqref="B55" xr:uid="{11366FAD-45DC-41F5-81E3-2E0D6549B67C}">
      <formula1>0</formula1>
      <formula2>105</formula2>
    </dataValidation>
    <dataValidation type="whole" operator="greaterThanOrEqual" showInputMessage="1" showErrorMessage="1" errorTitle="Veld moet een waarde bevatten!" error="Voer aub minimaal een 0 (null) in. Anders is uw inschrijving ongeldig." promptTitle="Veld moet een waarde bevatten!" prompt="Voer aub minimaal een 0 (null) in. Anders is uw inschrijving ongeldig." sqref="B61:B64" xr:uid="{A880160B-6310-447A-87C5-324966385D0E}">
      <formula1>0</formula1>
    </dataValidation>
    <dataValidation type="whole" allowBlank="1" showInputMessage="1" showErrorMessage="1" errorTitle="Plafondprijs is overstegen!" sqref="O46:P46" xr:uid="{27C08AA0-8A8B-41C2-926C-53224912AFE5}">
      <formula1>1</formula1>
      <formula2>3500000</formula2>
    </dataValidation>
    <dataValidation type="list" showInputMessage="1" showErrorMessage="1" errorTitle="Let op!! Maximaal 3%" error="Let op!! Maximaal 3%" promptTitle="Veld moet een waarde bevatten!" prompt="Voer aub minimaal een 0 (null) in. Anders is uw inschrijving ongeldig." sqref="D29:H29" xr:uid="{F08D7D1A-BA2F-4B52-9C8E-E94FC88867B9}">
      <formula1>$Q$30:$Q$36</formula1>
    </dataValidation>
    <dataValidation type="custom" operator="lessThanOrEqual" showInputMessage="1" showErrorMessage="1" errorTitle="Te hoge invoerwaarde!" error="Voer aub een lager percentage in." promptTitle="Veld moet een waarde bevatten!" prompt="Voer aub minimaal een 0 (null) in. Anders is uw inschrijving ongeldig." sqref="J29" xr:uid="{D0C56DEC-3E0C-4E5E-B190-3A198B9A58FE}">
      <formula1>SUM($D29:$H$29)+$J$29&lt;=100</formula1>
    </dataValidation>
    <dataValidation type="custom" allowBlank="1" showInputMessage="1" showErrorMessage="1" errorTitle="Te hoge waarde!" error="Gezamenlijke implementatiewaarde van dit waterschap mag niet de jaarkosten overstijgen." sqref="D31:H44" xr:uid="{F8D599A0-2ADB-432E-9E72-C7CA9CF63320}">
      <formula1>SUM($B31:$F31)&lt;=$K31</formula1>
    </dataValidation>
    <dataValidation allowBlank="1" showInputMessage="1" showErrorMessage="1" promptTitle="Maximaal 1 Jaarfee!" prompt="Gecumuleerde koppelvlakken zijn gemaximeerd op kosten voor 1 jaar." sqref="I31:I44" xr:uid="{D9B25E04-A483-445C-A4AA-B3F7B6677512}"/>
    <dataValidation type="whole" showInputMessage="1" showErrorMessage="1" errorTitle="Maximaal 90" error="Voer aub minimaal een 0 (null) in. Anders is uw inschrijving ongeldig." promptTitle="Veld moet een waarde bevatten!" prompt="Voer aub minimaal een 0 (null) in. Anders is uw inschrijving ongeldig." sqref="B54" xr:uid="{CC54CB00-F9F9-4909-A8EB-7A3AB7B792C0}">
      <formula1>0</formula1>
      <formula2>90</formula2>
    </dataValidation>
    <dataValidation type="whole" operator="greaterThan" allowBlank="1" showInputMessage="1" showErrorMessage="1" errorTitle="Geen negatief % aub" error="U mag geen negatieve waarden invoeren. Voer minimaal een 0 (null) in." sqref="J31:J44" xr:uid="{3B843B6F-82FF-4BED-A178-CA0E5A464677}">
      <formula1>0</formula1>
    </dataValidation>
  </dataValidations>
  <pageMargins left="0.25" right="0.25" top="0.75" bottom="0.75" header="0.3" footer="0.3"/>
  <pageSetup paperSize="9" scale="33" orientation="portrait" horizontalDpi="1200" verticalDpi="1200" r:id="rId1"/>
  <headerFooter>
    <oddHeader>&amp;A</oddHeader>
    <oddFooter>&amp;F</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B245EED5084F1439F76B9D5D2A56905" ma:contentTypeVersion="12" ma:contentTypeDescription="Een nieuw document maken." ma:contentTypeScope="" ma:versionID="3e7a55cdc5f926d90f0aff8c65e4ac31">
  <xsd:schema xmlns:xsd="http://www.w3.org/2001/XMLSchema" xmlns:xs="http://www.w3.org/2001/XMLSchema" xmlns:p="http://schemas.microsoft.com/office/2006/metadata/properties" xmlns:ns2="b30aefac-4b45-4799-b683-ade34c036edb" xmlns:ns3="51333e92-e49c-45b8-91c0-acfa43293b14" xmlns:ns4="c64fecbb-1954-4030-8120-5d79bf625a24" targetNamespace="http://schemas.microsoft.com/office/2006/metadata/properties" ma:root="true" ma:fieldsID="9681bab63c562da5046dede0559935a3" ns2:_="" ns3:_="" ns4:_="">
    <xsd:import namespace="b30aefac-4b45-4799-b683-ade34c036edb"/>
    <xsd:import namespace="51333e92-e49c-45b8-91c0-acfa43293b14"/>
    <xsd:import namespace="c64fecbb-1954-4030-8120-5d79bf625a2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lcf76f155ced4ddcb4097134ff3c332f" minOccurs="0"/>
                <xsd:element ref="ns4:TaxCatchAll"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0aefac-4b45-4799-b683-ade34c036edb"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1333e92-e49c-45b8-91c0-acfa43293b1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51333e92-e49c-45b8-91c0-acfa43293b1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11568F8-6821-4CE9-A4FB-B3CB577B7873}">
  <ds:schemaRefs>
    <ds:schemaRef ds:uri="http://schemas.microsoft.com/sharepoint/v3/contenttype/forms"/>
  </ds:schemaRefs>
</ds:datastoreItem>
</file>

<file path=customXml/itemProps2.xml><?xml version="1.0" encoding="utf-8"?>
<ds:datastoreItem xmlns:ds="http://schemas.openxmlformats.org/officeDocument/2006/customXml" ds:itemID="{AE4BFB4B-236B-4E70-AD40-BA877D8A2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0aefac-4b45-4799-b683-ade34c036edb"/>
    <ds:schemaRef ds:uri="51333e92-e49c-45b8-91c0-acfa43293b14"/>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DE9AEA3-856E-44AE-ADD7-C8707F483C6B}">
  <ds:schemaRefs>
    <ds:schemaRef ds:uri="http://purl.org/dc/dcmitype/"/>
    <ds:schemaRef ds:uri="http://schemas.microsoft.com/office/2006/metadata/properties"/>
    <ds:schemaRef ds:uri="http://www.w3.org/XML/1998/namespace"/>
    <ds:schemaRef ds:uri="http://schemas.microsoft.com/office/2006/documentManagement/types"/>
    <ds:schemaRef ds:uri="http://purl.org/dc/elements/1.1/"/>
    <ds:schemaRef ds:uri="d8bad07b-5009-448c-a7cb-64c3e7d968eb"/>
    <ds:schemaRef ds:uri="http://schemas.microsoft.com/office/infopath/2007/PartnerControls"/>
    <ds:schemaRef ds:uri="http://schemas.openxmlformats.org/package/2006/metadata/core-properties"/>
    <ds:schemaRef ds:uri="9fad2590-564a-43b5-a813-b4dc6e5585fe"/>
    <ds:schemaRef ds:uri="http://purl.org/dc/terms/"/>
    <ds:schemaRef ds:uri="c64fecbb-1954-4030-8120-5d79bf625a24"/>
    <ds:schemaRef ds:uri="51333e92-e49c-45b8-91c0-acfa43293b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Overall Prijzen</vt:lpstr>
      <vt:lpstr>'Overall Prijzen'!Print_Area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Ludo Huisman</dc:creator>
  <cp:keywords/>
  <dc:description/>
  <cp:lastModifiedBy>Kees Zandstra</cp:lastModifiedBy>
  <cp:revision/>
  <cp:lastPrinted>2022-12-02T17:42:36Z</cp:lastPrinted>
  <dcterms:created xsi:type="dcterms:W3CDTF">2022-11-11T10:26:51Z</dcterms:created>
  <dcterms:modified xsi:type="dcterms:W3CDTF">2023-03-09T12:11:35Z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0x01010062ED0DD0CEE3A840B0CBE17C1DA9F8B5</vt:lpwstr>
  </property>
  <property fmtid="{D5CDD505-2E9C-101B-9397-08002B2CF9AE}" pid="3" name="MediaServiceImageTags">
    <vt:lpwstr/>
  </property>
</Properties>
</file>