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defaultThemeVersion="166925"/>
  <mc:AlternateContent xmlns:mc="http://schemas.openxmlformats.org/markup-compatibility/2006">
    <mc:Choice Requires="x15">
      <x15ac:absPath xmlns:x15ac="http://schemas.microsoft.com/office/spreadsheetml/2010/11/ac" url="https://stichtingcarmelcollege.sharepoint.com/sites/SCC_EA_Telefonie-Voorbereidingeherzieneprocedurenajaar2021/Gedeelde documenten/Voorbereidinge herziene procedure najaar 2021/1. Voorbereiding/9. Concept stukken aanbesteding 2022/Concept leidraad inclusief bijlagen 20221003/"/>
    </mc:Choice>
  </mc:AlternateContent>
  <xr:revisionPtr revIDLastSave="477" documentId="8_{E8B81309-E9E8-4314-899F-E4ECF598C779}" xr6:coauthVersionLast="47" xr6:coauthVersionMax="47" xr10:uidLastSave="{7927E498-1D51-4A76-B08C-41659DA16CB1}"/>
  <bookViews>
    <workbookView xWindow="-120" yWindow="-120" windowWidth="29040" windowHeight="15840" firstSheet="1" activeTab="1" xr2:uid="{4EC7C725-48A4-414F-8742-DB5F3747ED6F}"/>
  </bookViews>
  <sheets>
    <sheet name="toelichting-invul instructie" sheetId="3" r:id="rId1"/>
    <sheet name="prijzenblad" sheetId="1" r:id="rId2"/>
    <sheet name="Totaal" sheetId="4"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1" l="1"/>
  <c r="I39" i="1"/>
  <c r="I34" i="1" l="1"/>
  <c r="I33" i="1"/>
  <c r="I32" i="1"/>
  <c r="I31" i="1"/>
  <c r="F73" i="1"/>
  <c r="F74" i="1"/>
  <c r="F75" i="1"/>
  <c r="I38" i="1"/>
  <c r="I37" i="1"/>
  <c r="I23" i="1"/>
  <c r="F23" i="1"/>
  <c r="F25" i="1"/>
  <c r="F24" i="1"/>
  <c r="I16" i="1"/>
  <c r="F69" i="1"/>
  <c r="I69" i="1"/>
  <c r="I24" i="1"/>
  <c r="I25" i="1"/>
  <c r="F15" i="1"/>
  <c r="F72" i="1"/>
  <c r="F67" i="1"/>
  <c r="I36" i="1"/>
  <c r="F50" i="1"/>
  <c r="F51" i="1"/>
  <c r="F14" i="1"/>
  <c r="I22" i="1"/>
  <c r="I21" i="1"/>
  <c r="I20" i="1"/>
  <c r="I19" i="1"/>
  <c r="I29" i="1"/>
  <c r="I14" i="1"/>
  <c r="I13" i="1"/>
  <c r="I12" i="1"/>
  <c r="I11" i="1"/>
  <c r="I9" i="1"/>
  <c r="F68" i="1"/>
  <c r="F66" i="1"/>
  <c r="F65" i="1"/>
  <c r="F64" i="1"/>
  <c r="F63" i="1"/>
  <c r="F62" i="1"/>
  <c r="F61" i="1"/>
  <c r="F60" i="1"/>
  <c r="F59" i="1"/>
  <c r="F58" i="1"/>
  <c r="F57" i="1"/>
  <c r="F56" i="1"/>
  <c r="F55" i="1"/>
  <c r="F54" i="1"/>
  <c r="F53" i="1"/>
  <c r="F52" i="1"/>
  <c r="F49" i="1"/>
  <c r="F45" i="1"/>
  <c r="F44" i="1"/>
  <c r="F43" i="1"/>
  <c r="F42" i="1"/>
  <c r="F22" i="1"/>
  <c r="F21" i="1"/>
  <c r="F20" i="1"/>
  <c r="F19" i="1"/>
  <c r="I10" i="1"/>
  <c r="F9" i="1"/>
  <c r="F10" i="1"/>
  <c r="F11" i="1"/>
  <c r="F12" i="1"/>
  <c r="F13" i="1"/>
  <c r="D8" i="1" l="1"/>
  <c r="I8" i="1" s="1"/>
  <c r="D7" i="1"/>
  <c r="I7" i="1" s="1"/>
  <c r="D6" i="1"/>
  <c r="I6" i="1" s="1"/>
  <c r="I79" i="1" s="1"/>
  <c r="C4" i="4" l="1"/>
  <c r="F7" i="1"/>
  <c r="F6" i="1"/>
  <c r="F8" i="1"/>
  <c r="F78" i="1" l="1"/>
  <c r="I81" i="1"/>
  <c r="I80" i="1" l="1"/>
  <c r="I82" i="1"/>
  <c r="C5" i="4" s="1"/>
  <c r="C3" i="4"/>
</calcChain>
</file>

<file path=xl/sharedStrings.xml><?xml version="1.0" encoding="utf-8"?>
<sst xmlns="http://schemas.openxmlformats.org/spreadsheetml/2006/main" count="220" uniqueCount="204">
  <si>
    <t>Bijlage 6 : Prijzenblad</t>
  </si>
  <si>
    <t>nr</t>
  </si>
  <si>
    <t>Toelichting / invul instructie</t>
  </si>
  <si>
    <t xml:space="preserve">Inschrijver dient enkel de GELE cellen in te vullen. Een niet ingevulde cel geldt als ' € 0,- ". De lichtrode cellen worden berekend. </t>
  </si>
  <si>
    <t>Inschrijver verklaart door in te schrijven dat de inschrijving volledig is gebaseerd op en voldoet aan de bepalingen in het programma van eisen, Concept implementatieplan, de nota's van inlichtingen en de eigen beantwoording van de wensen op de open vragen.</t>
  </si>
  <si>
    <t xml:space="preserve">De geoffreerde prijzen zijn zonder voorbehoud. De in het prijzenblad opgenomen aantallen en door de inschrijver ingevulde aantallen zijn een indicatie voor de beoordeling en de gunning. De gewenste aantallen zijn tot stand gekomen door verificatie van de wensen en eisen bij alle instellingen. </t>
  </si>
  <si>
    <t>4a</t>
  </si>
  <si>
    <t xml:space="preserve">Inschrijver mag zelf bepalen of de verbruikskosten van het vaste netwerk worden aangeboden op basis van een flat fee of op basis van het aantal gesprekken en belminuten maal het tarief per gesprek en tarief per belminuut. In het prijzenblad dient minimaal een van beide te worden ingevuld. Het gaat uitsluitend om de belkosten naar een vaste en mobiele bestemming binnen NL/EU. Overige belkosten zoals bellen naar servicenummers en bellen buiten de EU worden berekend aan opdrachtgever. </t>
  </si>
  <si>
    <t>4b</t>
  </si>
  <si>
    <t>Inschrijver is zelf verantwoordelijk voor de juiste doorrekening naar maandkosten van de verbruikskosten vaste net. Hier zit geen excel formule achter. Dit geldt zowel voor de doorrekening op basis van een flat fee als op basis van daadwerkelijke beltarieven.</t>
  </si>
  <si>
    <t>De definitieve licentie aantallen worden bepaald bij implementatie per instelling. Meer en minderwerk mag pas berekend worden na uitdrukkelijke toestemming van opdrachtgever.  Partijen komen een meer-minderwerk regeling overeen welke gebaseerd is op de antwoorden van de inschrijver op Open vraag over flexibiliteit voor op en afschalen van type gebruikers/ licenties.</t>
  </si>
  <si>
    <t>6a</t>
  </si>
  <si>
    <t xml:space="preserve">De door de inschrijver in te vullen implementatie kosten zijn gebaseerd op de werkzaamheden zoals beschreven in het concept implementatie plan bijlage 11. </t>
  </si>
  <si>
    <t>6b</t>
  </si>
  <si>
    <t xml:space="preserve">Als inschrijver verwacht dat de implementatie sneller / efficienter kan dan de genoemde 18 weken in het concept implementatieplan, kan inschrijver hier aanbevelingen door doen en inzichtelijk maken welke prijsconsequenties die heeft voor de implementatiekosten. Deze aanbeveling en prijsconsequentie beschrijft de inschrijver in de kolom 'toelichting Inschrijver'. </t>
  </si>
  <si>
    <t>6c</t>
  </si>
  <si>
    <t>In het prijzenblad is het niet toegestaan uit te gaan van een andere wijze van implementatie dan beschreven in het concept implementatieplan</t>
  </si>
  <si>
    <t>6d</t>
  </si>
  <si>
    <t>In de implementatie kosten per instelling zijn alle kosten opgenomen die nodig zijn voor de migratie van de bestaande naar de nieuwe omgeving (inclusief portering, verwerken van nummerplan en functionele opgave inclusief ACD call flows/bedienposten, aanmelden nieuwe en bestaande toestellen, project management)</t>
  </si>
  <si>
    <t>De aanschaf van Teams Phone licenties wordt door Opdrachtgever bij een derde partij aangeschaft. Inschrijver neemt maandkosten voor Teams Phone licenties dan ook niet op in zijn inschrijving van het prijzenblad. In de maandelijkse kosten kan inschrijver wel een beheervergoeding opnemen voor service en onderhoud/SLA kosten</t>
  </si>
  <si>
    <t>Als de werkelijke aantallen per item tijdens implementatie anders zijn dan de opgenomen aantallen in het prijzenblad worden deze na ratio verrekend.</t>
  </si>
  <si>
    <t>In het prijzenblad wordt ervan uitgegaan dat de netto kosten worden ingevoerd door inschrijver. Uitzondering wordt gemaakt bij de tarieven stuks prijzen (vanaf regel 88) en de prijzen voor hardware. Daarbij wordt gevraagd om de bruto prijs, aangeboden korting en netto prijs per eenheid.</t>
  </si>
  <si>
    <t xml:space="preserve">Contract 5 jaar + </t>
  </si>
  <si>
    <t>Eenmalige kosten</t>
  </si>
  <si>
    <t>Exploitatiekosten</t>
  </si>
  <si>
    <t>eventueel toelichting inschrijver</t>
  </si>
  <si>
    <t>omschrijving</t>
  </si>
  <si>
    <t>aantal</t>
  </si>
  <si>
    <t>netto eenmalige kosten</t>
  </si>
  <si>
    <t>totaal eenmalige kosten</t>
  </si>
  <si>
    <t xml:space="preserve">netto tarief per maand </t>
  </si>
  <si>
    <t>netto maand kosten (aantal x netto tarief)</t>
  </si>
  <si>
    <t>1.</t>
  </si>
  <si>
    <t>Centrale omgeving vaste net</t>
  </si>
  <si>
    <t>Doorkiesnummers</t>
  </si>
  <si>
    <t>1.1</t>
  </si>
  <si>
    <t>1000-tal</t>
  </si>
  <si>
    <t>1.2</t>
  </si>
  <si>
    <t>100-tal</t>
  </si>
  <si>
    <t>1.3</t>
  </si>
  <si>
    <t>10-tal</t>
  </si>
  <si>
    <t>1.4</t>
  </si>
  <si>
    <t>Enkelvoudige doorkies nummers</t>
  </si>
  <si>
    <t>1.5</t>
  </si>
  <si>
    <t>Aantal gelijktijdige gesprekskanalen tussen Teams en met het openbare telefonie netwerk (op basis van codec G711), Teams Trunk channel</t>
  </si>
  <si>
    <t>1.6</t>
  </si>
  <si>
    <t>Direct Routing en SBC's</t>
  </si>
  <si>
    <t>1.7</t>
  </si>
  <si>
    <t>Contact center applicatie (gebaseerd op 175 agenten (profiel 1a en 60 gelijktijdige gesprekken. Aanname 1 op de 3 agenten is gelijktijdig in gesprek)</t>
  </si>
  <si>
    <t>1.8</t>
  </si>
  <si>
    <t>Bedienpost applicatie (gebaseerd op minimaal 18 receptionistes profiel 1b en 40 gelijktijdige gesprekken inclusief wachtrij)</t>
  </si>
  <si>
    <t>1.9</t>
  </si>
  <si>
    <t>SIP gateway voor aansluiten bestaande toestellen</t>
  </si>
  <si>
    <t>1.10</t>
  </si>
  <si>
    <t>Overige eenmalige kosten centrale omgeving</t>
  </si>
  <si>
    <t>1.11</t>
  </si>
  <si>
    <t>Overige beheerkosten centrale omgeving</t>
  </si>
  <si>
    <t>User licenties vaste telefonie</t>
  </si>
  <si>
    <t>2.1</t>
  </si>
  <si>
    <t>Profiel 1a Contact center gebruiker licentie</t>
  </si>
  <si>
    <t>2.2</t>
  </si>
  <si>
    <t>Profiel 1b Bedienpost gebruiker licentie</t>
  </si>
  <si>
    <t>2.3</t>
  </si>
  <si>
    <t>Profiel 2 persoonlijke teams gebruiker (let op: aanschaf MS Phone system licentie via derden)</t>
  </si>
  <si>
    <t>2.4</t>
  </si>
  <si>
    <t>Profiel 3 functie/locatie gebonden teams gebruiker met vast toestel (aanschaf MS Phone system licenties via derden)</t>
  </si>
  <si>
    <t>2.5</t>
  </si>
  <si>
    <t>Profiel 4 SIP user / intercom zonder toestel</t>
  </si>
  <si>
    <t>2.6</t>
  </si>
  <si>
    <t xml:space="preserve">Aantal aan te schaffen Teams Phone licenties door Opdrachtgever bij derden </t>
  </si>
  <si>
    <t>2.7</t>
  </si>
  <si>
    <t>Overige licentie kosten</t>
  </si>
  <si>
    <t>3.</t>
  </si>
  <si>
    <t>Verbruikskosten vaste en mobiel</t>
  </si>
  <si>
    <t>verbruikskosten Vaste netwerk</t>
  </si>
  <si>
    <t>3.1</t>
  </si>
  <si>
    <t>Flat fee vaste netwerk onbeperkt bellen binnen NL/EU (inclusief starttarief/beltarief naar nationaal vast en nationaal mobiel, excl. Bellen naar betaalde service nummers en buitenland)</t>
  </si>
  <si>
    <t>Gemid. aantal gesprekken p. maand</t>
  </si>
  <si>
    <t>Gemid. aantal belminuten p. maand</t>
  </si>
  <si>
    <t>3.2</t>
  </si>
  <si>
    <t>Naar vast nationaal</t>
  </si>
  <si>
    <t>3.3</t>
  </si>
  <si>
    <t>Naar mobiel nationaal</t>
  </si>
  <si>
    <t>3.4</t>
  </si>
  <si>
    <t>Huidig onnet verkeer (onderling bellen)</t>
  </si>
  <si>
    <t>3.5</t>
  </si>
  <si>
    <t>Overige belkosten vaste netwerk  (naar buitenland en naar servicenummers)</t>
  </si>
  <si>
    <t>verbruikskosten Mobiele netwerk</t>
  </si>
  <si>
    <t>3.6</t>
  </si>
  <si>
    <t>Aantal spraak / data abonnementen inclusief belbundel bellen binnen NL/EU</t>
  </si>
  <si>
    <t>3.8</t>
  </si>
  <si>
    <t>Aantal data module tbv van spraak abonnementen (welke een gezamenlijke datapool vormen voor alle mobiele abonnementen (minimale pool van 4.000 GB)</t>
  </si>
  <si>
    <t>3.7</t>
  </si>
  <si>
    <t xml:space="preserve">aantal data only abonnementen </t>
  </si>
  <si>
    <t>overige verbruikskosten</t>
  </si>
  <si>
    <t>Opleiding en instructie</t>
  </si>
  <si>
    <t>4.1</t>
  </si>
  <si>
    <t>Webinars (3x) en handleidingen (Teams, Contact center, bedienpost)</t>
  </si>
  <si>
    <t>4.2</t>
  </si>
  <si>
    <t>instructie Contact center medewerkers per instelling /school (13x 1/2 dag, 13 scholen, per 1/2 dag 2 sessies van 1,5 uur organiseren)</t>
  </si>
  <si>
    <t>4.3</t>
  </si>
  <si>
    <t>instructie Bedienpost medewerkers per instelling /school (8x 1/2 dag)</t>
  </si>
  <si>
    <t>4.4</t>
  </si>
  <si>
    <t>beheerders training (x beheerders), 2 dagen op locatie, op de omgeving van Opdrachtgever</t>
  </si>
  <si>
    <t>4.5</t>
  </si>
  <si>
    <t xml:space="preserve">overige kosten opleiding / instructies </t>
  </si>
  <si>
    <t>Installatie en implementatie</t>
  </si>
  <si>
    <t>5.1</t>
  </si>
  <si>
    <t>inrichting centrale omgeving Teams inclusief Direct Routing/SBC's/SIP gateway</t>
  </si>
  <si>
    <t>5.2</t>
  </si>
  <si>
    <t>inrichting centrale omgeving aanvullende applicatie (Contactcenter + bedienpost)</t>
  </si>
  <si>
    <t>5.3</t>
  </si>
  <si>
    <t>uitvoeren van acceptatie test / mutatie en of restpunten verwerken uit acceptatie test</t>
  </si>
  <si>
    <t>5.4</t>
  </si>
  <si>
    <t>migratie mobiele telefonie voor alle abonnementen</t>
  </si>
  <si>
    <t>5.5</t>
  </si>
  <si>
    <t>migratie vaste telefonie instelling Augustinianum (Aug)</t>
  </si>
  <si>
    <t>5.6</t>
  </si>
  <si>
    <t>migratie vaste telefonie instelling Bestuursbureau (BBC)</t>
  </si>
  <si>
    <t>5.7</t>
  </si>
  <si>
    <t>migratie vaste telefonie instelling Bonhoeffer College (BCE)</t>
  </si>
  <si>
    <t>5.8</t>
  </si>
  <si>
    <t>migratie vaste telefonie instelling Carmelcollege Emmen (CCE)</t>
  </si>
  <si>
    <t>5.9</t>
  </si>
  <si>
    <t>migratie vaste telefonie instelling Carmelcollege Gouda (CCG)</t>
  </si>
  <si>
    <t>5.10</t>
  </si>
  <si>
    <t>migratie vaste telefonie instelling Carmelcollega Salland (CCS)</t>
  </si>
  <si>
    <t>5.11</t>
  </si>
  <si>
    <t xml:space="preserve">migratie vaste telefonie instelling Etty Hillesum Lyceum (EHL) </t>
  </si>
  <si>
    <t>5.12</t>
  </si>
  <si>
    <t>migratie vaste telefonie instelling Het Hooghuis (HHH)</t>
  </si>
  <si>
    <t>5.13</t>
  </si>
  <si>
    <t>migratie vaste telefonie instelling Maartsenscollege (MCH)</t>
  </si>
  <si>
    <t>5.14</t>
  </si>
  <si>
    <t>migratie vaste telefonie instelling Marianum (MAR)</t>
  </si>
  <si>
    <t>5.15</t>
  </si>
  <si>
    <t>migratie vaste telefonie instelling Scholengemeenschap Carmel Hengelo (SCH)</t>
  </si>
  <si>
    <t>5.16</t>
  </si>
  <si>
    <t>migratie vaste telefonie instelling Pius Canisius (PSX CAN ALC)</t>
  </si>
  <si>
    <t>5.17</t>
  </si>
  <si>
    <t>migratie vaste telefonie instelling Twents Carmel College (TCC)</t>
  </si>
  <si>
    <t>5.18</t>
  </si>
  <si>
    <t>projectmanagement</t>
  </si>
  <si>
    <t>5.19</t>
  </si>
  <si>
    <t>wijziging in implementatie kosten voorgesteld door inschrijver (indien van toepassing)</t>
  </si>
  <si>
    <t>5.20</t>
  </si>
  <si>
    <t>overige implementatie kosten</t>
  </si>
  <si>
    <t>5.21</t>
  </si>
  <si>
    <t>overige kosten</t>
  </si>
  <si>
    <t>hardware en toestellen (optioneel)</t>
  </si>
  <si>
    <t>6.1</t>
  </si>
  <si>
    <t>nieuwe gecertificeerde MS Teams toestellen tbv van profiel 1a en 1b</t>
  </si>
  <si>
    <t>6.2</t>
  </si>
  <si>
    <t>nieuwe gecertificeerde MS Teams toestellen tbv van profiel 3</t>
  </si>
  <si>
    <t>6.3</t>
  </si>
  <si>
    <t>Bedrade headset, MS Teams gecertificeerd t.b.v. 1a en 1b gebruikers</t>
  </si>
  <si>
    <t>6.4</t>
  </si>
  <si>
    <t>Draadloze headset, MS Teams gecertificeerd t.b.v. 1a en 1b gebruikers</t>
  </si>
  <si>
    <t>totale eenmalige kosten</t>
  </si>
  <si>
    <t>totale maandelijkse kosten</t>
  </si>
  <si>
    <t>totale kosten 1e jaar</t>
  </si>
  <si>
    <t>totale kosten per jaar in jaar 2, 3 , 4 en 5</t>
  </si>
  <si>
    <t>totale kosten initiele contract periode 5 jaar (TCO 5 jaar)</t>
  </si>
  <si>
    <t>Tarieven / stuksprijzen</t>
  </si>
  <si>
    <t>lijst prijs leverancier</t>
  </si>
  <si>
    <t>aangeboden korting</t>
  </si>
  <si>
    <t xml:space="preserve"> netto prijs p. s excl. BTW</t>
  </si>
  <si>
    <t>SIP kanaal met openbare telefonie netwerk</t>
  </si>
  <si>
    <t>1000 tal</t>
  </si>
  <si>
    <t>gesprekskanaal Contact center</t>
  </si>
  <si>
    <t>gesprekskanaal bedienpost applicatie</t>
  </si>
  <si>
    <t xml:space="preserve">user licentie per stuk profiel 1a contact center </t>
  </si>
  <si>
    <t xml:space="preserve">user licentie per stuk profiel 1b contact center </t>
  </si>
  <si>
    <t>user licentie per stuk profiel 2</t>
  </si>
  <si>
    <t>user licentie per stuk profiel 3</t>
  </si>
  <si>
    <t>user licentie per stuk profiel 4</t>
  </si>
  <si>
    <t>uurtarief projectleider</t>
  </si>
  <si>
    <t>uurtarief consultant</t>
  </si>
  <si>
    <t>uurtarief engineer tbv wijziging MS Teams</t>
  </si>
  <si>
    <t>uurtarief engineer tbv wijziging Contact Center software</t>
  </si>
  <si>
    <t>uurtarief engineer tbv wijziging bedienpost software</t>
  </si>
  <si>
    <t>uurtarief instructeur/instructrice tbv trainingen contact center / bedienpost</t>
  </si>
  <si>
    <t>belbundel tarief per user vaste net</t>
  </si>
  <si>
    <t>starttarief bellen vaste net NL/EU</t>
  </si>
  <si>
    <t>tarief per minuut naar NL/eu vaste bestemming</t>
  </si>
  <si>
    <t>tarief per minuut naar NL/eu mobiele bestemming</t>
  </si>
  <si>
    <t xml:space="preserve">tarief per minuut naar Onnet bestemming </t>
  </si>
  <si>
    <t>tarief belbundel per mobiele gebruiker</t>
  </si>
  <si>
    <t>tarief databundel per mobiele gebruiker</t>
  </si>
  <si>
    <t>hardware</t>
  </si>
  <si>
    <t>het is onduidelijk hoeveel hardware er gedurende de contractperiode wordt aangekocht bij inschrijver. Tevens wordt een deel van bestaande toestellen vervangen door nieuwe toestellen (tbv profiel 1a en 1b). En mogelijk is het noodzakelijk een deel van de profiel 3 toestellen te vervangen omdat deze niet ondersteund worden. Inschrijver beschrijft hieronder de bruto en netto prijs van de aan te schaffen hardware</t>
  </si>
  <si>
    <t>merk</t>
  </si>
  <si>
    <t>type</t>
  </si>
  <si>
    <t>nieuw gecertificeerde MS Teams toestel t.b.v. van profiel 3</t>
  </si>
  <si>
    <t xml:space="preserve">nieuw gecertificeerde MS Teams toestel t.b.v van profiel 1a, 1b gebruikers </t>
  </si>
  <si>
    <t>Smartphone Iphone 12 mini</t>
  </si>
  <si>
    <t>Smartphone Iphone SE</t>
  </si>
  <si>
    <t>Smartphone Samsung Galaxy S21</t>
  </si>
  <si>
    <t>Samsung Galaxy A52</t>
  </si>
  <si>
    <t>Samsung Galaxy A53</t>
  </si>
  <si>
    <t>TCO 5 jaar</t>
  </si>
  <si>
    <t>Totaal eenmalige kosten</t>
  </si>
  <si>
    <t>Totale kosten per maand (x 60 mnd)</t>
  </si>
  <si>
    <t>Totaal prijs ter beoordeling (TCO 5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</si>
</sst>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quot;€&quot;\ * #,##0_ ;_ &quot;€&quot;\ * \-#,##0_ ;_ &quot;€&quot;\ * &quot;-&quot;??_ ;_ @_ "/>
  </numFmts>
  <fonts count="17">
    <font>
      <sz val="11"/>
      <color theme="1"/>
      <name val="Calibri"/>
      <family val="2"/>
      <scheme val="minor"/>
    </font>
    <font>
      <sz val="11"/>
      <color theme="1"/>
      <name val="Calibri"/>
      <family val="2"/>
      <scheme val="minor"/>
    </font>
    <font>
      <sz val="9"/>
      <color theme="1"/>
      <name val="Arial"/>
      <family val="2"/>
    </font>
    <font>
      <b/>
      <sz val="9"/>
      <color theme="1"/>
      <name val="Arial"/>
      <family val="2"/>
    </font>
    <font>
      <b/>
      <sz val="9"/>
      <color theme="0"/>
      <name val="Arial"/>
      <family val="2"/>
    </font>
    <font>
      <sz val="9"/>
      <name val="Arial"/>
      <family val="2"/>
    </font>
    <font>
      <b/>
      <sz val="9"/>
      <name val="Arial"/>
      <family val="2"/>
    </font>
    <font>
      <sz val="10"/>
      <color theme="1"/>
      <name val="Arial"/>
      <family val="2"/>
    </font>
    <font>
      <b/>
      <sz val="10"/>
      <color theme="0"/>
      <name val="Arial"/>
      <family val="2"/>
    </font>
    <font>
      <sz val="9"/>
      <color rgb="FFFFFFFF"/>
      <name val="Arial"/>
      <family val="2"/>
    </font>
    <font>
      <b/>
      <sz val="9"/>
      <color rgb="FFFFFFFF"/>
      <name val="Arial"/>
      <family val="2"/>
    </font>
    <font>
      <sz val="9"/>
      <color rgb="FF000000"/>
      <name val="Arial"/>
      <family val="2"/>
    </font>
    <font>
      <sz val="8"/>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9"/>
      <color theme="0"/>
      <name val="Arial"/>
      <family val="2"/>
    </font>
  </fonts>
  <fills count="8">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rgb="FFFFFF99"/>
        <bgColor indexed="64"/>
      </patternFill>
    </fill>
    <fill>
      <patternFill patternType="solid">
        <fgColor rgb="FFFF7C80"/>
        <bgColor indexed="64"/>
      </patternFill>
    </fill>
    <fill>
      <patternFill patternType="solid">
        <fgColor rgb="FFFFFF00"/>
        <bgColor indexed="64"/>
      </patternFill>
    </fill>
    <fill>
      <patternFill patternType="solid">
        <fgColor rgb="FFFFFFFF"/>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right style="thin">
        <color indexed="64"/>
      </right>
      <top style="thin">
        <color indexed="64"/>
      </top>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s>
  <cellStyleXfs count="2">
    <xf numFmtId="0" fontId="0" fillId="0" borderId="0"/>
    <xf numFmtId="44" fontId="1" fillId="0" borderId="0" applyFont="0" applyFill="0" applyBorder="0" applyAlignment="0" applyProtection="0"/>
  </cellStyleXfs>
  <cellXfs count="125">
    <xf numFmtId="0" fontId="0" fillId="0" borderId="0" xfId="0"/>
    <xf numFmtId="0" fontId="2" fillId="0" borderId="0" xfId="0" applyFont="1"/>
    <xf numFmtId="0" fontId="2" fillId="0" borderId="0" xfId="0" applyFont="1" applyAlignment="1">
      <alignment horizontal="center"/>
    </xf>
    <xf numFmtId="0" fontId="3" fillId="0" borderId="0" xfId="0" applyFont="1"/>
    <xf numFmtId="0" fontId="2" fillId="0" borderId="0" xfId="0" applyFont="1" applyAlignment="1">
      <alignment wrapText="1"/>
    </xf>
    <xf numFmtId="0" fontId="3" fillId="0" borderId="0" xfId="0" applyFont="1" applyAlignment="1">
      <alignment wrapText="1"/>
    </xf>
    <xf numFmtId="0" fontId="4" fillId="2" borderId="0" xfId="0" applyFont="1" applyFill="1" applyAlignment="1">
      <alignment wrapText="1"/>
    </xf>
    <xf numFmtId="0" fontId="4" fillId="2" borderId="0" xfId="0" applyFont="1" applyFill="1" applyAlignment="1">
      <alignment horizontal="center"/>
    </xf>
    <xf numFmtId="0" fontId="4" fillId="2" borderId="0" xfId="0" applyFont="1" applyFill="1" applyAlignment="1">
      <alignment horizontal="center" wrapText="1"/>
    </xf>
    <xf numFmtId="164" fontId="2" fillId="0" borderId="0" xfId="1" applyNumberFormat="1" applyFont="1"/>
    <xf numFmtId="0" fontId="2" fillId="0" borderId="1" xfId="0" applyFont="1" applyBorder="1"/>
    <xf numFmtId="0" fontId="2" fillId="0" borderId="1" xfId="0" applyFont="1" applyBorder="1" applyAlignment="1">
      <alignment wrapText="1"/>
    </xf>
    <xf numFmtId="0" fontId="6" fillId="3" borderId="1" xfId="0" applyFont="1" applyFill="1" applyBorder="1" applyAlignment="1">
      <alignment wrapText="1"/>
    </xf>
    <xf numFmtId="0" fontId="6" fillId="3" borderId="1" xfId="0" applyFont="1" applyFill="1" applyBorder="1" applyAlignment="1">
      <alignment horizontal="center"/>
    </xf>
    <xf numFmtId="0" fontId="6" fillId="3" borderId="1" xfId="0" applyFont="1" applyFill="1" applyBorder="1" applyAlignment="1">
      <alignment horizontal="center" wrapText="1"/>
    </xf>
    <xf numFmtId="0" fontId="5" fillId="3" borderId="0" xfId="0" applyFont="1" applyFill="1"/>
    <xf numFmtId="0" fontId="5" fillId="3" borderId="0" xfId="0" applyFont="1" applyFill="1" applyAlignment="1">
      <alignment wrapText="1"/>
    </xf>
    <xf numFmtId="0" fontId="2" fillId="0" borderId="1" xfId="0" applyFont="1" applyBorder="1" applyAlignment="1">
      <alignment horizontal="center"/>
    </xf>
    <xf numFmtId="164" fontId="2" fillId="0" borderId="1" xfId="1" applyNumberFormat="1" applyFont="1" applyBorder="1"/>
    <xf numFmtId="0" fontId="3" fillId="0" borderId="1" xfId="0" applyFont="1" applyBorder="1" applyAlignment="1">
      <alignment wrapText="1"/>
    </xf>
    <xf numFmtId="0" fontId="3" fillId="0" borderId="1" xfId="0" applyFont="1" applyBorder="1" applyAlignment="1">
      <alignment horizontal="center"/>
    </xf>
    <xf numFmtId="164" fontId="3" fillId="0" borderId="1" xfId="1" applyNumberFormat="1" applyFont="1" applyBorder="1"/>
    <xf numFmtId="0" fontId="7" fillId="0" borderId="0" xfId="0" applyFont="1"/>
    <xf numFmtId="0" fontId="7" fillId="0" borderId="0" xfId="0" applyFont="1" applyAlignment="1">
      <alignment wrapText="1"/>
    </xf>
    <xf numFmtId="164" fontId="2" fillId="4" borderId="1" xfId="1" applyNumberFormat="1" applyFont="1" applyFill="1" applyBorder="1"/>
    <xf numFmtId="164" fontId="2" fillId="5" borderId="1" xfId="1" applyNumberFormat="1" applyFont="1" applyFill="1" applyBorder="1"/>
    <xf numFmtId="164" fontId="2" fillId="3" borderId="1" xfId="1" applyNumberFormat="1" applyFont="1" applyFill="1" applyBorder="1"/>
    <xf numFmtId="0" fontId="2" fillId="0" borderId="1" xfId="0" applyFont="1" applyBorder="1" applyAlignment="1">
      <alignment horizontal="center" wrapText="1"/>
    </xf>
    <xf numFmtId="0" fontId="7" fillId="0" borderId="0" xfId="0" applyFont="1" applyAlignment="1">
      <alignment horizontal="center"/>
    </xf>
    <xf numFmtId="0" fontId="7" fillId="0" borderId="1" xfId="0" applyFont="1" applyBorder="1" applyAlignment="1">
      <alignment horizontal="center"/>
    </xf>
    <xf numFmtId="0" fontId="7" fillId="0" borderId="1" xfId="0" applyFont="1" applyBorder="1" applyAlignment="1">
      <alignment wrapText="1"/>
    </xf>
    <xf numFmtId="0" fontId="8" fillId="2" borderId="1" xfId="0" applyFont="1" applyFill="1" applyBorder="1" applyAlignment="1">
      <alignment horizontal="center"/>
    </xf>
    <xf numFmtId="0" fontId="8" fillId="2" borderId="1" xfId="0" applyFont="1" applyFill="1" applyBorder="1" applyAlignment="1">
      <alignment wrapText="1"/>
    </xf>
    <xf numFmtId="0" fontId="2" fillId="4" borderId="1" xfId="0" applyFont="1" applyFill="1" applyBorder="1" applyAlignment="1">
      <alignment horizontal="center"/>
    </xf>
    <xf numFmtId="0" fontId="2" fillId="3" borderId="1" xfId="0" applyFont="1" applyFill="1" applyBorder="1" applyAlignment="1">
      <alignment horizontal="center"/>
    </xf>
    <xf numFmtId="164" fontId="3" fillId="6" borderId="1" xfId="1" applyNumberFormat="1" applyFont="1" applyFill="1" applyBorder="1"/>
    <xf numFmtId="0" fontId="3" fillId="0" borderId="1" xfId="0" applyFont="1" applyBorder="1"/>
    <xf numFmtId="0" fontId="7" fillId="0" borderId="2" xfId="0" applyFont="1" applyBorder="1" applyAlignment="1">
      <alignment horizontal="center"/>
    </xf>
    <xf numFmtId="0" fontId="2" fillId="0" borderId="2" xfId="0" applyFont="1" applyBorder="1" applyAlignment="1">
      <alignment wrapText="1"/>
    </xf>
    <xf numFmtId="0" fontId="2" fillId="0" borderId="4" xfId="0" applyFont="1" applyBorder="1" applyAlignment="1">
      <alignment wrapText="1"/>
    </xf>
    <xf numFmtId="0" fontId="2" fillId="0" borderId="6" xfId="0" applyFont="1" applyBorder="1" applyAlignment="1">
      <alignment wrapText="1"/>
    </xf>
    <xf numFmtId="0" fontId="2" fillId="0" borderId="8" xfId="0" applyFont="1" applyBorder="1" applyAlignment="1">
      <alignment wrapText="1"/>
    </xf>
    <xf numFmtId="0" fontId="2" fillId="0" borderId="6" xfId="0" applyFont="1" applyBorder="1" applyAlignment="1">
      <alignment horizontal="center"/>
    </xf>
    <xf numFmtId="164" fontId="2" fillId="4" borderId="6" xfId="1" applyNumberFormat="1" applyFont="1" applyFill="1" applyBorder="1"/>
    <xf numFmtId="164" fontId="2" fillId="5" borderId="6" xfId="1" applyNumberFormat="1" applyFont="1" applyFill="1" applyBorder="1"/>
    <xf numFmtId="164" fontId="2" fillId="7" borderId="6" xfId="1" applyNumberFormat="1" applyFont="1" applyFill="1" applyBorder="1"/>
    <xf numFmtId="164" fontId="2" fillId="4" borderId="3" xfId="1" applyNumberFormat="1" applyFont="1" applyFill="1" applyBorder="1"/>
    <xf numFmtId="164" fontId="2" fillId="5" borderId="3" xfId="1" applyNumberFormat="1" applyFont="1" applyFill="1" applyBorder="1"/>
    <xf numFmtId="0" fontId="2" fillId="0" borderId="3" xfId="0" applyFont="1" applyBorder="1" applyAlignment="1">
      <alignment wrapText="1"/>
    </xf>
    <xf numFmtId="164" fontId="2" fillId="0" borderId="3" xfId="1" applyNumberFormat="1" applyFont="1" applyBorder="1"/>
    <xf numFmtId="0" fontId="2" fillId="0" borderId="3" xfId="0" applyFont="1" applyBorder="1"/>
    <xf numFmtId="164" fontId="2" fillId="0" borderId="6" xfId="1" applyNumberFormat="1" applyFont="1" applyBorder="1"/>
    <xf numFmtId="0" fontId="2" fillId="0" borderId="6" xfId="0" applyFont="1" applyBorder="1"/>
    <xf numFmtId="0" fontId="2" fillId="0" borderId="3" xfId="0" applyFont="1" applyBorder="1" applyAlignment="1">
      <alignment horizontal="center"/>
    </xf>
    <xf numFmtId="164" fontId="2" fillId="3" borderId="3" xfId="1" applyNumberFormat="1" applyFont="1" applyFill="1" applyBorder="1"/>
    <xf numFmtId="164" fontId="2" fillId="3" borderId="6" xfId="1" applyNumberFormat="1" applyFont="1" applyFill="1" applyBorder="1"/>
    <xf numFmtId="0" fontId="2" fillId="7" borderId="6" xfId="0" applyFont="1" applyFill="1" applyBorder="1" applyAlignment="1">
      <alignment wrapText="1"/>
    </xf>
    <xf numFmtId="0" fontId="5" fillId="3" borderId="6" xfId="0" applyFont="1" applyFill="1" applyBorder="1" applyAlignment="1">
      <alignment horizontal="center"/>
    </xf>
    <xf numFmtId="0" fontId="6" fillId="3" borderId="6" xfId="0" applyFont="1" applyFill="1" applyBorder="1" applyAlignment="1">
      <alignment wrapText="1"/>
    </xf>
    <xf numFmtId="0" fontId="2" fillId="0" borderId="4" xfId="0" applyFont="1" applyBorder="1" applyAlignment="1">
      <alignment horizontal="center"/>
    </xf>
    <xf numFmtId="0" fontId="3" fillId="0" borderId="6" xfId="0" applyFont="1" applyBorder="1" applyAlignment="1">
      <alignment wrapText="1"/>
    </xf>
    <xf numFmtId="0" fontId="2" fillId="4" borderId="4" xfId="0" applyFont="1" applyFill="1" applyBorder="1" applyAlignment="1">
      <alignment horizontal="center"/>
    </xf>
    <xf numFmtId="0" fontId="2" fillId="0" borderId="4" xfId="0" applyFont="1" applyBorder="1" applyAlignment="1">
      <alignment horizontal="center" wrapText="1"/>
    </xf>
    <xf numFmtId="0" fontId="2" fillId="3" borderId="4" xfId="0" applyFont="1" applyFill="1" applyBorder="1" applyAlignment="1">
      <alignment horizontal="center"/>
    </xf>
    <xf numFmtId="0" fontId="2" fillId="0" borderId="8" xfId="0" applyFont="1" applyBorder="1" applyAlignment="1">
      <alignment horizontal="center"/>
    </xf>
    <xf numFmtId="0" fontId="2" fillId="0" borderId="9" xfId="0" applyFont="1" applyBorder="1" applyAlignment="1">
      <alignment horizontal="center"/>
    </xf>
    <xf numFmtId="0" fontId="2" fillId="0" borderId="10" xfId="0" applyFont="1" applyBorder="1" applyAlignment="1">
      <alignment horizontal="center"/>
    </xf>
    <xf numFmtId="0" fontId="3" fillId="0" borderId="4" xfId="0" applyFont="1" applyBorder="1" applyAlignment="1">
      <alignment wrapText="1"/>
    </xf>
    <xf numFmtId="0" fontId="5" fillId="3" borderId="6" xfId="0" applyFont="1" applyFill="1" applyBorder="1" applyAlignment="1">
      <alignment wrapText="1"/>
    </xf>
    <xf numFmtId="164" fontId="3" fillId="6" borderId="1" xfId="1" applyNumberFormat="1" applyFont="1" applyFill="1" applyBorder="1" applyAlignment="1">
      <alignment horizontal="right"/>
    </xf>
    <xf numFmtId="164" fontId="2" fillId="5" borderId="1" xfId="1" applyNumberFormat="1" applyFont="1" applyFill="1" applyBorder="1" applyAlignment="1">
      <alignment horizontal="right"/>
    </xf>
    <xf numFmtId="164" fontId="6" fillId="6" borderId="1" xfId="1" applyNumberFormat="1" applyFont="1" applyFill="1" applyBorder="1" applyAlignment="1">
      <alignment horizontal="right"/>
    </xf>
    <xf numFmtId="0" fontId="7" fillId="7" borderId="1" xfId="0" applyFont="1" applyFill="1" applyBorder="1" applyAlignment="1">
      <alignment wrapText="1"/>
    </xf>
    <xf numFmtId="0" fontId="9" fillId="2" borderId="1" xfId="0" applyFont="1" applyFill="1" applyBorder="1" applyAlignment="1">
      <alignment wrapText="1"/>
    </xf>
    <xf numFmtId="0" fontId="9" fillId="2" borderId="2" xfId="0" applyFont="1" applyFill="1" applyBorder="1" applyAlignment="1">
      <alignment wrapText="1"/>
    </xf>
    <xf numFmtId="0" fontId="10" fillId="2" borderId="7" xfId="0" applyFont="1" applyFill="1" applyBorder="1" applyAlignment="1">
      <alignment horizontal="center" wrapText="1"/>
    </xf>
    <xf numFmtId="0" fontId="10" fillId="2" borderId="6" xfId="0" applyFont="1" applyFill="1" applyBorder="1" applyAlignment="1">
      <alignment horizontal="center" wrapText="1"/>
    </xf>
    <xf numFmtId="0" fontId="10" fillId="2" borderId="8" xfId="0" applyFont="1" applyFill="1" applyBorder="1" applyAlignment="1">
      <alignment horizontal="center" wrapText="1"/>
    </xf>
    <xf numFmtId="0" fontId="11" fillId="7" borderId="1" xfId="0" applyFont="1" applyFill="1" applyBorder="1" applyAlignment="1">
      <alignment horizontal="center"/>
    </xf>
    <xf numFmtId="0" fontId="7" fillId="0" borderId="1" xfId="0" applyFont="1" applyBorder="1" applyAlignment="1">
      <alignment vertical="center" wrapText="1"/>
    </xf>
    <xf numFmtId="0" fontId="2" fillId="3" borderId="9" xfId="0" applyFont="1" applyFill="1" applyBorder="1" applyAlignment="1">
      <alignment horizontal="center"/>
    </xf>
    <xf numFmtId="0" fontId="2" fillId="3" borderId="10" xfId="0" applyFont="1" applyFill="1" applyBorder="1" applyAlignment="1">
      <alignment horizontal="center"/>
    </xf>
    <xf numFmtId="0" fontId="2" fillId="4" borderId="2" xfId="0" applyFont="1" applyFill="1" applyBorder="1" applyAlignment="1">
      <alignment horizontal="center" wrapText="1"/>
    </xf>
    <xf numFmtId="0" fontId="2" fillId="4" borderId="6" xfId="0" applyFont="1" applyFill="1" applyBorder="1"/>
    <xf numFmtId="0" fontId="2" fillId="4" borderId="2" xfId="0" applyFont="1" applyFill="1" applyBorder="1" applyAlignment="1">
      <alignment horizontal="center"/>
    </xf>
    <xf numFmtId="0" fontId="2" fillId="4" borderId="1" xfId="0" applyFont="1" applyFill="1" applyBorder="1" applyAlignment="1">
      <alignment wrapText="1"/>
    </xf>
    <xf numFmtId="0" fontId="2" fillId="4" borderId="5" xfId="0" applyFont="1" applyFill="1" applyBorder="1" applyAlignment="1">
      <alignment wrapText="1"/>
    </xf>
    <xf numFmtId="0" fontId="2" fillId="4" borderId="5" xfId="0" applyFont="1" applyFill="1" applyBorder="1" applyAlignment="1">
      <alignment horizontal="center"/>
    </xf>
    <xf numFmtId="0" fontId="2" fillId="4" borderId="5" xfId="0" applyFont="1" applyFill="1" applyBorder="1"/>
    <xf numFmtId="0" fontId="2" fillId="4" borderId="1" xfId="0" applyFont="1" applyFill="1" applyBorder="1"/>
    <xf numFmtId="0" fontId="3" fillId="3" borderId="0" xfId="0" applyFont="1" applyFill="1"/>
    <xf numFmtId="0" fontId="4" fillId="3" borderId="0" xfId="0" applyFont="1" applyFill="1" applyAlignment="1">
      <alignment horizontal="center" wrapText="1"/>
    </xf>
    <xf numFmtId="0" fontId="2" fillId="3" borderId="1" xfId="0" applyFont="1" applyFill="1" applyBorder="1"/>
    <xf numFmtId="164" fontId="2" fillId="3" borderId="0" xfId="1" applyNumberFormat="1" applyFont="1" applyFill="1" applyBorder="1"/>
    <xf numFmtId="0" fontId="2" fillId="3" borderId="6" xfId="0" applyFont="1" applyFill="1" applyBorder="1" applyAlignment="1">
      <alignment horizontal="center"/>
    </xf>
    <xf numFmtId="0" fontId="2" fillId="3" borderId="0" xfId="0" applyFont="1" applyFill="1"/>
    <xf numFmtId="164" fontId="3" fillId="3" borderId="1" xfId="1" applyNumberFormat="1" applyFont="1" applyFill="1" applyBorder="1"/>
    <xf numFmtId="0" fontId="10" fillId="3" borderId="0" xfId="0" applyFont="1" applyFill="1" applyAlignment="1">
      <alignment horizontal="center" wrapText="1"/>
    </xf>
    <xf numFmtId="0" fontId="2" fillId="3" borderId="0" xfId="0" applyFont="1" applyFill="1" applyAlignment="1">
      <alignment horizontal="center"/>
    </xf>
    <xf numFmtId="0" fontId="10" fillId="3" borderId="6" xfId="0" applyFont="1" applyFill="1" applyBorder="1" applyAlignment="1">
      <alignment horizontal="center" wrapText="1"/>
    </xf>
    <xf numFmtId="0" fontId="2" fillId="3" borderId="5" xfId="0" applyFont="1" applyFill="1" applyBorder="1" applyAlignment="1">
      <alignment horizontal="center"/>
    </xf>
    <xf numFmtId="0" fontId="16" fillId="2" borderId="0" xfId="0" applyFont="1" applyFill="1" applyAlignment="1">
      <alignment horizontal="center"/>
    </xf>
    <xf numFmtId="0" fontId="4" fillId="2" borderId="0" xfId="0" applyFont="1" applyFill="1"/>
    <xf numFmtId="164" fontId="2" fillId="4" borderId="8" xfId="1" applyNumberFormat="1" applyFont="1" applyFill="1" applyBorder="1"/>
    <xf numFmtId="164" fontId="2" fillId="5" borderId="8" xfId="1" applyNumberFormat="1" applyFont="1" applyFill="1" applyBorder="1"/>
    <xf numFmtId="164" fontId="5" fillId="3" borderId="0" xfId="1" applyNumberFormat="1" applyFont="1" applyFill="1" applyBorder="1"/>
    <xf numFmtId="0" fontId="5" fillId="3" borderId="12" xfId="0" applyFont="1" applyFill="1" applyBorder="1" applyAlignment="1">
      <alignment wrapText="1"/>
    </xf>
    <xf numFmtId="0" fontId="5" fillId="3" borderId="1" xfId="0" applyFont="1" applyFill="1" applyBorder="1" applyAlignment="1">
      <alignment horizontal="center"/>
    </xf>
    <xf numFmtId="164" fontId="5" fillId="3" borderId="1" xfId="1" applyNumberFormat="1" applyFont="1" applyFill="1" applyBorder="1"/>
    <xf numFmtId="0" fontId="5" fillId="3" borderId="6" xfId="0" applyFont="1" applyFill="1" applyBorder="1"/>
    <xf numFmtId="0" fontId="2" fillId="4" borderId="8" xfId="0" applyFont="1" applyFill="1" applyBorder="1"/>
    <xf numFmtId="0" fontId="2" fillId="7" borderId="9" xfId="0" applyFont="1" applyFill="1" applyBorder="1" applyAlignment="1">
      <alignment horizontal="center"/>
    </xf>
    <xf numFmtId="0" fontId="2" fillId="7" borderId="1" xfId="0" applyFont="1" applyFill="1" applyBorder="1" applyAlignment="1">
      <alignment horizontal="center"/>
    </xf>
    <xf numFmtId="0" fontId="7" fillId="0" borderId="3" xfId="0" applyFont="1" applyBorder="1" applyAlignment="1">
      <alignment horizontal="center"/>
    </xf>
    <xf numFmtId="0" fontId="7" fillId="7" borderId="8" xfId="0" applyFont="1" applyFill="1" applyBorder="1" applyAlignment="1">
      <alignment vertical="center" wrapText="1"/>
    </xf>
    <xf numFmtId="0" fontId="7" fillId="3" borderId="1" xfId="0" applyFont="1" applyFill="1" applyBorder="1" applyAlignment="1">
      <alignment horizontal="center"/>
    </xf>
    <xf numFmtId="0" fontId="7" fillId="3" borderId="1" xfId="0" applyFont="1" applyFill="1" applyBorder="1" applyAlignment="1">
      <alignment wrapText="1"/>
    </xf>
    <xf numFmtId="44" fontId="2" fillId="4" borderId="1" xfId="1" applyFont="1" applyFill="1" applyBorder="1"/>
    <xf numFmtId="44" fontId="2" fillId="4" borderId="6" xfId="1" applyFont="1" applyFill="1" applyBorder="1"/>
    <xf numFmtId="44" fontId="2" fillId="4" borderId="3" xfId="1" applyFont="1" applyFill="1" applyBorder="1"/>
    <xf numFmtId="0" fontId="4" fillId="2" borderId="0" xfId="0" applyFont="1" applyFill="1" applyAlignment="1">
      <alignment horizontal="center" wrapText="1"/>
    </xf>
    <xf numFmtId="0" fontId="15" fillId="2" borderId="0" xfId="0" applyFont="1" applyFill="1" applyAlignment="1">
      <alignment horizontal="center" wrapText="1"/>
    </xf>
    <xf numFmtId="0" fontId="14" fillId="0" borderId="0" xfId="0" applyFont="1" applyAlignment="1">
      <alignment horizontal="center" wrapText="1"/>
    </xf>
    <xf numFmtId="0" fontId="4" fillId="2" borderId="0" xfId="0" applyFont="1" applyFill="1" applyAlignment="1">
      <alignment horizontal="center"/>
    </xf>
    <xf numFmtId="0" fontId="13" fillId="2" borderId="11" xfId="0" applyFont="1" applyFill="1" applyBorder="1" applyAlignment="1">
      <alignment horizontal="center"/>
    </xf>
  </cellXfs>
  <cellStyles count="2">
    <cellStyle name="Standaard" xfId="0" builtinId="0"/>
    <cellStyle name="Valuta" xfId="1" builtinId="4"/>
  </cellStyles>
  <dxfs count="0"/>
  <tableStyles count="0" defaultTableStyle="TableStyleMedium2" defaultPivotStyle="PivotStyleLight16"/>
  <colors>
    <mruColors>
      <color rgb="FFFFFF99"/>
      <color rgb="FFFF7C80"/>
      <color rgb="FFFF5050"/>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FC9170-581D-448A-817D-AA1FC52E2295}">
  <dimension ref="A1:B15"/>
  <sheetViews>
    <sheetView zoomScaleNormal="100" workbookViewId="0">
      <selection activeCell="B14" sqref="B14"/>
    </sheetView>
  </sheetViews>
  <sheetFormatPr defaultColWidth="9.140625" defaultRowHeight="12.75"/>
  <cols>
    <col min="1" max="1" width="5.42578125" style="28" customWidth="1"/>
    <col min="2" max="2" width="129.28515625" style="23" customWidth="1"/>
    <col min="3" max="16384" width="9.140625" style="22"/>
  </cols>
  <sheetData>
    <row r="1" spans="1:2">
      <c r="B1" s="5" t="s">
        <v>0</v>
      </c>
    </row>
    <row r="2" spans="1:2">
      <c r="A2" s="31" t="s">
        <v>1</v>
      </c>
      <c r="B2" s="32" t="s">
        <v>2</v>
      </c>
    </row>
    <row r="3" spans="1:2">
      <c r="A3" s="29">
        <v>1</v>
      </c>
      <c r="B3" s="30" t="s">
        <v>3</v>
      </c>
    </row>
    <row r="4" spans="1:2" ht="25.5">
      <c r="A4" s="29">
        <v>2</v>
      </c>
      <c r="B4" s="30" t="s">
        <v>4</v>
      </c>
    </row>
    <row r="5" spans="1:2" ht="25.5">
      <c r="A5" s="29">
        <v>3</v>
      </c>
      <c r="B5" s="30" t="s">
        <v>5</v>
      </c>
    </row>
    <row r="6" spans="1:2" ht="51">
      <c r="A6" s="29" t="s">
        <v>6</v>
      </c>
      <c r="B6" s="30" t="s">
        <v>7</v>
      </c>
    </row>
    <row r="7" spans="1:2" ht="25.5">
      <c r="A7" s="29" t="s">
        <v>8</v>
      </c>
      <c r="B7" s="30" t="s">
        <v>9</v>
      </c>
    </row>
    <row r="8" spans="1:2" ht="38.25">
      <c r="A8" s="29">
        <v>5</v>
      </c>
      <c r="B8" s="30" t="s">
        <v>10</v>
      </c>
    </row>
    <row r="9" spans="1:2" ht="25.5">
      <c r="A9" s="29" t="s">
        <v>11</v>
      </c>
      <c r="B9" s="30" t="s">
        <v>12</v>
      </c>
    </row>
    <row r="10" spans="1:2" ht="38.25">
      <c r="A10" s="29" t="s">
        <v>13</v>
      </c>
      <c r="B10" s="72" t="s">
        <v>14</v>
      </c>
    </row>
    <row r="11" spans="1:2">
      <c r="A11" s="29" t="s">
        <v>15</v>
      </c>
      <c r="B11" s="30" t="s">
        <v>16</v>
      </c>
    </row>
    <row r="12" spans="1:2" ht="38.25">
      <c r="A12" s="29" t="s">
        <v>17</v>
      </c>
      <c r="B12" s="30" t="s">
        <v>18</v>
      </c>
    </row>
    <row r="13" spans="1:2" ht="38.25">
      <c r="A13" s="37">
        <v>7</v>
      </c>
      <c r="B13" s="79" t="s">
        <v>19</v>
      </c>
    </row>
    <row r="14" spans="1:2">
      <c r="A14" s="113">
        <v>8</v>
      </c>
      <c r="B14" s="114" t="s">
        <v>20</v>
      </c>
    </row>
    <row r="15" spans="1:2" ht="25.5">
      <c r="A15" s="115">
        <v>9</v>
      </c>
      <c r="B15" s="116" t="s">
        <v>21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D493-244F-40EF-9DF8-C665B7971D74}">
  <sheetPr>
    <pageSetUpPr fitToPage="1"/>
  </sheetPr>
  <dimension ref="B1:K123"/>
  <sheetViews>
    <sheetView tabSelected="1" zoomScale="110" zoomScaleNormal="110" workbookViewId="0">
      <pane xSplit="2" ySplit="3" topLeftCell="C4" activePane="bottomRight" state="frozen"/>
      <selection pane="bottomRight" activeCell="C13" sqref="C13"/>
      <selection pane="bottomLeft" activeCell="A3" sqref="A3"/>
      <selection pane="topRight" activeCell="C1" sqref="C1"/>
    </sheetView>
  </sheetViews>
  <sheetFormatPr defaultColWidth="9.140625" defaultRowHeight="12"/>
  <cols>
    <col min="1" max="1" width="1.7109375" style="1" customWidth="1"/>
    <col min="2" max="2" width="4.5703125" style="2" customWidth="1"/>
    <col min="3" max="3" width="65" style="4" customWidth="1"/>
    <col min="4" max="4" width="9.7109375" style="2" customWidth="1"/>
    <col min="5" max="5" width="11.7109375" style="1" customWidth="1"/>
    <col min="6" max="6" width="11.5703125" style="1" customWidth="1"/>
    <col min="7" max="7" width="2.42578125" style="95" customWidth="1"/>
    <col min="8" max="8" width="12.28515625" style="1" customWidth="1"/>
    <col min="9" max="9" width="17" style="1" customWidth="1"/>
    <col min="10" max="10" width="4.140625" style="1" customWidth="1"/>
    <col min="11" max="11" width="30.7109375" style="1" customWidth="1"/>
    <col min="12" max="16384" width="9.140625" style="1"/>
  </cols>
  <sheetData>
    <row r="1" spans="2:11">
      <c r="C1" s="5" t="s">
        <v>0</v>
      </c>
      <c r="D1" s="3" t="s">
        <v>22</v>
      </c>
      <c r="E1" s="3"/>
      <c r="F1" s="3"/>
      <c r="G1" s="90"/>
      <c r="H1" s="3"/>
      <c r="I1" s="3"/>
    </row>
    <row r="2" spans="2:11" ht="15">
      <c r="B2" s="101"/>
      <c r="C2" s="6"/>
      <c r="D2" s="102"/>
      <c r="E2" s="120" t="s">
        <v>23</v>
      </c>
      <c r="F2" s="122"/>
      <c r="G2" s="90"/>
      <c r="H2" s="120" t="s">
        <v>24</v>
      </c>
      <c r="I2" s="121"/>
      <c r="K2" s="123" t="s">
        <v>25</v>
      </c>
    </row>
    <row r="3" spans="2:11" ht="36">
      <c r="B3" s="8" t="s">
        <v>1</v>
      </c>
      <c r="C3" s="6" t="s">
        <v>26</v>
      </c>
      <c r="D3" s="7" t="s">
        <v>27</v>
      </c>
      <c r="E3" s="8" t="s">
        <v>28</v>
      </c>
      <c r="F3" s="8" t="s">
        <v>29</v>
      </c>
      <c r="G3" s="91"/>
      <c r="H3" s="8" t="s">
        <v>30</v>
      </c>
      <c r="I3" s="8" t="s">
        <v>31</v>
      </c>
      <c r="J3" s="4"/>
      <c r="K3" s="124"/>
    </row>
    <row r="4" spans="2:11" s="15" customFormat="1">
      <c r="B4" s="57" t="s">
        <v>32</v>
      </c>
      <c r="C4" s="58" t="s">
        <v>33</v>
      </c>
      <c r="D4" s="13"/>
      <c r="E4" s="14"/>
      <c r="F4" s="14"/>
      <c r="G4" s="14"/>
      <c r="H4" s="14"/>
      <c r="I4" s="14"/>
      <c r="J4" s="16"/>
      <c r="K4" s="68"/>
    </row>
    <row r="5" spans="2:11">
      <c r="B5" s="42"/>
      <c r="C5" s="40" t="s">
        <v>34</v>
      </c>
      <c r="D5" s="17"/>
      <c r="E5" s="10"/>
      <c r="F5" s="10"/>
      <c r="G5" s="92"/>
      <c r="H5" s="10"/>
      <c r="I5" s="10"/>
      <c r="K5" s="52"/>
    </row>
    <row r="6" spans="2:11">
      <c r="B6" s="42" t="s">
        <v>35</v>
      </c>
      <c r="C6" s="40" t="s">
        <v>36</v>
      </c>
      <c r="D6" s="17">
        <f>1</f>
        <v>1</v>
      </c>
      <c r="E6" s="24"/>
      <c r="F6" s="25">
        <f>E6*D6</f>
        <v>0</v>
      </c>
      <c r="G6" s="26"/>
      <c r="H6" s="117"/>
      <c r="I6" s="25">
        <f t="shared" ref="I6:I14" si="0">H6*D6</f>
        <v>0</v>
      </c>
      <c r="K6" s="83"/>
    </row>
    <row r="7" spans="2:11">
      <c r="B7" s="42" t="s">
        <v>37</v>
      </c>
      <c r="C7" s="40" t="s">
        <v>38</v>
      </c>
      <c r="D7" s="17">
        <f>2+1+2+2+2+2+1+3</f>
        <v>15</v>
      </c>
      <c r="E7" s="24"/>
      <c r="F7" s="25">
        <f t="shared" ref="F7:F14" si="1">E7*D7</f>
        <v>0</v>
      </c>
      <c r="G7" s="26"/>
      <c r="H7" s="117"/>
      <c r="I7" s="25">
        <f t="shared" si="0"/>
        <v>0</v>
      </c>
      <c r="K7" s="83"/>
    </row>
    <row r="8" spans="2:11">
      <c r="B8" s="42" t="s">
        <v>39</v>
      </c>
      <c r="C8" s="40" t="s">
        <v>40</v>
      </c>
      <c r="D8" s="17">
        <f>1+1+2+2+2+2+14</f>
        <v>24</v>
      </c>
      <c r="E8" s="24"/>
      <c r="F8" s="25">
        <f t="shared" si="1"/>
        <v>0</v>
      </c>
      <c r="G8" s="26"/>
      <c r="H8" s="117"/>
      <c r="I8" s="25">
        <f t="shared" si="0"/>
        <v>0</v>
      </c>
      <c r="K8" s="83"/>
    </row>
    <row r="9" spans="2:11">
      <c r="B9" s="42" t="s">
        <v>41</v>
      </c>
      <c r="C9" s="40" t="s">
        <v>42</v>
      </c>
      <c r="D9" s="17">
        <v>58</v>
      </c>
      <c r="E9" s="24">
        <v>0</v>
      </c>
      <c r="F9" s="25">
        <f t="shared" si="1"/>
        <v>0</v>
      </c>
      <c r="G9" s="26"/>
      <c r="H9" s="117"/>
      <c r="I9" s="25">
        <f t="shared" si="0"/>
        <v>0</v>
      </c>
      <c r="K9" s="83"/>
    </row>
    <row r="10" spans="2:11" ht="24">
      <c r="B10" s="42" t="s">
        <v>43</v>
      </c>
      <c r="C10" s="40" t="s">
        <v>44</v>
      </c>
      <c r="D10" s="17">
        <v>200</v>
      </c>
      <c r="E10" s="24">
        <v>0</v>
      </c>
      <c r="F10" s="25">
        <f t="shared" si="1"/>
        <v>0</v>
      </c>
      <c r="G10" s="26"/>
      <c r="H10" s="117">
        <v>0</v>
      </c>
      <c r="I10" s="25">
        <f t="shared" si="0"/>
        <v>0</v>
      </c>
      <c r="K10" s="83"/>
    </row>
    <row r="11" spans="2:11">
      <c r="B11" s="42" t="s">
        <v>45</v>
      </c>
      <c r="C11" s="40" t="s">
        <v>46</v>
      </c>
      <c r="D11" s="17">
        <v>1</v>
      </c>
      <c r="E11" s="24">
        <v>0</v>
      </c>
      <c r="F11" s="25">
        <f t="shared" si="1"/>
        <v>0</v>
      </c>
      <c r="G11" s="26"/>
      <c r="H11" s="117">
        <v>0</v>
      </c>
      <c r="I11" s="25">
        <f t="shared" si="0"/>
        <v>0</v>
      </c>
      <c r="K11" s="83"/>
    </row>
    <row r="12" spans="2:11" ht="22.5">
      <c r="B12" s="42" t="s">
        <v>47</v>
      </c>
      <c r="C12" s="40" t="s">
        <v>48</v>
      </c>
      <c r="D12" s="17">
        <v>1</v>
      </c>
      <c r="E12" s="24">
        <v>0</v>
      </c>
      <c r="F12" s="25">
        <f t="shared" si="1"/>
        <v>0</v>
      </c>
      <c r="G12" s="26"/>
      <c r="H12" s="117">
        <v>0</v>
      </c>
      <c r="I12" s="25">
        <f t="shared" si="0"/>
        <v>0</v>
      </c>
      <c r="K12" s="83"/>
    </row>
    <row r="13" spans="2:11" ht="22.5">
      <c r="B13" s="42" t="s">
        <v>49</v>
      </c>
      <c r="C13" s="40" t="s">
        <v>50</v>
      </c>
      <c r="D13" s="78">
        <v>1</v>
      </c>
      <c r="E13" s="24">
        <v>0</v>
      </c>
      <c r="F13" s="25">
        <f t="shared" si="1"/>
        <v>0</v>
      </c>
      <c r="G13" s="26"/>
      <c r="H13" s="117">
        <v>0</v>
      </c>
      <c r="I13" s="25">
        <f t="shared" si="0"/>
        <v>0</v>
      </c>
      <c r="K13" s="83"/>
    </row>
    <row r="14" spans="2:11">
      <c r="B14" s="42" t="s">
        <v>51</v>
      </c>
      <c r="C14" s="40" t="s">
        <v>52</v>
      </c>
      <c r="D14" s="17">
        <v>1</v>
      </c>
      <c r="E14" s="24">
        <v>0</v>
      </c>
      <c r="F14" s="25">
        <f t="shared" si="1"/>
        <v>0</v>
      </c>
      <c r="G14" s="26"/>
      <c r="H14" s="117">
        <v>0</v>
      </c>
      <c r="I14" s="25">
        <f t="shared" si="0"/>
        <v>0</v>
      </c>
      <c r="K14" s="83"/>
    </row>
    <row r="15" spans="2:11">
      <c r="B15" s="42" t="s">
        <v>53</v>
      </c>
      <c r="C15" s="40" t="s">
        <v>54</v>
      </c>
      <c r="D15" s="42">
        <v>1</v>
      </c>
      <c r="E15" s="46"/>
      <c r="F15" s="47">
        <f>E15*D15</f>
        <v>0</v>
      </c>
      <c r="G15" s="93"/>
      <c r="H15" s="45"/>
      <c r="I15" s="45"/>
      <c r="K15" s="83"/>
    </row>
    <row r="16" spans="2:11">
      <c r="B16" s="42" t="s">
        <v>55</v>
      </c>
      <c r="C16" s="40" t="s">
        <v>56</v>
      </c>
      <c r="D16" s="42">
        <v>1</v>
      </c>
      <c r="E16" s="42"/>
      <c r="F16" s="42"/>
      <c r="G16" s="94"/>
      <c r="H16" s="118"/>
      <c r="I16" s="47">
        <f>H16*D16</f>
        <v>0</v>
      </c>
      <c r="K16" s="83"/>
    </row>
    <row r="17" spans="2:11">
      <c r="E17" s="9"/>
      <c r="H17" s="9"/>
      <c r="K17" s="95"/>
    </row>
    <row r="18" spans="2:11">
      <c r="B18" s="42">
        <v>2</v>
      </c>
      <c r="C18" s="60" t="s">
        <v>57</v>
      </c>
      <c r="D18" s="59"/>
      <c r="E18" s="18"/>
      <c r="F18" s="10"/>
      <c r="G18" s="92"/>
      <c r="H18" s="18"/>
      <c r="I18" s="10"/>
      <c r="K18" s="83"/>
    </row>
    <row r="19" spans="2:11">
      <c r="B19" s="42" t="s">
        <v>58</v>
      </c>
      <c r="C19" s="40" t="s">
        <v>59</v>
      </c>
      <c r="D19" s="63">
        <v>175</v>
      </c>
      <c r="E19" s="24"/>
      <c r="F19" s="25">
        <f t="shared" ref="F19:F22" si="2">E19*D19</f>
        <v>0</v>
      </c>
      <c r="G19" s="26"/>
      <c r="H19" s="117">
        <v>0</v>
      </c>
      <c r="I19" s="25">
        <f t="shared" ref="I19:I22" si="3">H19*D19</f>
        <v>0</v>
      </c>
      <c r="K19" s="83"/>
    </row>
    <row r="20" spans="2:11">
      <c r="B20" s="42" t="s">
        <v>60</v>
      </c>
      <c r="C20" s="40" t="s">
        <v>61</v>
      </c>
      <c r="D20" s="63">
        <v>18</v>
      </c>
      <c r="E20" s="24"/>
      <c r="F20" s="25">
        <f t="shared" si="2"/>
        <v>0</v>
      </c>
      <c r="G20" s="26"/>
      <c r="H20" s="117">
        <v>0</v>
      </c>
      <c r="I20" s="25">
        <f t="shared" si="3"/>
        <v>0</v>
      </c>
      <c r="K20" s="83"/>
    </row>
    <row r="21" spans="2:11" ht="24">
      <c r="B21" s="42" t="s">
        <v>62</v>
      </c>
      <c r="C21" s="40" t="s">
        <v>63</v>
      </c>
      <c r="D21" s="63">
        <v>4163</v>
      </c>
      <c r="E21" s="24">
        <v>0</v>
      </c>
      <c r="F21" s="25">
        <f t="shared" si="2"/>
        <v>0</v>
      </c>
      <c r="G21" s="26"/>
      <c r="H21" s="117">
        <v>0</v>
      </c>
      <c r="I21" s="25">
        <f t="shared" si="3"/>
        <v>0</v>
      </c>
      <c r="K21" s="83"/>
    </row>
    <row r="22" spans="2:11" ht="24">
      <c r="B22" s="42" t="s">
        <v>64</v>
      </c>
      <c r="C22" s="40" t="s">
        <v>65</v>
      </c>
      <c r="D22" s="63">
        <v>687</v>
      </c>
      <c r="E22" s="24">
        <v>0</v>
      </c>
      <c r="F22" s="25">
        <f t="shared" si="2"/>
        <v>0</v>
      </c>
      <c r="G22" s="26"/>
      <c r="H22" s="117">
        <v>0</v>
      </c>
      <c r="I22" s="25">
        <f t="shared" si="3"/>
        <v>0</v>
      </c>
      <c r="K22" s="83"/>
    </row>
    <row r="23" spans="2:11">
      <c r="B23" s="42" t="s">
        <v>66</v>
      </c>
      <c r="C23" s="40" t="s">
        <v>67</v>
      </c>
      <c r="D23" s="80">
        <v>13</v>
      </c>
      <c r="E23" s="24">
        <v>0</v>
      </c>
      <c r="F23" s="25">
        <f>E23*D23</f>
        <v>0</v>
      </c>
      <c r="G23" s="26"/>
      <c r="H23" s="117"/>
      <c r="I23" s="25">
        <f>H23*D23</f>
        <v>0</v>
      </c>
      <c r="K23" s="83"/>
    </row>
    <row r="24" spans="2:11">
      <c r="B24" s="42" t="s">
        <v>68</v>
      </c>
      <c r="C24" s="40" t="s">
        <v>69</v>
      </c>
      <c r="D24" s="80">
        <v>5056</v>
      </c>
      <c r="E24" s="24">
        <v>0</v>
      </c>
      <c r="F24" s="25">
        <f>E24*D24</f>
        <v>0</v>
      </c>
      <c r="G24" s="54"/>
      <c r="H24" s="119">
        <v>0</v>
      </c>
      <c r="I24" s="25">
        <f>H24*D24</f>
        <v>0</v>
      </c>
      <c r="K24" s="83"/>
    </row>
    <row r="25" spans="2:11">
      <c r="B25" s="42" t="s">
        <v>70</v>
      </c>
      <c r="C25" s="40" t="s">
        <v>71</v>
      </c>
      <c r="D25" s="81">
        <v>1</v>
      </c>
      <c r="E25" s="24"/>
      <c r="F25" s="25">
        <f>E25*D25</f>
        <v>0</v>
      </c>
      <c r="G25" s="54"/>
      <c r="H25" s="119">
        <v>0</v>
      </c>
      <c r="I25" s="25">
        <f>H25*D25</f>
        <v>0</v>
      </c>
      <c r="K25" s="83"/>
    </row>
    <row r="26" spans="2:11">
      <c r="E26" s="9"/>
      <c r="H26" s="18"/>
    </row>
    <row r="27" spans="2:11">
      <c r="B27" s="42" t="s">
        <v>72</v>
      </c>
      <c r="C27" s="60" t="s">
        <v>73</v>
      </c>
      <c r="D27" s="59"/>
      <c r="E27" s="18"/>
      <c r="F27" s="10"/>
      <c r="G27" s="92"/>
      <c r="H27" s="18"/>
      <c r="I27" s="10"/>
      <c r="K27" s="83"/>
    </row>
    <row r="28" spans="2:11">
      <c r="B28" s="42"/>
      <c r="C28" s="60" t="s">
        <v>74</v>
      </c>
      <c r="D28" s="59"/>
      <c r="E28" s="18"/>
      <c r="F28" s="10"/>
      <c r="G28" s="92"/>
      <c r="H28" s="18"/>
      <c r="I28" s="10"/>
      <c r="K28" s="83"/>
    </row>
    <row r="29" spans="2:11" ht="36">
      <c r="B29" s="42" t="s">
        <v>75</v>
      </c>
      <c r="C29" s="40" t="s">
        <v>76</v>
      </c>
      <c r="D29" s="61"/>
      <c r="E29" s="26"/>
      <c r="F29" s="26"/>
      <c r="G29" s="26"/>
      <c r="H29" s="24"/>
      <c r="I29" s="25">
        <f t="shared" ref="I29:I36" si="4">H29*D29</f>
        <v>0</v>
      </c>
      <c r="K29" s="83"/>
    </row>
    <row r="30" spans="2:11" ht="60">
      <c r="B30" s="42"/>
      <c r="C30" s="60" t="s">
        <v>74</v>
      </c>
      <c r="D30" s="62" t="s">
        <v>77</v>
      </c>
      <c r="E30" s="27" t="s">
        <v>78</v>
      </c>
      <c r="F30" s="10"/>
      <c r="G30" s="92"/>
      <c r="H30" s="18"/>
      <c r="I30" s="10"/>
      <c r="K30" s="83"/>
    </row>
    <row r="31" spans="2:11">
      <c r="B31" s="42" t="s">
        <v>79</v>
      </c>
      <c r="C31" s="40" t="s">
        <v>80</v>
      </c>
      <c r="D31" s="59">
        <v>3391</v>
      </c>
      <c r="E31" s="17">
        <v>11695</v>
      </c>
      <c r="F31" s="26"/>
      <c r="G31" s="26"/>
      <c r="H31" s="24">
        <v>0</v>
      </c>
      <c r="I31" s="25">
        <f>H31</f>
        <v>0</v>
      </c>
      <c r="K31" s="83"/>
    </row>
    <row r="32" spans="2:11">
      <c r="B32" s="42" t="s">
        <v>81</v>
      </c>
      <c r="C32" s="40" t="s">
        <v>82</v>
      </c>
      <c r="D32" s="63">
        <v>14933</v>
      </c>
      <c r="E32" s="34">
        <v>33113</v>
      </c>
      <c r="F32" s="26"/>
      <c r="G32" s="26"/>
      <c r="H32" s="24">
        <v>0</v>
      </c>
      <c r="I32" s="25">
        <f>H32</f>
        <v>0</v>
      </c>
      <c r="K32" s="83"/>
    </row>
    <row r="33" spans="2:11">
      <c r="B33" s="64" t="s">
        <v>83</v>
      </c>
      <c r="C33" s="41" t="s">
        <v>84</v>
      </c>
      <c r="D33" s="63">
        <v>67349</v>
      </c>
      <c r="E33" s="34">
        <v>86500</v>
      </c>
      <c r="F33" s="26"/>
      <c r="G33" s="26"/>
      <c r="H33" s="24">
        <v>0</v>
      </c>
      <c r="I33" s="25">
        <f>H33</f>
        <v>0</v>
      </c>
      <c r="K33" s="83"/>
    </row>
    <row r="34" spans="2:11">
      <c r="B34" s="42" t="s">
        <v>85</v>
      </c>
      <c r="C34" s="40" t="s">
        <v>86</v>
      </c>
      <c r="D34" s="63"/>
      <c r="E34" s="26"/>
      <c r="F34" s="26"/>
      <c r="G34" s="26"/>
      <c r="H34" s="24">
        <v>0</v>
      </c>
      <c r="I34" s="25">
        <f>H34</f>
        <v>0</v>
      </c>
      <c r="K34" s="83"/>
    </row>
    <row r="35" spans="2:11">
      <c r="B35" s="42"/>
      <c r="C35" s="60" t="s">
        <v>87</v>
      </c>
      <c r="D35" s="63"/>
      <c r="E35" s="26"/>
      <c r="F35" s="26"/>
      <c r="G35" s="26"/>
      <c r="H35" s="26"/>
      <c r="I35" s="25"/>
      <c r="K35" s="83"/>
    </row>
    <row r="36" spans="2:11">
      <c r="B36" s="42" t="s">
        <v>88</v>
      </c>
      <c r="C36" s="40" t="s">
        <v>89</v>
      </c>
      <c r="D36" s="63">
        <v>624</v>
      </c>
      <c r="E36" s="26"/>
      <c r="F36" s="26"/>
      <c r="G36" s="26"/>
      <c r="H36" s="24">
        <v>0</v>
      </c>
      <c r="I36" s="25">
        <f t="shared" si="4"/>
        <v>0</v>
      </c>
      <c r="K36" s="83"/>
    </row>
    <row r="37" spans="2:11" ht="36">
      <c r="B37" s="42" t="s">
        <v>90</v>
      </c>
      <c r="C37" s="40" t="s">
        <v>91</v>
      </c>
      <c r="D37" s="63">
        <v>624</v>
      </c>
      <c r="E37" s="26"/>
      <c r="F37" s="26"/>
      <c r="G37" s="26"/>
      <c r="H37" s="24">
        <v>0</v>
      </c>
      <c r="I37" s="25">
        <f>H37*D37</f>
        <v>0</v>
      </c>
      <c r="K37" s="83"/>
    </row>
    <row r="38" spans="2:11">
      <c r="B38" s="64" t="s">
        <v>92</v>
      </c>
      <c r="C38" s="41" t="s">
        <v>93</v>
      </c>
      <c r="D38" s="80">
        <v>20</v>
      </c>
      <c r="E38" s="54"/>
      <c r="F38" s="54"/>
      <c r="G38" s="54"/>
      <c r="H38" s="24">
        <v>0</v>
      </c>
      <c r="I38" s="25">
        <f>H38*D38</f>
        <v>0</v>
      </c>
      <c r="K38" s="110"/>
    </row>
    <row r="39" spans="2:11">
      <c r="B39" s="17" t="s">
        <v>90</v>
      </c>
      <c r="C39" s="11" t="s">
        <v>94</v>
      </c>
      <c r="D39" s="34"/>
      <c r="E39" s="26"/>
      <c r="F39" s="26"/>
      <c r="G39" s="26"/>
      <c r="H39" s="24">
        <v>0</v>
      </c>
      <c r="I39" s="25">
        <f>H39*D39</f>
        <v>0</v>
      </c>
      <c r="J39" s="10"/>
      <c r="K39" s="89"/>
    </row>
    <row r="40" spans="2:11">
      <c r="E40" s="9"/>
      <c r="H40" s="9"/>
    </row>
    <row r="41" spans="2:11">
      <c r="B41" s="42">
        <v>4</v>
      </c>
      <c r="C41" s="60" t="s">
        <v>95</v>
      </c>
      <c r="D41" s="59"/>
      <c r="E41" s="18"/>
      <c r="F41" s="10"/>
      <c r="G41" s="92"/>
      <c r="H41" s="18"/>
      <c r="I41" s="10"/>
      <c r="K41" s="83"/>
    </row>
    <row r="42" spans="2:11">
      <c r="B42" s="42" t="s">
        <v>96</v>
      </c>
      <c r="C42" s="40" t="s">
        <v>97</v>
      </c>
      <c r="D42" s="59">
        <v>1</v>
      </c>
      <c r="E42" s="24">
        <v>0</v>
      </c>
      <c r="F42" s="25">
        <f t="shared" ref="F42:F45" si="5">E42*D42</f>
        <v>0</v>
      </c>
      <c r="G42" s="26"/>
      <c r="H42" s="26"/>
      <c r="I42" s="26"/>
      <c r="K42" s="83"/>
    </row>
    <row r="43" spans="2:11" ht="24">
      <c r="B43" s="42" t="s">
        <v>98</v>
      </c>
      <c r="C43" s="40" t="s">
        <v>99</v>
      </c>
      <c r="D43" s="59">
        <v>7</v>
      </c>
      <c r="E43" s="24">
        <v>0</v>
      </c>
      <c r="F43" s="25">
        <f t="shared" si="5"/>
        <v>0</v>
      </c>
      <c r="G43" s="26"/>
      <c r="H43" s="26"/>
      <c r="I43" s="26"/>
      <c r="K43" s="83"/>
    </row>
    <row r="44" spans="2:11">
      <c r="B44" s="42" t="s">
        <v>100</v>
      </c>
      <c r="C44" s="40" t="s">
        <v>101</v>
      </c>
      <c r="D44" s="59">
        <v>8</v>
      </c>
      <c r="E44" s="24">
        <v>0</v>
      </c>
      <c r="F44" s="25">
        <f t="shared" si="5"/>
        <v>0</v>
      </c>
      <c r="G44" s="26"/>
      <c r="H44" s="26"/>
      <c r="I44" s="26"/>
      <c r="K44" s="83"/>
    </row>
    <row r="45" spans="2:11" ht="24">
      <c r="B45" s="64" t="s">
        <v>102</v>
      </c>
      <c r="C45" s="41" t="s">
        <v>103</v>
      </c>
      <c r="D45" s="111">
        <v>2</v>
      </c>
      <c r="E45" s="46">
        <v>0</v>
      </c>
      <c r="F45" s="47">
        <f t="shared" si="5"/>
        <v>0</v>
      </c>
      <c r="G45" s="54"/>
      <c r="H45" s="54"/>
      <c r="I45" s="54"/>
      <c r="K45" s="110"/>
    </row>
    <row r="46" spans="2:11">
      <c r="B46" s="17" t="s">
        <v>104</v>
      </c>
      <c r="C46" s="11" t="s">
        <v>105</v>
      </c>
      <c r="D46" s="112">
        <v>1</v>
      </c>
      <c r="E46" s="46">
        <v>0</v>
      </c>
      <c r="F46" s="47">
        <f t="shared" ref="F46" si="6">E46*D46</f>
        <v>0</v>
      </c>
      <c r="G46" s="26"/>
      <c r="H46" s="26"/>
      <c r="I46" s="26"/>
      <c r="K46" s="89"/>
    </row>
    <row r="47" spans="2:11">
      <c r="E47" s="9"/>
      <c r="H47" s="9"/>
    </row>
    <row r="48" spans="2:11">
      <c r="B48" s="42">
        <v>5</v>
      </c>
      <c r="C48" s="67" t="s">
        <v>106</v>
      </c>
      <c r="D48" s="17"/>
      <c r="E48" s="18"/>
      <c r="F48" s="10"/>
      <c r="G48" s="92"/>
      <c r="H48" s="18"/>
      <c r="I48" s="10"/>
      <c r="K48" s="83"/>
    </row>
    <row r="49" spans="2:11">
      <c r="B49" s="42" t="s">
        <v>107</v>
      </c>
      <c r="C49" s="39" t="s">
        <v>108</v>
      </c>
      <c r="D49" s="17">
        <v>1</v>
      </c>
      <c r="E49" s="24"/>
      <c r="F49" s="25">
        <f t="shared" ref="F49:F68" si="7">E49*D49</f>
        <v>0</v>
      </c>
      <c r="G49" s="26"/>
      <c r="H49" s="26"/>
      <c r="I49" s="26"/>
      <c r="K49" s="83"/>
    </row>
    <row r="50" spans="2:11" ht="24">
      <c r="B50" s="42" t="s">
        <v>109</v>
      </c>
      <c r="C50" s="39" t="s">
        <v>110</v>
      </c>
      <c r="D50" s="17">
        <v>1</v>
      </c>
      <c r="E50" s="24"/>
      <c r="F50" s="25">
        <f t="shared" si="7"/>
        <v>0</v>
      </c>
      <c r="G50" s="26"/>
      <c r="H50" s="26"/>
      <c r="I50" s="26"/>
      <c r="K50" s="83"/>
    </row>
    <row r="51" spans="2:11" ht="24">
      <c r="B51" s="42" t="s">
        <v>111</v>
      </c>
      <c r="C51" s="11" t="s">
        <v>112</v>
      </c>
      <c r="D51" s="17">
        <v>1</v>
      </c>
      <c r="E51" s="24"/>
      <c r="F51" s="25">
        <f t="shared" si="7"/>
        <v>0</v>
      </c>
      <c r="G51" s="26"/>
      <c r="H51" s="26"/>
      <c r="I51" s="26"/>
      <c r="K51" s="83"/>
    </row>
    <row r="52" spans="2:11">
      <c r="B52" s="42" t="s">
        <v>113</v>
      </c>
      <c r="C52" s="11" t="s">
        <v>114</v>
      </c>
      <c r="D52" s="17">
        <v>1</v>
      </c>
      <c r="E52" s="24"/>
      <c r="F52" s="25">
        <f t="shared" si="7"/>
        <v>0</v>
      </c>
      <c r="G52" s="26"/>
      <c r="H52" s="26"/>
      <c r="I52" s="26"/>
      <c r="K52" s="83"/>
    </row>
    <row r="53" spans="2:11">
      <c r="B53" s="42" t="s">
        <v>115</v>
      </c>
      <c r="C53" s="11" t="s">
        <v>116</v>
      </c>
      <c r="D53" s="17">
        <v>1</v>
      </c>
      <c r="E53" s="24"/>
      <c r="F53" s="25">
        <f t="shared" si="7"/>
        <v>0</v>
      </c>
      <c r="G53" s="26"/>
      <c r="H53" s="26"/>
      <c r="I53" s="26"/>
      <c r="K53" s="83"/>
    </row>
    <row r="54" spans="2:11">
      <c r="B54" s="42" t="s">
        <v>117</v>
      </c>
      <c r="C54" s="11" t="s">
        <v>118</v>
      </c>
      <c r="D54" s="17">
        <v>1</v>
      </c>
      <c r="E54" s="24"/>
      <c r="F54" s="25">
        <f t="shared" si="7"/>
        <v>0</v>
      </c>
      <c r="G54" s="26"/>
      <c r="H54" s="26"/>
      <c r="I54" s="26"/>
      <c r="K54" s="83"/>
    </row>
    <row r="55" spans="2:11">
      <c r="B55" s="42" t="s">
        <v>119</v>
      </c>
      <c r="C55" s="11" t="s">
        <v>120</v>
      </c>
      <c r="D55" s="17">
        <v>1</v>
      </c>
      <c r="E55" s="24"/>
      <c r="F55" s="25">
        <f t="shared" si="7"/>
        <v>0</v>
      </c>
      <c r="G55" s="26"/>
      <c r="H55" s="26"/>
      <c r="I55" s="26"/>
      <c r="K55" s="83"/>
    </row>
    <row r="56" spans="2:11">
      <c r="B56" s="42" t="s">
        <v>121</v>
      </c>
      <c r="C56" s="11" t="s">
        <v>122</v>
      </c>
      <c r="D56" s="17">
        <v>1</v>
      </c>
      <c r="E56" s="24"/>
      <c r="F56" s="25">
        <f t="shared" si="7"/>
        <v>0</v>
      </c>
      <c r="G56" s="26"/>
      <c r="H56" s="26"/>
      <c r="I56" s="26"/>
      <c r="K56" s="83"/>
    </row>
    <row r="57" spans="2:11">
      <c r="B57" s="42" t="s">
        <v>123</v>
      </c>
      <c r="C57" s="11" t="s">
        <v>124</v>
      </c>
      <c r="D57" s="17">
        <v>1</v>
      </c>
      <c r="E57" s="24"/>
      <c r="F57" s="25">
        <f t="shared" si="7"/>
        <v>0</v>
      </c>
      <c r="G57" s="26"/>
      <c r="H57" s="26"/>
      <c r="I57" s="26"/>
      <c r="K57" s="83"/>
    </row>
    <row r="58" spans="2:11">
      <c r="B58" s="42" t="s">
        <v>125</v>
      </c>
      <c r="C58" s="11" t="s">
        <v>126</v>
      </c>
      <c r="D58" s="17">
        <v>1</v>
      </c>
      <c r="E58" s="24"/>
      <c r="F58" s="25">
        <f t="shared" si="7"/>
        <v>0</v>
      </c>
      <c r="G58" s="26"/>
      <c r="H58" s="26"/>
      <c r="I58" s="26"/>
      <c r="K58" s="83"/>
    </row>
    <row r="59" spans="2:11">
      <c r="B59" s="42" t="s">
        <v>127</v>
      </c>
      <c r="C59" s="11" t="s">
        <v>128</v>
      </c>
      <c r="D59" s="17">
        <v>1</v>
      </c>
      <c r="E59" s="24"/>
      <c r="F59" s="25">
        <f t="shared" si="7"/>
        <v>0</v>
      </c>
      <c r="G59" s="26"/>
      <c r="H59" s="26"/>
      <c r="I59" s="26"/>
      <c r="K59" s="83"/>
    </row>
    <row r="60" spans="2:11">
      <c r="B60" s="42" t="s">
        <v>129</v>
      </c>
      <c r="C60" s="11" t="s">
        <v>130</v>
      </c>
      <c r="D60" s="17">
        <v>1</v>
      </c>
      <c r="E60" s="24"/>
      <c r="F60" s="25">
        <f t="shared" si="7"/>
        <v>0</v>
      </c>
      <c r="G60" s="26"/>
      <c r="H60" s="26"/>
      <c r="I60" s="26"/>
      <c r="K60" s="83"/>
    </row>
    <row r="61" spans="2:11">
      <c r="B61" s="42" t="s">
        <v>131</v>
      </c>
      <c r="C61" s="11" t="s">
        <v>132</v>
      </c>
      <c r="D61" s="17">
        <v>1</v>
      </c>
      <c r="E61" s="24"/>
      <c r="F61" s="25">
        <f t="shared" si="7"/>
        <v>0</v>
      </c>
      <c r="G61" s="26"/>
      <c r="H61" s="26"/>
      <c r="I61" s="26"/>
      <c r="K61" s="83"/>
    </row>
    <row r="62" spans="2:11">
      <c r="B62" s="42" t="s">
        <v>133</v>
      </c>
      <c r="C62" s="11" t="s">
        <v>134</v>
      </c>
      <c r="D62" s="17">
        <v>1</v>
      </c>
      <c r="E62" s="24"/>
      <c r="F62" s="25">
        <f t="shared" si="7"/>
        <v>0</v>
      </c>
      <c r="G62" s="26"/>
      <c r="H62" s="26"/>
      <c r="I62" s="26"/>
      <c r="K62" s="83"/>
    </row>
    <row r="63" spans="2:11" ht="24">
      <c r="B63" s="42" t="s">
        <v>135</v>
      </c>
      <c r="C63" s="11" t="s">
        <v>136</v>
      </c>
      <c r="D63" s="17">
        <v>1</v>
      </c>
      <c r="E63" s="24"/>
      <c r="F63" s="25">
        <f t="shared" si="7"/>
        <v>0</v>
      </c>
      <c r="G63" s="26"/>
      <c r="H63" s="26"/>
      <c r="I63" s="26"/>
      <c r="K63" s="83"/>
    </row>
    <row r="64" spans="2:11">
      <c r="B64" s="42" t="s">
        <v>137</v>
      </c>
      <c r="C64" s="11" t="s">
        <v>138</v>
      </c>
      <c r="D64" s="17">
        <v>1</v>
      </c>
      <c r="E64" s="24"/>
      <c r="F64" s="25">
        <f t="shared" si="7"/>
        <v>0</v>
      </c>
      <c r="G64" s="26"/>
      <c r="H64" s="26"/>
      <c r="I64" s="26"/>
      <c r="K64" s="83"/>
    </row>
    <row r="65" spans="2:11">
      <c r="B65" s="42" t="s">
        <v>139</v>
      </c>
      <c r="C65" s="11" t="s">
        <v>140</v>
      </c>
      <c r="D65" s="17">
        <v>1</v>
      </c>
      <c r="E65" s="24"/>
      <c r="F65" s="25">
        <f t="shared" si="7"/>
        <v>0</v>
      </c>
      <c r="G65" s="26"/>
      <c r="H65" s="26"/>
      <c r="I65" s="26"/>
      <c r="K65" s="83"/>
    </row>
    <row r="66" spans="2:11">
      <c r="B66" s="42" t="s">
        <v>141</v>
      </c>
      <c r="C66" s="48" t="s">
        <v>142</v>
      </c>
      <c r="D66" s="53">
        <v>1</v>
      </c>
      <c r="E66" s="46"/>
      <c r="F66" s="47">
        <f t="shared" si="7"/>
        <v>0</v>
      </c>
      <c r="G66" s="54"/>
      <c r="H66" s="54"/>
      <c r="I66" s="54"/>
      <c r="K66" s="83"/>
    </row>
    <row r="67" spans="2:11" ht="24">
      <c r="B67" s="42" t="s">
        <v>143</v>
      </c>
      <c r="C67" s="40" t="s">
        <v>144</v>
      </c>
      <c r="D67" s="42">
        <v>1</v>
      </c>
      <c r="E67" s="43"/>
      <c r="F67" s="44">
        <f t="shared" si="7"/>
        <v>0</v>
      </c>
      <c r="G67" s="55"/>
      <c r="H67" s="55"/>
      <c r="I67" s="55"/>
      <c r="K67" s="83"/>
    </row>
    <row r="68" spans="2:11">
      <c r="B68" s="42" t="s">
        <v>145</v>
      </c>
      <c r="C68" s="56" t="s">
        <v>146</v>
      </c>
      <c r="D68" s="42">
        <v>1</v>
      </c>
      <c r="E68" s="43"/>
      <c r="F68" s="44">
        <f t="shared" si="7"/>
        <v>0</v>
      </c>
      <c r="G68" s="55"/>
      <c r="H68" s="55"/>
      <c r="I68" s="55"/>
      <c r="K68" s="83"/>
    </row>
    <row r="69" spans="2:11">
      <c r="B69" s="42" t="s">
        <v>147</v>
      </c>
      <c r="C69" s="56" t="s">
        <v>148</v>
      </c>
      <c r="D69" s="64">
        <v>1</v>
      </c>
      <c r="E69" s="103"/>
      <c r="F69" s="104">
        <f>E69*D69</f>
        <v>0</v>
      </c>
      <c r="G69" s="93"/>
      <c r="H69" s="24">
        <v>0</v>
      </c>
      <c r="I69" s="25">
        <f>H69*D69</f>
        <v>0</v>
      </c>
      <c r="K69" s="83"/>
    </row>
    <row r="70" spans="2:11">
      <c r="B70" s="42"/>
      <c r="C70" s="106"/>
      <c r="D70" s="107"/>
      <c r="E70" s="108"/>
      <c r="F70" s="108"/>
      <c r="G70" s="105"/>
      <c r="H70" s="108"/>
      <c r="I70" s="108"/>
      <c r="J70" s="15"/>
      <c r="K70" s="109"/>
    </row>
    <row r="71" spans="2:11">
      <c r="B71" s="42">
        <v>6</v>
      </c>
      <c r="C71" s="60" t="s">
        <v>149</v>
      </c>
      <c r="D71" s="59"/>
      <c r="E71" s="18"/>
      <c r="F71" s="10"/>
      <c r="G71" s="92"/>
      <c r="H71" s="18"/>
      <c r="I71" s="10"/>
      <c r="K71" s="83"/>
    </row>
    <row r="72" spans="2:11">
      <c r="B72" s="42" t="s">
        <v>150</v>
      </c>
      <c r="C72" s="40" t="s">
        <v>151</v>
      </c>
      <c r="D72" s="59">
        <v>150</v>
      </c>
      <c r="E72" s="24">
        <v>0</v>
      </c>
      <c r="F72" s="25">
        <f t="shared" ref="F72" si="8">E72*D72</f>
        <v>0</v>
      </c>
      <c r="G72" s="26"/>
      <c r="H72" s="18"/>
      <c r="I72" s="10"/>
      <c r="K72" s="83"/>
    </row>
    <row r="73" spans="2:11">
      <c r="B73" s="42" t="s">
        <v>152</v>
      </c>
      <c r="C73" s="40" t="s">
        <v>153</v>
      </c>
      <c r="D73" s="65">
        <v>1</v>
      </c>
      <c r="E73" s="24">
        <v>0</v>
      </c>
      <c r="F73" s="25">
        <f>E73*D73</f>
        <v>0</v>
      </c>
      <c r="G73" s="54"/>
      <c r="H73" s="49"/>
      <c r="I73" s="50"/>
      <c r="K73" s="83"/>
    </row>
    <row r="74" spans="2:11">
      <c r="B74" s="42" t="s">
        <v>154</v>
      </c>
      <c r="C74" s="40" t="s">
        <v>155</v>
      </c>
      <c r="D74" s="66">
        <v>1</v>
      </c>
      <c r="E74" s="24">
        <v>0</v>
      </c>
      <c r="F74" s="25">
        <f>E74*D74</f>
        <v>0</v>
      </c>
      <c r="G74" s="93"/>
      <c r="H74" s="51"/>
      <c r="I74" s="52"/>
      <c r="K74" s="83"/>
    </row>
    <row r="75" spans="2:11">
      <c r="B75" s="42" t="s">
        <v>156</v>
      </c>
      <c r="C75" s="40" t="s">
        <v>157</v>
      </c>
      <c r="D75" s="66">
        <v>1</v>
      </c>
      <c r="E75" s="24">
        <v>0</v>
      </c>
      <c r="F75" s="25">
        <f>E75*D75</f>
        <v>0</v>
      </c>
      <c r="G75" s="93"/>
      <c r="H75" s="51"/>
      <c r="I75" s="52"/>
      <c r="K75" s="83"/>
    </row>
    <row r="76" spans="2:11">
      <c r="E76" s="9"/>
      <c r="H76" s="9"/>
    </row>
    <row r="77" spans="2:11">
      <c r="E77" s="9"/>
      <c r="H77" s="9"/>
    </row>
    <row r="78" spans="2:11">
      <c r="C78" s="19" t="s">
        <v>158</v>
      </c>
      <c r="D78" s="20"/>
      <c r="E78" s="21"/>
      <c r="F78" s="35">
        <f>SUM(F4:F75)</f>
        <v>0</v>
      </c>
      <c r="G78" s="96"/>
      <c r="H78" s="21"/>
      <c r="I78" s="21"/>
      <c r="K78" s="89"/>
    </row>
    <row r="79" spans="2:11">
      <c r="C79" s="19" t="s">
        <v>159</v>
      </c>
      <c r="D79" s="20"/>
      <c r="E79" s="21"/>
      <c r="F79" s="21"/>
      <c r="G79" s="96"/>
      <c r="H79" s="21"/>
      <c r="I79" s="69">
        <f>SUM(I4:I75)</f>
        <v>0</v>
      </c>
      <c r="K79" s="89"/>
    </row>
    <row r="80" spans="2:11">
      <c r="C80" s="19" t="s">
        <v>160</v>
      </c>
      <c r="D80" s="17"/>
      <c r="E80" s="10"/>
      <c r="F80" s="10"/>
      <c r="G80" s="92"/>
      <c r="H80" s="10"/>
      <c r="I80" s="70">
        <f>(12*I79)+F78</f>
        <v>0</v>
      </c>
      <c r="K80" s="89"/>
    </row>
    <row r="81" spans="3:11">
      <c r="C81" s="19" t="s">
        <v>161</v>
      </c>
      <c r="D81" s="17"/>
      <c r="E81" s="10"/>
      <c r="F81" s="10"/>
      <c r="G81" s="92"/>
      <c r="H81" s="10"/>
      <c r="I81" s="70">
        <f>12*I79</f>
        <v>0</v>
      </c>
      <c r="K81" s="89"/>
    </row>
    <row r="82" spans="3:11">
      <c r="C82" s="19" t="s">
        <v>162</v>
      </c>
      <c r="D82" s="17"/>
      <c r="E82" s="10"/>
      <c r="F82" s="10"/>
      <c r="G82" s="92"/>
      <c r="H82" s="10"/>
      <c r="I82" s="69">
        <f>(60*I79)+F78</f>
        <v>0</v>
      </c>
      <c r="K82" s="89"/>
    </row>
    <row r="86" spans="3:11" ht="36">
      <c r="C86" s="73" t="s">
        <v>163</v>
      </c>
      <c r="D86" s="76" t="s">
        <v>164</v>
      </c>
      <c r="E86" s="77" t="s">
        <v>165</v>
      </c>
      <c r="F86" s="77" t="s">
        <v>166</v>
      </c>
      <c r="G86" s="97"/>
      <c r="K86" s="8" t="s">
        <v>25</v>
      </c>
    </row>
    <row r="87" spans="3:11">
      <c r="C87" s="11" t="s">
        <v>167</v>
      </c>
      <c r="D87" s="82"/>
      <c r="E87" s="83"/>
      <c r="F87" s="83"/>
      <c r="K87" s="83"/>
    </row>
    <row r="88" spans="3:11">
      <c r="C88" s="11" t="s">
        <v>168</v>
      </c>
      <c r="D88" s="82"/>
      <c r="E88" s="83"/>
      <c r="F88" s="83"/>
      <c r="K88" s="83"/>
    </row>
    <row r="89" spans="3:11">
      <c r="C89" s="11" t="s">
        <v>38</v>
      </c>
      <c r="D89" s="82"/>
      <c r="E89" s="83"/>
      <c r="F89" s="83"/>
      <c r="K89" s="83"/>
    </row>
    <row r="90" spans="3:11">
      <c r="C90" s="11" t="s">
        <v>40</v>
      </c>
      <c r="D90" s="82"/>
      <c r="E90" s="83"/>
      <c r="F90" s="83"/>
      <c r="K90" s="83"/>
    </row>
    <row r="91" spans="3:11">
      <c r="C91" s="11" t="s">
        <v>169</v>
      </c>
      <c r="D91" s="82"/>
      <c r="E91" s="83"/>
      <c r="F91" s="83"/>
      <c r="K91" s="83"/>
    </row>
    <row r="92" spans="3:11">
      <c r="C92" s="11" t="s">
        <v>170</v>
      </c>
      <c r="D92" s="82"/>
      <c r="E92" s="83"/>
      <c r="F92" s="83"/>
      <c r="K92" s="83"/>
    </row>
    <row r="93" spans="3:11">
      <c r="C93" s="11" t="s">
        <v>171</v>
      </c>
      <c r="D93" s="82"/>
      <c r="E93" s="83"/>
      <c r="F93" s="83"/>
      <c r="K93" s="83"/>
    </row>
    <row r="94" spans="3:11">
      <c r="C94" s="11" t="s">
        <v>172</v>
      </c>
      <c r="D94" s="82"/>
      <c r="E94" s="83"/>
      <c r="F94" s="83"/>
      <c r="K94" s="83"/>
    </row>
    <row r="95" spans="3:11">
      <c r="C95" s="11" t="s">
        <v>173</v>
      </c>
      <c r="D95" s="82"/>
      <c r="E95" s="83"/>
      <c r="F95" s="83"/>
      <c r="K95" s="83"/>
    </row>
    <row r="96" spans="3:11">
      <c r="C96" s="11" t="s">
        <v>174</v>
      </c>
      <c r="D96" s="82"/>
      <c r="E96" s="83"/>
      <c r="F96" s="83"/>
      <c r="K96" s="83"/>
    </row>
    <row r="97" spans="3:11">
      <c r="C97" s="11" t="s">
        <v>175</v>
      </c>
      <c r="D97" s="82"/>
      <c r="E97" s="83"/>
      <c r="F97" s="83"/>
      <c r="K97" s="83"/>
    </row>
    <row r="98" spans="3:11">
      <c r="C98" s="11" t="s">
        <v>176</v>
      </c>
      <c r="D98" s="84"/>
      <c r="E98" s="83"/>
      <c r="F98" s="83"/>
      <c r="K98" s="83"/>
    </row>
    <row r="99" spans="3:11">
      <c r="C99" s="11" t="s">
        <v>177</v>
      </c>
      <c r="D99" s="84"/>
      <c r="E99" s="83"/>
      <c r="F99" s="83"/>
      <c r="K99" s="83"/>
    </row>
    <row r="100" spans="3:11">
      <c r="C100" s="11" t="s">
        <v>178</v>
      </c>
      <c r="D100" s="84"/>
      <c r="E100" s="83"/>
      <c r="F100" s="83"/>
      <c r="K100" s="83"/>
    </row>
    <row r="101" spans="3:11">
      <c r="C101" s="11" t="s">
        <v>179</v>
      </c>
      <c r="D101" s="84"/>
      <c r="E101" s="83"/>
      <c r="F101" s="83"/>
      <c r="K101" s="83"/>
    </row>
    <row r="102" spans="3:11">
      <c r="C102" s="11" t="s">
        <v>180</v>
      </c>
      <c r="D102" s="84"/>
      <c r="E102" s="83"/>
      <c r="F102" s="83"/>
      <c r="K102" s="83"/>
    </row>
    <row r="103" spans="3:11">
      <c r="C103" s="11" t="s">
        <v>181</v>
      </c>
      <c r="D103" s="84"/>
      <c r="E103" s="83"/>
      <c r="F103" s="83"/>
      <c r="K103" s="83"/>
    </row>
    <row r="104" spans="3:11">
      <c r="C104" s="11" t="s">
        <v>182</v>
      </c>
      <c r="D104" s="84"/>
      <c r="E104" s="83"/>
      <c r="F104" s="83"/>
      <c r="K104" s="83"/>
    </row>
    <row r="105" spans="3:11">
      <c r="C105" s="11" t="s">
        <v>183</v>
      </c>
      <c r="D105" s="84"/>
      <c r="E105" s="83"/>
      <c r="F105" s="83"/>
      <c r="K105" s="83"/>
    </row>
    <row r="106" spans="3:11">
      <c r="C106" s="11" t="s">
        <v>184</v>
      </c>
      <c r="D106" s="84"/>
      <c r="E106" s="83"/>
      <c r="F106" s="83"/>
      <c r="K106" s="83"/>
    </row>
    <row r="107" spans="3:11">
      <c r="C107" s="11" t="s">
        <v>185</v>
      </c>
      <c r="D107" s="84"/>
      <c r="E107" s="83"/>
      <c r="F107" s="83"/>
      <c r="K107" s="83"/>
    </row>
    <row r="108" spans="3:11">
      <c r="C108" s="11" t="s">
        <v>186</v>
      </c>
      <c r="D108" s="84"/>
      <c r="E108" s="83"/>
      <c r="F108" s="83"/>
      <c r="K108" s="83"/>
    </row>
    <row r="109" spans="3:11">
      <c r="C109" s="11" t="s">
        <v>187</v>
      </c>
      <c r="D109" s="84"/>
      <c r="E109" s="83"/>
      <c r="F109" s="83"/>
      <c r="K109" s="83"/>
    </row>
    <row r="110" spans="3:11">
      <c r="C110" s="11" t="s">
        <v>188</v>
      </c>
      <c r="D110" s="84"/>
      <c r="E110" s="83"/>
      <c r="F110" s="83"/>
      <c r="K110" s="83"/>
    </row>
    <row r="112" spans="3:11">
      <c r="C112" s="74" t="s">
        <v>189</v>
      </c>
      <c r="D112" s="4"/>
      <c r="E112" s="4"/>
      <c r="F112" s="2"/>
      <c r="G112" s="98"/>
    </row>
    <row r="113" spans="3:11" ht="72">
      <c r="C113" s="38" t="s">
        <v>190</v>
      </c>
      <c r="D113" s="4"/>
      <c r="E113" s="4"/>
      <c r="F113" s="2"/>
      <c r="G113" s="98"/>
    </row>
    <row r="114" spans="3:11" ht="24">
      <c r="C114" s="11" t="s">
        <v>26</v>
      </c>
      <c r="D114" s="75" t="s">
        <v>191</v>
      </c>
      <c r="E114" s="76" t="s">
        <v>192</v>
      </c>
      <c r="F114" s="76" t="s">
        <v>164</v>
      </c>
      <c r="G114" s="99"/>
      <c r="H114" s="76" t="s">
        <v>165</v>
      </c>
      <c r="I114" s="76" t="s">
        <v>166</v>
      </c>
      <c r="K114" s="8" t="s">
        <v>25</v>
      </c>
    </row>
    <row r="115" spans="3:11">
      <c r="C115" s="11" t="s">
        <v>193</v>
      </c>
      <c r="D115" s="85"/>
      <c r="E115" s="86"/>
      <c r="F115" s="87"/>
      <c r="G115" s="100"/>
      <c r="H115" s="88"/>
      <c r="I115" s="88"/>
      <c r="K115" s="83"/>
    </row>
    <row r="116" spans="3:11">
      <c r="C116" s="11" t="s">
        <v>194</v>
      </c>
      <c r="D116" s="85"/>
      <c r="E116" s="85"/>
      <c r="F116" s="33"/>
      <c r="G116" s="34"/>
      <c r="H116" s="89"/>
      <c r="I116" s="89"/>
      <c r="K116" s="83"/>
    </row>
    <row r="117" spans="3:11">
      <c r="C117" s="11" t="s">
        <v>157</v>
      </c>
      <c r="D117" s="85"/>
      <c r="E117" s="85"/>
      <c r="F117" s="33"/>
      <c r="G117" s="34"/>
      <c r="H117" s="89"/>
      <c r="I117" s="89"/>
      <c r="K117" s="83"/>
    </row>
    <row r="118" spans="3:11">
      <c r="C118" s="11" t="s">
        <v>155</v>
      </c>
      <c r="D118" s="85"/>
      <c r="E118" s="85"/>
      <c r="F118" s="33"/>
      <c r="G118" s="34"/>
      <c r="H118" s="89"/>
      <c r="I118" s="89"/>
      <c r="K118" s="83"/>
    </row>
    <row r="119" spans="3:11">
      <c r="C119" s="11" t="s">
        <v>195</v>
      </c>
      <c r="D119" s="85"/>
      <c r="E119" s="85"/>
      <c r="F119" s="33"/>
      <c r="G119" s="34"/>
      <c r="H119" s="89"/>
      <c r="I119" s="89"/>
      <c r="K119" s="83"/>
    </row>
    <row r="120" spans="3:11">
      <c r="C120" s="11" t="s">
        <v>196</v>
      </c>
      <c r="D120" s="85"/>
      <c r="E120" s="85"/>
      <c r="F120" s="33"/>
      <c r="G120" s="34"/>
      <c r="H120" s="89"/>
      <c r="I120" s="89"/>
      <c r="K120" s="83"/>
    </row>
    <row r="121" spans="3:11">
      <c r="C121" s="11" t="s">
        <v>197</v>
      </c>
      <c r="D121" s="85"/>
      <c r="E121" s="85"/>
      <c r="F121" s="33"/>
      <c r="G121" s="34"/>
      <c r="H121" s="89"/>
      <c r="I121" s="89"/>
      <c r="K121" s="83"/>
    </row>
    <row r="122" spans="3:11">
      <c r="C122" s="11" t="s">
        <v>198</v>
      </c>
      <c r="D122" s="85"/>
      <c r="E122" s="85"/>
      <c r="F122" s="33"/>
      <c r="G122" s="34"/>
      <c r="H122" s="89"/>
      <c r="I122" s="89"/>
      <c r="K122" s="83"/>
    </row>
    <row r="123" spans="3:11">
      <c r="C123" s="11" t="s">
        <v>199</v>
      </c>
      <c r="D123" s="85"/>
      <c r="E123" s="85"/>
      <c r="F123" s="33"/>
      <c r="G123" s="34"/>
      <c r="H123" s="89"/>
      <c r="I123" s="89"/>
      <c r="K123" s="83"/>
    </row>
  </sheetData>
  <mergeCells count="3">
    <mergeCell ref="H2:I2"/>
    <mergeCell ref="E2:F2"/>
    <mergeCell ref="K2:K3"/>
  </mergeCells>
  <phoneticPr fontId="12" type="noConversion"/>
  <pageMargins left="0.25" right="0.25" top="0.75" bottom="0.75" header="0.3" footer="0.3"/>
  <pageSetup paperSize="9"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E447D-FDED-4365-98CF-CF185EFB29E5}">
  <dimension ref="B1:C5"/>
  <sheetViews>
    <sheetView workbookViewId="0">
      <selection activeCell="C3" sqref="C3"/>
    </sheetView>
  </sheetViews>
  <sheetFormatPr defaultRowHeight="15"/>
  <cols>
    <col min="2" max="2" width="33.42578125" customWidth="1"/>
    <col min="3" max="3" width="20.5703125" customWidth="1"/>
  </cols>
  <sheetData>
    <row r="1" spans="2:3">
      <c r="B1" s="5" t="s">
        <v>0</v>
      </c>
      <c r="C1" s="3" t="s">
        <v>22</v>
      </c>
    </row>
    <row r="2" spans="2:3">
      <c r="B2" s="6" t="s">
        <v>200</v>
      </c>
      <c r="C2" s="7"/>
    </row>
    <row r="3" spans="2:3">
      <c r="B3" s="12" t="s">
        <v>201</v>
      </c>
      <c r="C3" s="71">
        <f>prijzenblad!F78</f>
        <v>0</v>
      </c>
    </row>
    <row r="4" spans="2:3">
      <c r="B4" s="19" t="s">
        <v>202</v>
      </c>
      <c r="C4" s="69">
        <f>prijzenblad!I79</f>
        <v>0</v>
      </c>
    </row>
    <row r="5" spans="2:3">
      <c r="B5" s="36" t="s">
        <v>203</v>
      </c>
      <c r="C5" s="69">
        <f>prijzenblad!I82</f>
        <v>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6c995e6-7f53-48aa-a5ad-a9d38912b46a" xsi:nil="true"/>
    <lcf76f155ced4ddcb4097134ff3c332f xmlns="5d807127-6dfe-4777-9fc9-8a2ccfc388c3">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6" ma:contentTypeDescription="Een nieuw document maken." ma:contentTypeScope="" ma:versionID="c6d9403666d96ba40324e184694503c2">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62d1ebe47228ed999d61fc3cbe4d7595"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29BAB8B-DB80-4350-83D3-0ADCD5DFF9DC}"/>
</file>

<file path=customXml/itemProps2.xml><?xml version="1.0" encoding="utf-8"?>
<ds:datastoreItem xmlns:ds="http://schemas.openxmlformats.org/officeDocument/2006/customXml" ds:itemID="{18331D85-31B6-44B7-87E8-FB95CC54E2CA}"/>
</file>

<file path=customXml/itemProps3.xml><?xml version="1.0" encoding="utf-8"?>
<ds:datastoreItem xmlns:ds="http://schemas.openxmlformats.org/officeDocument/2006/customXml" ds:itemID="{696B226D-1013-49F3-A622-0E363F726A7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Acanthus BV</dc:creator>
  <cp:keywords/>
  <dc:description/>
  <cp:lastModifiedBy>Marcus Latten | Acanthusadvies</cp:lastModifiedBy>
  <cp:revision/>
  <dcterms:created xsi:type="dcterms:W3CDTF">2022-08-30T09:28:05Z</dcterms:created>
  <dcterms:modified xsi:type="dcterms:W3CDTF">2022-10-24T09:27:04Z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0x010100C955A23E617CBA4AB54A010C56CD8EB4</vt:lpwstr>
  </property>
  <property fmtid="{D5CDD505-2E9C-101B-9397-08002B2CF9AE}" pid="3" name="MediaServiceImageTags">
    <vt:lpwstr/>
  </property>
</Properties>
</file>