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AAC3BF4F-E5F0-46A3-A504-C584C015250C}" xr6:coauthVersionLast="47" xr6:coauthVersionMax="47" xr10:uidLastSave="{00000000-0000-0000-0000-000000000000}"/>
  <bookViews>
    <workbookView xWindow="-110" yWindow="-110" windowWidth="19420" windowHeight="10420" firstSheet="1" activeTab="2" xr2:uid="{00000000-000D-0000-FFFF-FFFF00000000}"/>
  </bookViews>
  <sheets>
    <sheet name="1. Kostenberekening per perceel" sheetId="12" r:id="rId1"/>
    <sheet name="2. Prijs Uurtarief" sheetId="14" r:id="rId2"/>
    <sheet name="3a.Vergoeding Rijk per jaar" sheetId="17" r:id="rId3"/>
    <sheet name="3b.Vergoeding Defensie per jaar" sheetId="15" r:id="rId4"/>
    <sheet name="4. Prijs Transitiefase" sheetId="16" r:id="rId5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2" l="1"/>
  <c r="AA38" i="15"/>
  <c r="C11" i="12" s="1"/>
  <c r="E11" i="12" s="1"/>
  <c r="V25" i="17"/>
  <c r="G5" i="14" l="1"/>
  <c r="C6" i="16" l="1"/>
  <c r="C12" i="12" s="1"/>
  <c r="G6" i="14" l="1"/>
  <c r="C9" i="12" s="1"/>
  <c r="E5" i="14"/>
  <c r="E12" i="12" l="1"/>
  <c r="E10" i="12"/>
  <c r="E9" i="12"/>
  <c r="E14" i="12" l="1"/>
</calcChain>
</file>

<file path=xl/sharedStrings.xml><?xml version="1.0" encoding="utf-8"?>
<sst xmlns="http://schemas.openxmlformats.org/spreadsheetml/2006/main" count="959" uniqueCount="293">
  <si>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</si>
  <si>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</si>
  <si>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</si>
  <si>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</si>
  <si>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</si>
  <si>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</si>
  <si>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</si>
  <si>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</si>
  <si>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</si>
  <si>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</si>
  <si>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</si>
  <si>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</si>
  <si>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</si>
  <si>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</si>
  <si>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4</t>
  </si>
  <si>
    <t>Perceelnummer</t>
  </si>
  <si>
    <t>Transitiefase</t>
  </si>
  <si>
    <t>Totaal Waarde Transitiefase</t>
  </si>
  <si>
    <t>Waarde Transitiefase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</si>
  <si>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</si>
  <si>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</si>
  <si>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</si>
  <si>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</si>
  <si>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</si>
  <si>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</si>
  <si>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</si>
  <si>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</si>
  <si>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</si>
  <si>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</si>
  <si>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</si>
  <si>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Dimensie</t>
  </si>
  <si>
    <t>Bouwjaar</t>
  </si>
  <si>
    <t>Lokatie</t>
  </si>
  <si>
    <t>Perceelcode</t>
  </si>
  <si>
    <t>Toelichting</t>
  </si>
  <si>
    <t>Aanneemsom excl. BTW</t>
  </si>
  <si>
    <t>T</t>
  </si>
  <si>
    <t>Kone</t>
  </si>
  <si>
    <t>kg</t>
  </si>
  <si>
    <t>-</t>
  </si>
  <si>
    <t>Onbekend</t>
  </si>
  <si>
    <t>Deze waarden worden automatisch gegenereerd uit de volgende Tabbladen</t>
  </si>
  <si>
    <t xml:space="preserve">S.v.p. alleen de groene veld invullen  </t>
  </si>
  <si>
    <t>ElementID</t>
  </si>
  <si>
    <t>Aantal</t>
  </si>
  <si>
    <t>Regio</t>
  </si>
  <si>
    <t>Omvang
capaciteit</t>
  </si>
  <si>
    <t>Aantal
Hoeveelheid</t>
  </si>
  <si>
    <t>598f0b17-5d9a-43fb-b777-06152ce3ce84</t>
  </si>
  <si>
    <t>100772G01</t>
  </si>
  <si>
    <t>Europaweg 4</t>
  </si>
  <si>
    <t>2711AH</t>
  </si>
  <si>
    <t>Zoetermeer</t>
  </si>
  <si>
    <t>Zuid-West</t>
  </si>
  <si>
    <t>Ztm 03-187</t>
  </si>
  <si>
    <t>Hijswerktuigen</t>
  </si>
  <si>
    <t>Eigenbouw</t>
  </si>
  <si>
    <t>OT.23.365</t>
  </si>
  <si>
    <t>2 Hijsbalken met gedeelde loopkat.</t>
  </si>
  <si>
    <t>27ea7bac-32d4-4dd4-b817-19a8e4ed8abc</t>
  </si>
  <si>
    <t>Ztm 03-285</t>
  </si>
  <si>
    <t>PTM020</t>
  </si>
  <si>
    <t>2 Hijsbalken met gedeelde loopkat in een machinekamer</t>
  </si>
  <si>
    <t>2b95aed3-cef7-49ff-911d-1d90e8877e82</t>
  </si>
  <si>
    <t>Ztm 03-183</t>
  </si>
  <si>
    <t>2 Hijsbalken met gedeelde loopkat</t>
  </si>
  <si>
    <t>e0d0653f-1a38-491d-ac03-2d0a98257069</t>
  </si>
  <si>
    <t>Ztm 03-286</t>
  </si>
  <si>
    <t>4b13bdc3-20cd-432b-86ba-31b0d90df6e9</t>
  </si>
  <si>
    <t>Ztm 03-287</t>
  </si>
  <si>
    <t>ca1ee99d-d611-4f54-b34a-3a6b0e44937f</t>
  </si>
  <si>
    <t>Ztm 03-282</t>
  </si>
  <si>
    <t>a6f21cc4-9231-46c8-add5-74cfb0a0edbe</t>
  </si>
  <si>
    <t>Ztm 03-184</t>
  </si>
  <si>
    <t>08f55eba-2d11-41f3-9702-7665b0a16e3a</t>
  </si>
  <si>
    <t>Ztm 03-281</t>
  </si>
  <si>
    <t>452e3395-71ce-4d6b-acdc-7b269c0305d4</t>
  </si>
  <si>
    <t>Ztm 03-283</t>
  </si>
  <si>
    <t>b7c0c6c4-9fff-44a8-89a9-8a40e95548c6</t>
  </si>
  <si>
    <t>Ztm 03-186</t>
  </si>
  <si>
    <t>cbb079af-db9a-49ae-880c-c2bf1735a6d1</t>
  </si>
  <si>
    <t>Ztm 03-181</t>
  </si>
  <si>
    <t>24c1358e-eb36-4e3a-82ae-f456c3b81643</t>
  </si>
  <si>
    <t>Ztm 03-185</t>
  </si>
  <si>
    <t>bf4e8ad3-86ce-4b6d-b0c2-fdf35c573659</t>
  </si>
  <si>
    <t>Ztm 03-284</t>
  </si>
  <si>
    <t>7a045ea3-2e31-430c-bf0b-fe0fcb14ceab</t>
  </si>
  <si>
    <t>Ztm 03-182</t>
  </si>
  <si>
    <t>2d966295-7f01-49b1-b6a8-678e890971cc</t>
  </si>
  <si>
    <t>100772G03</t>
  </si>
  <si>
    <t>Europaweg 2</t>
  </si>
  <si>
    <t>Ztm 03-189</t>
  </si>
  <si>
    <t>Machinekamer</t>
  </si>
  <si>
    <t>Hijsbalk machineliftkamer voorzien van loopkat Ztm 03-189</t>
  </si>
  <si>
    <t>1d35fa59-4c84-4324-abc1-ad0d8b0ae327</t>
  </si>
  <si>
    <t xml:space="preserve">Ztm 03-188 </t>
  </si>
  <si>
    <t>machineliftkamer</t>
  </si>
  <si>
    <t xml:space="preserve">Hijsbalk machineliftkamer voorzien van loopkat Ztm 03-188 </t>
  </si>
  <si>
    <t>4dc62182-fbad-4e77-9e5d-150014502305</t>
  </si>
  <si>
    <t>100839G01</t>
  </si>
  <si>
    <t>Poelendaelesingel 18</t>
  </si>
  <si>
    <t>4335JA</t>
  </si>
  <si>
    <t>Middelburg</t>
  </si>
  <si>
    <t>Mdb 11-06</t>
  </si>
  <si>
    <t>Atrium binnen</t>
  </si>
  <si>
    <t>Takel atrium , inst.nr 11141408 + hijsbak en 4-sprong</t>
  </si>
  <si>
    <t>6312bd07-0e29-4ac6-b9f9-ef0b324e46e6</t>
  </si>
  <si>
    <t>100895G01</t>
  </si>
  <si>
    <t>Bezuidenhoutseweg 67</t>
  </si>
  <si>
    <t>2594AC</t>
  </si>
  <si>
    <t>s-Gravenhage</t>
  </si>
  <si>
    <t>Gv 73-24</t>
  </si>
  <si>
    <t xml:space="preserve">Takel met monorail, inst. nr. 11141192 </t>
  </si>
  <si>
    <t>dbdcb289-088e-4baf-a480-658bd2a92fbb</t>
  </si>
  <si>
    <t>100944G01</t>
  </si>
  <si>
    <t>Diepenhorstlaan 20</t>
  </si>
  <si>
    <t>2288EW</t>
  </si>
  <si>
    <t>Rijswijk</t>
  </si>
  <si>
    <t>Rwk 07-37</t>
  </si>
  <si>
    <t>nr. 24-26</t>
  </si>
  <si>
    <t>takel + monorail</t>
  </si>
  <si>
    <t>ee0cadb4-ed5c-4a27-8d50-68f16298d80c</t>
  </si>
  <si>
    <t>Rwk 07-36</t>
  </si>
  <si>
    <t>nr. 28-30</t>
  </si>
  <si>
    <t>Takel + monorail</t>
  </si>
  <si>
    <t>7138a6cd-eec1-440f-843d-e799b44dc8bd</t>
  </si>
  <si>
    <t>Rwk 07-35</t>
  </si>
  <si>
    <t>3e verd/vi</t>
  </si>
  <si>
    <t xml:space="preserve">Takel + monorail, inst.nr. 10236527 </t>
  </si>
  <si>
    <t>0232c701-f088-4270-881e-d5523262bc65</t>
  </si>
  <si>
    <t>100961G01</t>
  </si>
  <si>
    <t>Koningskade 4</t>
  </si>
  <si>
    <t>2596AA</t>
  </si>
  <si>
    <t>Gv 50-09</t>
  </si>
  <si>
    <t>UTA</t>
  </si>
  <si>
    <t>Liftmachinekamer hoogbouw</t>
  </si>
  <si>
    <t>dubbelligger bovenloopkraan. Handaandrijving zonder takel. Voorzien van hijsoog.</t>
  </si>
  <si>
    <t>f869779b-1bbb-4ae8-8817-2f3bee96f974</t>
  </si>
  <si>
    <t>101355G01</t>
  </si>
  <si>
    <t>Plaatweg 3</t>
  </si>
  <si>
    <t>3197KW</t>
  </si>
  <si>
    <t>Botlek Rotterdam</t>
  </si>
  <si>
    <t>Spk 02-01</t>
  </si>
  <si>
    <t>Eigenbouw/Vale</t>
  </si>
  <si>
    <t>Monorail/elektrische</t>
  </si>
  <si>
    <t>Botenhuis</t>
  </si>
  <si>
    <t xml:space="preserve"> Monorail met K.T. &gt;2T; klimmateriaal : ladder; Hijsbalk/takel; 3200 kg (werklast) in botenhuis; 6000 hijshoogte (eerst geregistreerd onder 100856L01)</t>
  </si>
  <si>
    <t>Totaalprijs / jaar</t>
  </si>
  <si>
    <t>ComponentID</t>
  </si>
  <si>
    <t>ComponentSoortID</t>
  </si>
  <si>
    <t>ComponentSoort</t>
  </si>
  <si>
    <t>Object</t>
  </si>
  <si>
    <t>Objectnaam</t>
  </si>
  <si>
    <t>Gebouw</t>
  </si>
  <si>
    <t>Bouwlaag</t>
  </si>
  <si>
    <t>Ruimte</t>
  </si>
  <si>
    <t>Hoofdgebruiker</t>
  </si>
  <si>
    <t>Objecthoofdgebruiker</t>
  </si>
  <si>
    <t>BI code</t>
  </si>
  <si>
    <t>Fabrikant</t>
  </si>
  <si>
    <t>Serienummer</t>
  </si>
  <si>
    <t>Installatienummer</t>
  </si>
  <si>
    <t>Nadere locatiebepaling</t>
  </si>
  <si>
    <t>Nadere specificatie bwd/instl</t>
  </si>
  <si>
    <t>Maximaal hefvermogen</t>
  </si>
  <si>
    <t>Soort hijswerktuig in gebouw</t>
  </si>
  <si>
    <t>Hijshoogte</t>
  </si>
  <si>
    <t>Onderhoudsplicht</t>
  </si>
  <si>
    <t>Buiten gebruik gesteld</t>
  </si>
  <si>
    <t>Hefinstallatie</t>
  </si>
  <si>
    <t>37E03</t>
  </si>
  <si>
    <t>MAJOOR JAN LINZEL COMPLEX</t>
  </si>
  <si>
    <t>A</t>
  </si>
  <si>
    <t>0</t>
  </si>
  <si>
    <t>A15</t>
  </si>
  <si>
    <t>Defensie Ondersteuningscommando</t>
  </si>
  <si>
    <t>DOSCO</t>
  </si>
  <si>
    <t>RVB-ZW</t>
  </si>
  <si>
    <t>Lodige Benelux</t>
  </si>
  <si>
    <t>ML-010075-D2</t>
  </si>
  <si>
    <t>in de voormalige repro, nu opslag</t>
  </si>
  <si>
    <t>Schaarheffer voor pallets</t>
  </si>
  <si>
    <t>Nader te bepalen</t>
  </si>
  <si>
    <t>Ja, vastgoedbeh.</t>
  </si>
  <si>
    <t>Nee</t>
  </si>
  <si>
    <t>37H10</t>
  </si>
  <si>
    <t>VAN GHENTKAZERNE</t>
  </si>
  <si>
    <t>001</t>
  </si>
  <si>
    <t>009</t>
  </si>
  <si>
    <t>Commando Zeestrijdkrachten</t>
  </si>
  <si>
    <t>CZSK</t>
  </si>
  <si>
    <t>M3-020165-D2K</t>
  </si>
  <si>
    <t>613407-1</t>
  </si>
  <si>
    <t>11160589</t>
  </si>
  <si>
    <t>buiten naast gebouw nabij ruimte 009</t>
  </si>
  <si>
    <t>Schaarheftafel lxbxh 3000 x 2000 x 2000 mm</t>
  </si>
  <si>
    <t>Hijswerktuig in gebouw</t>
  </si>
  <si>
    <t>30E12</t>
  </si>
  <si>
    <t>LOGISTIEK CENTRUM MAALDRIFT</t>
  </si>
  <si>
    <t>L19</t>
  </si>
  <si>
    <t>28</t>
  </si>
  <si>
    <t>Koninklijke Marechaussee</t>
  </si>
  <si>
    <t>KMAR</t>
  </si>
  <si>
    <t>Demag</t>
  </si>
  <si>
    <t>YBH 125B vierparts</t>
  </si>
  <si>
    <t>6369461</t>
  </si>
  <si>
    <t>FN 1582891</t>
  </si>
  <si>
    <t>Dubbelliggerbvenloopkraan</t>
  </si>
  <si>
    <t>Kraan aan rails</t>
  </si>
  <si>
    <t>024</t>
  </si>
  <si>
    <t>022</t>
  </si>
  <si>
    <t>Rema Holland bv</t>
  </si>
  <si>
    <t>0514005 elephant alpha c 500kg 400vtakel</t>
  </si>
  <si>
    <t>659780</t>
  </si>
  <si>
    <t>Vaste kraan</t>
  </si>
  <si>
    <t>670692</t>
  </si>
  <si>
    <t>670695</t>
  </si>
  <si>
    <t>670693</t>
  </si>
  <si>
    <t>659778</t>
  </si>
  <si>
    <t>670689</t>
  </si>
  <si>
    <t>670690</t>
  </si>
  <si>
    <t>0.01</t>
  </si>
  <si>
    <t>X561.SW22315</t>
  </si>
  <si>
    <t>Garage 044</t>
  </si>
  <si>
    <t>659777</t>
  </si>
  <si>
    <t>670684</t>
  </si>
  <si>
    <t>670685</t>
  </si>
  <si>
    <t>670686</t>
  </si>
  <si>
    <t>659779</t>
  </si>
  <si>
    <t>670687</t>
  </si>
  <si>
    <t>670688</t>
  </si>
  <si>
    <t>659781</t>
  </si>
  <si>
    <t>659782</t>
  </si>
  <si>
    <t>670682</t>
  </si>
  <si>
    <t>659783</t>
  </si>
  <si>
    <t>670681</t>
  </si>
  <si>
    <t>670664</t>
  </si>
  <si>
    <t>670694</t>
  </si>
  <si>
    <t>670691</t>
  </si>
  <si>
    <t>670683</t>
  </si>
  <si>
    <t>01</t>
  </si>
  <si>
    <t>mattenlifter</t>
  </si>
  <si>
    <t>02</t>
  </si>
  <si>
    <t>36H01</t>
  </si>
  <si>
    <t>ANTENNEPARK OUDDORP</t>
  </si>
  <si>
    <t>100</t>
  </si>
  <si>
    <t>Defensie Materieel Organisatie</t>
  </si>
  <si>
    <t>DMO</t>
  </si>
  <si>
    <t>EMCE/ELSTO</t>
  </si>
  <si>
    <t>SB305E</t>
  </si>
  <si>
    <t>2010327</t>
  </si>
  <si>
    <t>Houten kist naast antennemast</t>
  </si>
  <si>
    <t>Hijslier</t>
  </si>
  <si>
    <t>30G89</t>
  </si>
  <si>
    <t>MEOB ROELEVEENSEPLAS</t>
  </si>
  <si>
    <t>1</t>
  </si>
  <si>
    <t>002</t>
  </si>
  <si>
    <t>HIJSPORTAAL</t>
  </si>
  <si>
    <t>80564</t>
  </si>
  <si>
    <t>Werk</t>
  </si>
  <si>
    <t>Zagres</t>
  </si>
  <si>
    <t>hijstoren / 802657</t>
  </si>
  <si>
    <t>RKK 201210 02</t>
  </si>
  <si>
    <t>2</t>
  </si>
  <si>
    <t>Elec.takel</t>
  </si>
  <si>
    <t>P20 H14</t>
  </si>
  <si>
    <t>635936</t>
  </si>
  <si>
    <t>Werktuignummer 3</t>
  </si>
  <si>
    <t>HTPA</t>
  </si>
  <si>
    <t>622519</t>
  </si>
  <si>
    <t>Duwloopkat   793428</t>
  </si>
  <si>
    <t>Electrische lier  793429</t>
  </si>
  <si>
    <t>K1</t>
  </si>
  <si>
    <t>B01</t>
  </si>
  <si>
    <t>Nitchi</t>
  </si>
  <si>
    <t>WLL500</t>
  </si>
  <si>
    <t>Bovenaan de trap van begane grond naar de kelder</t>
  </si>
  <si>
    <t>kettingtakel inclusief lastbegrenzer</t>
  </si>
  <si>
    <t>Staat van verrekenprijzen uurtarieven</t>
  </si>
  <si>
    <t>Tabblad 3a</t>
  </si>
  <si>
    <t>Tabblad 3b</t>
  </si>
  <si>
    <t>Verrekenprijzen (Prijspeil 1-5-2023)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</si>
  <si>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</si>
  <si>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t>Totaal Waarde Staat van verrekenprijzen uurtarieven:</t>
  </si>
  <si>
    <t>Waarde Staat van verrekenprijzen uurtarieven</t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</si>
  <si>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</si>
  <si>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</si>
  <si>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U dient uitsluitend de groene velden in de tabbladen 2 tot en met 4  in te vullen. </t>
  </si>
  <si>
    <t xml:space="preserve">Vergoeding Rijk per jaar </t>
  </si>
  <si>
    <t xml:space="preserve">Vergoeding Defensie per jaar </t>
  </si>
  <si>
    <t>Monteur en expert/specialistisch monteur Transport techniek</t>
  </si>
  <si>
    <t>OT.23.365 Hijs- en hefwerktuigen, Zuid West</t>
  </si>
  <si>
    <t>Overeenkomst Instandhouding transporttechnische installaties van het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</si>
</sst>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Fill="1"/>
    <xf numFmtId="44" fontId="0" fillId="0" borderId="10" xfId="0" applyNumberFormat="1" applyBorder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165" fontId="0" fillId="0" borderId="0" xfId="0" applyNumberFormat="1" applyFill="1"/>
    <xf numFmtId="165" fontId="0" fillId="0" borderId="0" xfId="42" applyNumberFormat="1" applyFont="1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0" fillId="0" borderId="39" xfId="0" applyFont="1" applyBorder="1"/>
    <xf numFmtId="0" fontId="0" fillId="0" borderId="40" xfId="0" applyFont="1" applyBorder="1"/>
    <xf numFmtId="0" fontId="0" fillId="0" borderId="41" xfId="0" applyFont="1" applyBorder="1"/>
    <xf numFmtId="0" fontId="13" fillId="35" borderId="41" xfId="0" applyFont="1" applyFill="1" applyBorder="1"/>
    <xf numFmtId="0" fontId="0" fillId="0" borderId="41" xfId="0" applyBorder="1"/>
    <xf numFmtId="0" fontId="0" fillId="0" borderId="41" xfId="0" quotePrefix="1" applyBorder="1"/>
    <xf numFmtId="166" fontId="0" fillId="0" borderId="41" xfId="0" applyNumberFormat="1" applyBorder="1"/>
    <xf numFmtId="0" fontId="0" fillId="0" borderId="42" xfId="0" applyBorder="1"/>
    <xf numFmtId="0" fontId="16" fillId="0" borderId="42" xfId="0" applyFont="1" applyBorder="1"/>
    <xf numFmtId="0" fontId="16" fillId="0" borderId="0" xfId="0" applyFont="1"/>
    <xf numFmtId="44" fontId="0" fillId="0" borderId="0" xfId="42" applyFont="1"/>
    <xf numFmtId="44" fontId="27" fillId="0" borderId="42" xfId="42" applyFont="1" applyBorder="1"/>
    <xf numFmtId="44" fontId="14" fillId="0" borderId="0" xfId="0" applyNumberFormat="1" applyFont="1" applyFill="1"/>
    <xf numFmtId="44" fontId="0" fillId="34" borderId="41" xfId="0" applyNumberFormat="1" applyFont="1" applyFill="1" applyBorder="1" applyProtection="1">
      <protection locked="0"/>
    </xf>
    <xf numFmtId="44" fontId="0" fillId="34" borderId="41" xfId="42" applyFont="1" applyFill="1" applyBorder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  <border>
        <right style="thin">
          <color theme="4"/>
        </right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133" displayName="Tabel133" ref="A1:V25" totalsRowCount="1" headerRowDxfId="46" dataDxfId="45" totalsRowDxfId="44">
  <autoFilter ref="A1:V24" xr:uid="{00000000-0009-0000-0100-000002000000}"/>
  <tableColumns count="22">
    <tableColumn id="29" xr3:uid="{00000000-0010-0000-0000-00001D000000}" name="ElementID" dataDxfId="43" totalsRowDxfId="42"/>
    <tableColumn id="1" xr3:uid="{00000000-0010-0000-0000-000001000000}" name="Objectreferentie" dataDxfId="41" totalsRowDxfId="40"/>
    <tableColumn id="22" xr3:uid="{00000000-0010-0000-0000-000016000000}" name="Adres" dataDxfId="39" totalsRowDxfId="38"/>
    <tableColumn id="23" xr3:uid="{00000000-0010-0000-0000-000017000000}" name="Postcode" dataDxfId="37" totalsRowDxfId="36"/>
    <tableColumn id="24" xr3:uid="{00000000-0010-0000-0000-000018000000}" name="Plaats" dataDxfId="35" totalsRowDxfId="34"/>
    <tableColumn id="25" xr3:uid="{00000000-0010-0000-0000-000019000000}" name="Aantal" dataDxfId="33" totalsRowDxfId="32"/>
    <tableColumn id="26" xr3:uid="{00000000-0010-0000-0000-00001A000000}" name="Regio" dataDxfId="31" totalsRowDxfId="30"/>
    <tableColumn id="27" xr3:uid="{00000000-0010-0000-0000-00001B000000}" name="BVO" dataDxfId="29" totalsRowDxfId="28"/>
    <tableColumn id="28" xr3:uid="{00000000-0010-0000-0000-00001C000000}" name="Elementcode" dataDxfId="27" totalsRowDxfId="26"/>
    <tableColumn id="30" xr3:uid="{00000000-0010-0000-0000-00001E000000}" name="Discipline" dataDxfId="25" totalsRowDxfId="24"/>
    <tableColumn id="2" xr3:uid="{00000000-0010-0000-0000-000002000000}" name="Volgnummer" dataDxfId="23" totalsRowDxfId="22"/>
    <tableColumn id="3" xr3:uid="{00000000-0010-0000-0000-000003000000}" name="Element omschrijving" dataDxfId="21" totalsRowDxfId="20"/>
    <tableColumn id="4" xr3:uid="{00000000-0010-0000-0000-000004000000}" name="Fabrikaat" dataDxfId="19" totalsRowDxfId="18"/>
    <tableColumn id="5" xr3:uid="{00000000-0010-0000-0000-000005000000}" name="Type" dataDxfId="17" totalsRowDxfId="16"/>
    <tableColumn id="6" xr3:uid="{00000000-0010-0000-0000-000006000000}" name="Omvang_x000a_capaciteit" dataDxfId="15" totalsRowDxfId="14"/>
    <tableColumn id="7" xr3:uid="{00000000-0010-0000-0000-000007000000}" name="Dimensie" dataDxfId="13" totalsRowDxfId="12"/>
    <tableColumn id="8" xr3:uid="{00000000-0010-0000-0000-000008000000}" name="Aantal_x000a_Hoeveelheid" dataDxfId="11" totalsRowDxfId="10"/>
    <tableColumn id="9" xr3:uid="{00000000-0010-0000-0000-000009000000}" name="Bouwjaar" dataDxfId="9" totalsRowDxfId="8"/>
    <tableColumn id="10" xr3:uid="{00000000-0010-0000-0000-00000A000000}" name="Lokatie" dataDxfId="7" totalsRowDxfId="6"/>
    <tableColumn id="31" xr3:uid="{00000000-0010-0000-0000-00001F000000}" name="Perceelcode" dataDxfId="5" totalsRowDxfId="4"/>
    <tableColumn id="11" xr3:uid="{00000000-0010-0000-0000-00000B000000}" name="Toelichting" totalsRowLabel="Totaal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A2" sqref="A2:E2"/>
    </sheetView>
  </sheetViews>
  <sheetFormatPr defaultRowHeight="14.5" x14ac:dyDescent="0.35"/>
  <cols>
    <col min="1" max="1" width="17.906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5" t="s">
        <v>1</v>
      </c>
      <c r="C1" s="6"/>
      <c r="F1" s="4"/>
    </row>
    <row r="2" spans="1:6" x14ac:dyDescent="0.35">
      <c r="A2" s="85" t="s">
        <v>292</v>
      </c>
      <c r="B2" s="85"/>
      <c r="C2" s="85"/>
      <c r="D2" s="85"/>
      <c r="E2" s="85"/>
      <c r="F2" s="28"/>
    </row>
    <row r="3" spans="1:6" x14ac:dyDescent="0.35">
      <c r="A3" s="5"/>
      <c r="C3" s="6"/>
    </row>
    <row r="4" spans="1:6" x14ac:dyDescent="0.35">
      <c r="A4" t="s">
        <v>15</v>
      </c>
      <c r="B4" t="s">
        <v>291</v>
      </c>
    </row>
    <row r="5" spans="1:6" x14ac:dyDescent="0.35">
      <c r="A5" s="5"/>
      <c r="C5" s="6"/>
    </row>
    <row r="6" spans="1:6" x14ac:dyDescent="0.35">
      <c r="A6" s="64" t="s">
        <v>41</v>
      </c>
      <c r="B6" s="65"/>
      <c r="C6" s="29"/>
      <c r="D6" s="29"/>
    </row>
    <row r="7" spans="1:6" ht="15" thickBot="1" x14ac:dyDescent="0.4">
      <c r="A7" s="7"/>
      <c r="C7" s="8"/>
      <c r="D7" s="8"/>
    </row>
    <row r="8" spans="1:6" ht="23" x14ac:dyDescent="0.35">
      <c r="A8" s="9" t="s">
        <v>2</v>
      </c>
      <c r="B8" s="10"/>
      <c r="C8" s="11" t="s">
        <v>286</v>
      </c>
      <c r="D8" s="11" t="s">
        <v>3</v>
      </c>
      <c r="E8" s="12" t="s">
        <v>4</v>
      </c>
    </row>
    <row r="9" spans="1:6" x14ac:dyDescent="0.35">
      <c r="A9" s="13" t="s">
        <v>5</v>
      </c>
      <c r="B9" s="68" t="s">
        <v>278</v>
      </c>
      <c r="C9" s="2">
        <f>+'2. Prijs Uurtarief'!G6</f>
        <v>0</v>
      </c>
      <c r="D9" s="15">
        <v>1</v>
      </c>
      <c r="E9" s="16">
        <f>C9*D9</f>
        <v>0</v>
      </c>
      <c r="F9" s="1"/>
    </row>
    <row r="10" spans="1:6" x14ac:dyDescent="0.35">
      <c r="A10" s="13" t="s">
        <v>279</v>
      </c>
      <c r="B10" s="69" t="s">
        <v>288</v>
      </c>
      <c r="C10" s="2">
        <f>+Tabel133[[#Totals],[Aanneemsom excl. BTW]]</f>
        <v>0</v>
      </c>
      <c r="D10" s="15">
        <v>1</v>
      </c>
      <c r="E10" s="16">
        <f>C10*D10</f>
        <v>0</v>
      </c>
    </row>
    <row r="11" spans="1:6" x14ac:dyDescent="0.35">
      <c r="A11" s="13" t="s">
        <v>280</v>
      </c>
      <c r="B11" s="69" t="s">
        <v>289</v>
      </c>
      <c r="C11" s="2">
        <f>+'3b.Vergoeding Defensie per jaar'!AA38</f>
        <v>0</v>
      </c>
      <c r="D11" s="15">
        <v>1</v>
      </c>
      <c r="E11" s="16">
        <f>C11*D11</f>
        <v>0</v>
      </c>
    </row>
    <row r="12" spans="1:6" x14ac:dyDescent="0.35">
      <c r="A12" s="13" t="s">
        <v>14</v>
      </c>
      <c r="B12" s="69" t="s">
        <v>16</v>
      </c>
      <c r="C12" s="2">
        <f>+'4. Prijs Transitiefase'!C6</f>
        <v>0</v>
      </c>
      <c r="D12" s="63">
        <v>0.25</v>
      </c>
      <c r="E12" s="16">
        <f t="shared" ref="E12" si="0">C12*D12</f>
        <v>0</v>
      </c>
    </row>
    <row r="13" spans="1:6" x14ac:dyDescent="0.35">
      <c r="A13" s="13"/>
      <c r="B13" s="14"/>
      <c r="C13" s="17"/>
      <c r="D13" s="18"/>
      <c r="E13" s="16"/>
    </row>
    <row r="14" spans="1:6" ht="15" thickBot="1" x14ac:dyDescent="0.4">
      <c r="A14" s="19" t="s">
        <v>6</v>
      </c>
      <c r="B14" s="20"/>
      <c r="C14" s="21"/>
      <c r="D14" s="22"/>
      <c r="E14" s="23">
        <f>SUM(E9:E13)</f>
        <v>0</v>
      </c>
    </row>
    <row r="15" spans="1:6" ht="15" thickBot="1" x14ac:dyDescent="0.4">
      <c r="A15" s="24"/>
      <c r="B15" s="25"/>
      <c r="C15" s="26"/>
      <c r="D15" s="25"/>
      <c r="E15" s="27"/>
    </row>
    <row r="16" spans="1:6" ht="15" thickBot="1" x14ac:dyDescent="0.4">
      <c r="A16" s="86" t="s">
        <v>287</v>
      </c>
      <c r="B16" s="87"/>
      <c r="C16" s="87"/>
      <c r="D16" s="87"/>
      <c r="E16" s="88"/>
    </row>
  </sheetData>
  <sheetProtection algorithmName="SHA-512" hashValue="vLc3vgPKUr6zD+zCQYr86srkPRV0GBA5YS1WY3zLIEmMaf3k//7pVRRu0pThqoBiuAE+snHlYtAEElKS+FB+Mw==" saltValue="3fE1GNWXBSnwjQF4qvMiqA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0"/>
    <col min="2" max="2" width="55.6328125" style="30" bestFit="1" customWidth="1"/>
    <col min="3" max="3" width="28.7265625" style="30" customWidth="1"/>
    <col min="4" max="4" width="17.453125" style="30" customWidth="1"/>
    <col min="5" max="5" width="26.1796875" style="30" customWidth="1"/>
    <col min="6" max="6" width="16.6328125" style="30" bestFit="1" customWidth="1"/>
    <col min="7" max="7" width="28.54296875" style="30" customWidth="1"/>
    <col min="8" max="16384" width="8.7265625" style="30"/>
  </cols>
  <sheetData>
    <row r="2" spans="1:7" ht="15" thickBot="1" x14ac:dyDescent="0.4">
      <c r="C2" s="60" t="s">
        <v>42</v>
      </c>
      <c r="D2" s="60"/>
      <c r="E2" s="61"/>
      <c r="F2" s="62"/>
    </row>
    <row r="3" spans="1:7" ht="46.5" thickBot="1" x14ac:dyDescent="0.4">
      <c r="A3" s="31" t="s">
        <v>7</v>
      </c>
      <c r="B3" s="32" t="s">
        <v>281</v>
      </c>
      <c r="C3" s="33" t="s">
        <v>8</v>
      </c>
      <c r="D3" s="34"/>
      <c r="E3" s="3" t="s">
        <v>0</v>
      </c>
      <c r="F3" s="35"/>
      <c r="G3" s="36" t="s">
        <v>284</v>
      </c>
    </row>
    <row r="4" spans="1:7" x14ac:dyDescent="0.35">
      <c r="A4" s="37"/>
      <c r="B4" s="38"/>
      <c r="C4" s="39" t="s">
        <v>9</v>
      </c>
      <c r="D4" s="39" t="s">
        <v>10</v>
      </c>
      <c r="E4" s="39" t="s">
        <v>9</v>
      </c>
      <c r="F4" s="40" t="s">
        <v>10</v>
      </c>
      <c r="G4" s="41" t="s">
        <v>11</v>
      </c>
    </row>
    <row r="5" spans="1:7" x14ac:dyDescent="0.35">
      <c r="A5" s="42">
        <v>1</v>
      </c>
      <c r="B5" s="43" t="s">
        <v>290</v>
      </c>
      <c r="C5" s="59"/>
      <c r="D5" s="44">
        <v>191</v>
      </c>
      <c r="E5" s="45">
        <f>C5*1.25</f>
        <v>0</v>
      </c>
      <c r="F5" s="44" t="s">
        <v>12</v>
      </c>
      <c r="G5" s="46">
        <f>+C5*D5</f>
        <v>0</v>
      </c>
    </row>
    <row r="6" spans="1:7" ht="15" thickBot="1" x14ac:dyDescent="0.4">
      <c r="A6" s="47"/>
      <c r="B6" s="48" t="s">
        <v>283</v>
      </c>
      <c r="C6" s="49"/>
      <c r="D6" s="50"/>
      <c r="E6" s="51"/>
      <c r="F6" s="52"/>
      <c r="G6" s="53">
        <f>SUM(G5:G5)</f>
        <v>0</v>
      </c>
    </row>
    <row r="7" spans="1:7" ht="15" thickBot="1" x14ac:dyDescent="0.4">
      <c r="A7" s="54"/>
      <c r="B7" s="89"/>
      <c r="C7" s="89"/>
      <c r="D7" s="55"/>
      <c r="E7" s="56"/>
      <c r="F7" s="57"/>
      <c r="G7" s="58"/>
    </row>
    <row r="8" spans="1:7" ht="33.75" customHeight="1" thickBot="1" x14ac:dyDescent="0.4">
      <c r="A8" s="90" t="s">
        <v>282</v>
      </c>
      <c r="B8" s="91"/>
      <c r="C8" s="91"/>
      <c r="D8" s="91"/>
      <c r="E8" s="91"/>
      <c r="F8" s="91"/>
      <c r="G8" s="92"/>
    </row>
  </sheetData>
  <sheetProtection algorithmName="SHA-512" hashValue="6XnCqAokb2M8fNfvBwqrgDTnGP41SmtGjpwpPqmGB+Xe+IhrmemEx7fZ4AvjBrKyF1Oc7zOcjZqqv/9kW9lWag==" saltValue="M4UR9AnO/feQj89aIPWS5g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6"/>
  <sheetViews>
    <sheetView tabSelected="1" workbookViewId="0"/>
  </sheetViews>
  <sheetFormatPr defaultColWidth="9.1796875" defaultRowHeight="14.5" x14ac:dyDescent="0.35"/>
  <cols>
    <col min="1" max="10" width="16.54296875" style="1" customWidth="1"/>
    <col min="11" max="11" width="18.1796875" style="1" customWidth="1"/>
    <col min="12" max="12" width="26.1796875" style="1" bestFit="1" customWidth="1"/>
    <col min="13" max="13" width="11.26953125" style="1" customWidth="1"/>
    <col min="14" max="14" width="21.54296875" style="1" bestFit="1" customWidth="1"/>
    <col min="15" max="15" width="7" style="1" bestFit="1" customWidth="1"/>
    <col min="16" max="16" width="14.81640625" style="1" customWidth="1"/>
    <col min="17" max="17" width="11.81640625" style="1" customWidth="1"/>
    <col min="18" max="18" width="14.7265625" style="1" customWidth="1"/>
    <col min="19" max="19" width="27.26953125" style="1" bestFit="1" customWidth="1"/>
    <col min="20" max="20" width="15.7265625" style="1" customWidth="1"/>
    <col min="21" max="21" width="45.7265625" style="1" customWidth="1"/>
    <col min="22" max="22" width="24.54296875" style="66" customWidth="1"/>
    <col min="23" max="16384" width="9.1796875" style="1"/>
  </cols>
  <sheetData>
    <row r="1" spans="1:22" x14ac:dyDescent="0.35">
      <c r="A1" s="70" t="s">
        <v>43</v>
      </c>
      <c r="B1" s="71" t="s">
        <v>19</v>
      </c>
      <c r="C1" s="71" t="s">
        <v>20</v>
      </c>
      <c r="D1" s="71" t="s">
        <v>21</v>
      </c>
      <c r="E1" s="71" t="s">
        <v>22</v>
      </c>
      <c r="F1" s="71" t="s">
        <v>44</v>
      </c>
      <c r="G1" s="71" t="s">
        <v>45</v>
      </c>
      <c r="H1" s="71" t="s">
        <v>23</v>
      </c>
      <c r="I1" s="71" t="s">
        <v>24</v>
      </c>
      <c r="J1" s="71" t="s">
        <v>25</v>
      </c>
      <c r="K1" s="71" t="s">
        <v>26</v>
      </c>
      <c r="L1" s="71" t="s">
        <v>27</v>
      </c>
      <c r="M1" s="71" t="s">
        <v>28</v>
      </c>
      <c r="N1" s="71" t="s">
        <v>29</v>
      </c>
      <c r="O1" s="71" t="s">
        <v>46</v>
      </c>
      <c r="P1" s="71" t="s">
        <v>30</v>
      </c>
      <c r="Q1" s="71" t="s">
        <v>47</v>
      </c>
      <c r="R1" s="71" t="s">
        <v>31</v>
      </c>
      <c r="S1" s="71" t="s">
        <v>32</v>
      </c>
      <c r="T1" s="71" t="s">
        <v>33</v>
      </c>
      <c r="U1" s="71" t="s">
        <v>34</v>
      </c>
      <c r="V1" s="66" t="s">
        <v>35</v>
      </c>
    </row>
    <row r="2" spans="1:22" x14ac:dyDescent="0.35">
      <c r="A2" s="72" t="s">
        <v>48</v>
      </c>
      <c r="B2" s="72" t="s">
        <v>49</v>
      </c>
      <c r="C2" s="72" t="s">
        <v>50</v>
      </c>
      <c r="D2" s="72" t="s">
        <v>51</v>
      </c>
      <c r="E2" s="72" t="s">
        <v>52</v>
      </c>
      <c r="F2" s="72">
        <v>1</v>
      </c>
      <c r="G2" s="72" t="s">
        <v>53</v>
      </c>
      <c r="H2" s="72">
        <v>136729</v>
      </c>
      <c r="I2" s="72">
        <v>663600</v>
      </c>
      <c r="J2" s="72" t="s">
        <v>36</v>
      </c>
      <c r="K2" s="72" t="s">
        <v>54</v>
      </c>
      <c r="L2" s="72" t="s">
        <v>55</v>
      </c>
      <c r="M2" s="72" t="s">
        <v>56</v>
      </c>
      <c r="N2" s="72"/>
      <c r="O2" s="72">
        <v>2000</v>
      </c>
      <c r="P2" s="72" t="s">
        <v>38</v>
      </c>
      <c r="Q2" s="72">
        <v>1</v>
      </c>
      <c r="R2" s="72">
        <v>2014</v>
      </c>
      <c r="S2" s="72"/>
      <c r="T2" s="72" t="s">
        <v>57</v>
      </c>
      <c r="U2" s="72" t="s">
        <v>58</v>
      </c>
      <c r="V2" s="83">
        <v>0</v>
      </c>
    </row>
    <row r="3" spans="1:22" x14ac:dyDescent="0.35">
      <c r="A3" s="72" t="s">
        <v>59</v>
      </c>
      <c r="B3" s="72" t="s">
        <v>49</v>
      </c>
      <c r="C3" s="72" t="s">
        <v>50</v>
      </c>
      <c r="D3" s="72" t="s">
        <v>51</v>
      </c>
      <c r="E3" s="72" t="s">
        <v>52</v>
      </c>
      <c r="F3" s="72">
        <v>1</v>
      </c>
      <c r="G3" s="72" t="s">
        <v>53</v>
      </c>
      <c r="H3" s="72">
        <v>136729</v>
      </c>
      <c r="I3" s="72">
        <v>663600</v>
      </c>
      <c r="J3" s="72" t="s">
        <v>36</v>
      </c>
      <c r="K3" s="72" t="s">
        <v>60</v>
      </c>
      <c r="L3" s="72" t="s">
        <v>55</v>
      </c>
      <c r="M3" s="72" t="s">
        <v>56</v>
      </c>
      <c r="N3" s="72" t="s">
        <v>61</v>
      </c>
      <c r="O3" s="72">
        <v>2000</v>
      </c>
      <c r="P3" s="72" t="s">
        <v>38</v>
      </c>
      <c r="Q3" s="72">
        <v>1</v>
      </c>
      <c r="R3" s="72">
        <v>2014</v>
      </c>
      <c r="S3" s="72"/>
      <c r="T3" s="72" t="s">
        <v>57</v>
      </c>
      <c r="U3" s="72" t="s">
        <v>62</v>
      </c>
      <c r="V3" s="83">
        <v>0</v>
      </c>
    </row>
    <row r="4" spans="1:22" x14ac:dyDescent="0.35">
      <c r="A4" s="72" t="s">
        <v>63</v>
      </c>
      <c r="B4" s="72" t="s">
        <v>49</v>
      </c>
      <c r="C4" s="72" t="s">
        <v>50</v>
      </c>
      <c r="D4" s="72" t="s">
        <v>51</v>
      </c>
      <c r="E4" s="72" t="s">
        <v>52</v>
      </c>
      <c r="F4" s="72">
        <v>1</v>
      </c>
      <c r="G4" s="72" t="s">
        <v>53</v>
      </c>
      <c r="H4" s="72">
        <v>136729</v>
      </c>
      <c r="I4" s="72">
        <v>663600</v>
      </c>
      <c r="J4" s="72" t="s">
        <v>36</v>
      </c>
      <c r="K4" s="72" t="s">
        <v>64</v>
      </c>
      <c r="L4" s="72" t="s">
        <v>55</v>
      </c>
      <c r="M4" s="72" t="s">
        <v>56</v>
      </c>
      <c r="N4" s="72"/>
      <c r="O4" s="72">
        <v>2000</v>
      </c>
      <c r="P4" s="72" t="s">
        <v>38</v>
      </c>
      <c r="Q4" s="72">
        <v>1</v>
      </c>
      <c r="R4" s="72">
        <v>2014</v>
      </c>
      <c r="S4" s="72"/>
      <c r="T4" s="72" t="s">
        <v>57</v>
      </c>
      <c r="U4" s="72" t="s">
        <v>65</v>
      </c>
      <c r="V4" s="83">
        <v>0</v>
      </c>
    </row>
    <row r="5" spans="1:22" x14ac:dyDescent="0.35">
      <c r="A5" s="72" t="s">
        <v>66</v>
      </c>
      <c r="B5" s="72" t="s">
        <v>49</v>
      </c>
      <c r="C5" s="72" t="s">
        <v>50</v>
      </c>
      <c r="D5" s="72" t="s">
        <v>51</v>
      </c>
      <c r="E5" s="72" t="s">
        <v>52</v>
      </c>
      <c r="F5" s="72">
        <v>1</v>
      </c>
      <c r="G5" s="72" t="s">
        <v>53</v>
      </c>
      <c r="H5" s="72">
        <v>136729</v>
      </c>
      <c r="I5" s="72">
        <v>663600</v>
      </c>
      <c r="J5" s="72" t="s">
        <v>36</v>
      </c>
      <c r="K5" s="72" t="s">
        <v>67</v>
      </c>
      <c r="L5" s="72" t="s">
        <v>55</v>
      </c>
      <c r="M5" s="72" t="s">
        <v>56</v>
      </c>
      <c r="N5" s="72" t="s">
        <v>61</v>
      </c>
      <c r="O5" s="72">
        <v>2000</v>
      </c>
      <c r="P5" s="72" t="s">
        <v>38</v>
      </c>
      <c r="Q5" s="72">
        <v>1</v>
      </c>
      <c r="R5" s="72">
        <v>2014</v>
      </c>
      <c r="S5" s="72"/>
      <c r="T5" s="72" t="s">
        <v>57</v>
      </c>
      <c r="U5" s="72" t="s">
        <v>62</v>
      </c>
      <c r="V5" s="83">
        <v>0</v>
      </c>
    </row>
    <row r="6" spans="1:22" x14ac:dyDescent="0.35">
      <c r="A6" s="72" t="s">
        <v>68</v>
      </c>
      <c r="B6" s="72" t="s">
        <v>49</v>
      </c>
      <c r="C6" s="72" t="s">
        <v>50</v>
      </c>
      <c r="D6" s="72" t="s">
        <v>51</v>
      </c>
      <c r="E6" s="72" t="s">
        <v>52</v>
      </c>
      <c r="F6" s="72">
        <v>1</v>
      </c>
      <c r="G6" s="72" t="s">
        <v>53</v>
      </c>
      <c r="H6" s="72">
        <v>136729</v>
      </c>
      <c r="I6" s="72">
        <v>663600</v>
      </c>
      <c r="J6" s="72" t="s">
        <v>36</v>
      </c>
      <c r="K6" s="72" t="s">
        <v>69</v>
      </c>
      <c r="L6" s="72" t="s">
        <v>55</v>
      </c>
      <c r="M6" s="72" t="s">
        <v>56</v>
      </c>
      <c r="N6" s="72" t="s">
        <v>61</v>
      </c>
      <c r="O6" s="72">
        <v>2000</v>
      </c>
      <c r="P6" s="72" t="s">
        <v>38</v>
      </c>
      <c r="Q6" s="72">
        <v>1</v>
      </c>
      <c r="R6" s="72">
        <v>2014</v>
      </c>
      <c r="S6" s="72"/>
      <c r="T6" s="72" t="s">
        <v>57</v>
      </c>
      <c r="U6" s="72" t="s">
        <v>62</v>
      </c>
      <c r="V6" s="83">
        <v>0</v>
      </c>
    </row>
    <row r="7" spans="1:22" x14ac:dyDescent="0.35">
      <c r="A7" s="72" t="s">
        <v>70</v>
      </c>
      <c r="B7" s="72" t="s">
        <v>49</v>
      </c>
      <c r="C7" s="72" t="s">
        <v>50</v>
      </c>
      <c r="D7" s="72" t="s">
        <v>51</v>
      </c>
      <c r="E7" s="72" t="s">
        <v>52</v>
      </c>
      <c r="F7" s="72">
        <v>1</v>
      </c>
      <c r="G7" s="72" t="s">
        <v>53</v>
      </c>
      <c r="H7" s="72">
        <v>136729</v>
      </c>
      <c r="I7" s="72">
        <v>663600</v>
      </c>
      <c r="J7" s="72" t="s">
        <v>36</v>
      </c>
      <c r="K7" s="72" t="s">
        <v>71</v>
      </c>
      <c r="L7" s="72" t="s">
        <v>55</v>
      </c>
      <c r="M7" s="72" t="s">
        <v>56</v>
      </c>
      <c r="N7" s="72" t="s">
        <v>61</v>
      </c>
      <c r="O7" s="72">
        <v>2000</v>
      </c>
      <c r="P7" s="72" t="s">
        <v>38</v>
      </c>
      <c r="Q7" s="72">
        <v>1</v>
      </c>
      <c r="R7" s="72">
        <v>2014</v>
      </c>
      <c r="S7" s="72"/>
      <c r="T7" s="72" t="s">
        <v>57</v>
      </c>
      <c r="U7" s="72" t="s">
        <v>62</v>
      </c>
      <c r="V7" s="83">
        <v>0</v>
      </c>
    </row>
    <row r="8" spans="1:22" x14ac:dyDescent="0.35">
      <c r="A8" s="72" t="s">
        <v>72</v>
      </c>
      <c r="B8" s="72" t="s">
        <v>49</v>
      </c>
      <c r="C8" s="72" t="s">
        <v>50</v>
      </c>
      <c r="D8" s="72" t="s">
        <v>51</v>
      </c>
      <c r="E8" s="72" t="s">
        <v>52</v>
      </c>
      <c r="F8" s="72">
        <v>1</v>
      </c>
      <c r="G8" s="72" t="s">
        <v>53</v>
      </c>
      <c r="H8" s="72">
        <v>136729</v>
      </c>
      <c r="I8" s="72">
        <v>663600</v>
      </c>
      <c r="J8" s="72" t="s">
        <v>36</v>
      </c>
      <c r="K8" s="72" t="s">
        <v>73</v>
      </c>
      <c r="L8" s="72" t="s">
        <v>55</v>
      </c>
      <c r="M8" s="72" t="s">
        <v>56</v>
      </c>
      <c r="N8" s="72"/>
      <c r="O8" s="72">
        <v>2000</v>
      </c>
      <c r="P8" s="72" t="s">
        <v>38</v>
      </c>
      <c r="Q8" s="72">
        <v>1</v>
      </c>
      <c r="R8" s="72">
        <v>2014</v>
      </c>
      <c r="S8" s="72"/>
      <c r="T8" s="72" t="s">
        <v>57</v>
      </c>
      <c r="U8" s="72" t="s">
        <v>58</v>
      </c>
      <c r="V8" s="83">
        <v>0</v>
      </c>
    </row>
    <row r="9" spans="1:22" x14ac:dyDescent="0.35">
      <c r="A9" s="72" t="s">
        <v>74</v>
      </c>
      <c r="B9" s="72" t="s">
        <v>49</v>
      </c>
      <c r="C9" s="72" t="s">
        <v>50</v>
      </c>
      <c r="D9" s="72" t="s">
        <v>51</v>
      </c>
      <c r="E9" s="72" t="s">
        <v>52</v>
      </c>
      <c r="F9" s="72">
        <v>1</v>
      </c>
      <c r="G9" s="72" t="s">
        <v>53</v>
      </c>
      <c r="H9" s="72">
        <v>136729</v>
      </c>
      <c r="I9" s="72">
        <v>663600</v>
      </c>
      <c r="J9" s="72" t="s">
        <v>36</v>
      </c>
      <c r="K9" s="72" t="s">
        <v>75</v>
      </c>
      <c r="L9" s="72" t="s">
        <v>55</v>
      </c>
      <c r="M9" s="72" t="s">
        <v>56</v>
      </c>
      <c r="N9" s="72" t="s">
        <v>61</v>
      </c>
      <c r="O9" s="72">
        <v>2000</v>
      </c>
      <c r="P9" s="72" t="s">
        <v>38</v>
      </c>
      <c r="Q9" s="72">
        <v>1</v>
      </c>
      <c r="R9" s="72">
        <v>2014</v>
      </c>
      <c r="S9" s="72"/>
      <c r="T9" s="72" t="s">
        <v>57</v>
      </c>
      <c r="U9" s="72" t="s">
        <v>62</v>
      </c>
      <c r="V9" s="83">
        <v>0</v>
      </c>
    </row>
    <row r="10" spans="1:22" x14ac:dyDescent="0.35">
      <c r="A10" s="72" t="s">
        <v>76</v>
      </c>
      <c r="B10" s="72" t="s">
        <v>49</v>
      </c>
      <c r="C10" s="72" t="s">
        <v>50</v>
      </c>
      <c r="D10" s="72" t="s">
        <v>51</v>
      </c>
      <c r="E10" s="72" t="s">
        <v>52</v>
      </c>
      <c r="F10" s="72">
        <v>1</v>
      </c>
      <c r="G10" s="72" t="s">
        <v>53</v>
      </c>
      <c r="H10" s="72">
        <v>136729</v>
      </c>
      <c r="I10" s="72">
        <v>663600</v>
      </c>
      <c r="J10" s="72" t="s">
        <v>36</v>
      </c>
      <c r="K10" s="72" t="s">
        <v>77</v>
      </c>
      <c r="L10" s="72" t="s">
        <v>55</v>
      </c>
      <c r="M10" s="72" t="s">
        <v>56</v>
      </c>
      <c r="N10" s="72" t="s">
        <v>61</v>
      </c>
      <c r="O10" s="72">
        <v>2000</v>
      </c>
      <c r="P10" s="72" t="s">
        <v>38</v>
      </c>
      <c r="Q10" s="72">
        <v>1</v>
      </c>
      <c r="R10" s="72">
        <v>2014</v>
      </c>
      <c r="S10" s="72"/>
      <c r="T10" s="72" t="s">
        <v>57</v>
      </c>
      <c r="U10" s="72" t="s">
        <v>62</v>
      </c>
      <c r="V10" s="83">
        <v>0</v>
      </c>
    </row>
    <row r="11" spans="1:22" x14ac:dyDescent="0.35">
      <c r="A11" s="72" t="s">
        <v>78</v>
      </c>
      <c r="B11" s="72" t="s">
        <v>49</v>
      </c>
      <c r="C11" s="72" t="s">
        <v>50</v>
      </c>
      <c r="D11" s="72" t="s">
        <v>51</v>
      </c>
      <c r="E11" s="72" t="s">
        <v>52</v>
      </c>
      <c r="F11" s="72">
        <v>1</v>
      </c>
      <c r="G11" s="72" t="s">
        <v>53</v>
      </c>
      <c r="H11" s="72">
        <v>136729</v>
      </c>
      <c r="I11" s="72">
        <v>663600</v>
      </c>
      <c r="J11" s="72" t="s">
        <v>36</v>
      </c>
      <c r="K11" s="72" t="s">
        <v>79</v>
      </c>
      <c r="L11" s="72" t="s">
        <v>55</v>
      </c>
      <c r="M11" s="72" t="s">
        <v>56</v>
      </c>
      <c r="N11" s="72"/>
      <c r="O11" s="72">
        <v>2000</v>
      </c>
      <c r="P11" s="72" t="s">
        <v>38</v>
      </c>
      <c r="Q11" s="72">
        <v>1</v>
      </c>
      <c r="R11" s="72">
        <v>2014</v>
      </c>
      <c r="S11" s="72"/>
      <c r="T11" s="72" t="s">
        <v>57</v>
      </c>
      <c r="U11" s="72" t="s">
        <v>58</v>
      </c>
      <c r="V11" s="83">
        <v>0</v>
      </c>
    </row>
    <row r="12" spans="1:22" x14ac:dyDescent="0.35">
      <c r="A12" s="72" t="s">
        <v>80</v>
      </c>
      <c r="B12" s="72" t="s">
        <v>49</v>
      </c>
      <c r="C12" s="72" t="s">
        <v>50</v>
      </c>
      <c r="D12" s="72" t="s">
        <v>51</v>
      </c>
      <c r="E12" s="72" t="s">
        <v>52</v>
      </c>
      <c r="F12" s="72">
        <v>1</v>
      </c>
      <c r="G12" s="72" t="s">
        <v>53</v>
      </c>
      <c r="H12" s="72">
        <v>136729</v>
      </c>
      <c r="I12" s="72">
        <v>663600</v>
      </c>
      <c r="J12" s="72" t="s">
        <v>36</v>
      </c>
      <c r="K12" s="72" t="s">
        <v>81</v>
      </c>
      <c r="L12" s="72" t="s">
        <v>55</v>
      </c>
      <c r="M12" s="72" t="s">
        <v>56</v>
      </c>
      <c r="N12" s="72"/>
      <c r="O12" s="72">
        <v>2000</v>
      </c>
      <c r="P12" s="72" t="s">
        <v>38</v>
      </c>
      <c r="Q12" s="72">
        <v>1</v>
      </c>
      <c r="R12" s="72">
        <v>2014</v>
      </c>
      <c r="S12" s="72"/>
      <c r="T12" s="72" t="s">
        <v>57</v>
      </c>
      <c r="U12" s="72" t="s">
        <v>58</v>
      </c>
      <c r="V12" s="83">
        <v>0</v>
      </c>
    </row>
    <row r="13" spans="1:22" x14ac:dyDescent="0.35">
      <c r="A13" s="72" t="s">
        <v>82</v>
      </c>
      <c r="B13" s="72" t="s">
        <v>49</v>
      </c>
      <c r="C13" s="72" t="s">
        <v>50</v>
      </c>
      <c r="D13" s="72" t="s">
        <v>51</v>
      </c>
      <c r="E13" s="72" t="s">
        <v>52</v>
      </c>
      <c r="F13" s="72">
        <v>1</v>
      </c>
      <c r="G13" s="72" t="s">
        <v>53</v>
      </c>
      <c r="H13" s="72">
        <v>136729</v>
      </c>
      <c r="I13" s="72">
        <v>663600</v>
      </c>
      <c r="J13" s="72" t="s">
        <v>36</v>
      </c>
      <c r="K13" s="72" t="s">
        <v>83</v>
      </c>
      <c r="L13" s="72" t="s">
        <v>55</v>
      </c>
      <c r="M13" s="72" t="s">
        <v>56</v>
      </c>
      <c r="N13" s="72"/>
      <c r="O13" s="72">
        <v>2000</v>
      </c>
      <c r="P13" s="72" t="s">
        <v>38</v>
      </c>
      <c r="Q13" s="72">
        <v>1</v>
      </c>
      <c r="R13" s="72">
        <v>2014</v>
      </c>
      <c r="S13" s="72"/>
      <c r="T13" s="72" t="s">
        <v>57</v>
      </c>
      <c r="U13" s="72" t="s">
        <v>58</v>
      </c>
      <c r="V13" s="83">
        <v>0</v>
      </c>
    </row>
    <row r="14" spans="1:22" x14ac:dyDescent="0.35">
      <c r="A14" s="72" t="s">
        <v>84</v>
      </c>
      <c r="B14" s="72" t="s">
        <v>49</v>
      </c>
      <c r="C14" s="72" t="s">
        <v>50</v>
      </c>
      <c r="D14" s="72" t="s">
        <v>51</v>
      </c>
      <c r="E14" s="72" t="s">
        <v>52</v>
      </c>
      <c r="F14" s="72">
        <v>1</v>
      </c>
      <c r="G14" s="72" t="s">
        <v>53</v>
      </c>
      <c r="H14" s="72">
        <v>136729</v>
      </c>
      <c r="I14" s="72">
        <v>663600</v>
      </c>
      <c r="J14" s="72" t="s">
        <v>36</v>
      </c>
      <c r="K14" s="72" t="s">
        <v>85</v>
      </c>
      <c r="L14" s="72" t="s">
        <v>55</v>
      </c>
      <c r="M14" s="72" t="s">
        <v>56</v>
      </c>
      <c r="N14" s="72" t="s">
        <v>61</v>
      </c>
      <c r="O14" s="72">
        <v>2000</v>
      </c>
      <c r="P14" s="72" t="s">
        <v>38</v>
      </c>
      <c r="Q14" s="72">
        <v>1</v>
      </c>
      <c r="R14" s="72">
        <v>2014</v>
      </c>
      <c r="S14" s="72"/>
      <c r="T14" s="72" t="s">
        <v>57</v>
      </c>
      <c r="U14" s="72" t="s">
        <v>62</v>
      </c>
      <c r="V14" s="83">
        <v>0</v>
      </c>
    </row>
    <row r="15" spans="1:22" x14ac:dyDescent="0.35">
      <c r="A15" s="72" t="s">
        <v>86</v>
      </c>
      <c r="B15" s="72" t="s">
        <v>49</v>
      </c>
      <c r="C15" s="72" t="s">
        <v>50</v>
      </c>
      <c r="D15" s="72" t="s">
        <v>51</v>
      </c>
      <c r="E15" s="72" t="s">
        <v>52</v>
      </c>
      <c r="F15" s="72">
        <v>1</v>
      </c>
      <c r="G15" s="72" t="s">
        <v>53</v>
      </c>
      <c r="H15" s="72">
        <v>136729</v>
      </c>
      <c r="I15" s="72">
        <v>663600</v>
      </c>
      <c r="J15" s="72" t="s">
        <v>36</v>
      </c>
      <c r="K15" s="72" t="s">
        <v>87</v>
      </c>
      <c r="L15" s="72" t="s">
        <v>55</v>
      </c>
      <c r="M15" s="72" t="s">
        <v>56</v>
      </c>
      <c r="N15" s="72"/>
      <c r="O15" s="72">
        <v>2000</v>
      </c>
      <c r="P15" s="72" t="s">
        <v>38</v>
      </c>
      <c r="Q15" s="72">
        <v>1</v>
      </c>
      <c r="R15" s="72">
        <v>2014</v>
      </c>
      <c r="S15" s="72"/>
      <c r="T15" s="72" t="s">
        <v>57</v>
      </c>
      <c r="U15" s="72" t="s">
        <v>58</v>
      </c>
      <c r="V15" s="83">
        <v>0</v>
      </c>
    </row>
    <row r="16" spans="1:22" x14ac:dyDescent="0.35">
      <c r="A16" s="72" t="s">
        <v>88</v>
      </c>
      <c r="B16" s="72" t="s">
        <v>89</v>
      </c>
      <c r="C16" s="72" t="s">
        <v>90</v>
      </c>
      <c r="D16" s="72" t="s">
        <v>51</v>
      </c>
      <c r="E16" s="72" t="s">
        <v>52</v>
      </c>
      <c r="F16" s="72">
        <v>1</v>
      </c>
      <c r="G16" s="72" t="s">
        <v>53</v>
      </c>
      <c r="H16" s="72">
        <v>15223</v>
      </c>
      <c r="I16" s="72">
        <v>663600</v>
      </c>
      <c r="J16" s="72" t="s">
        <v>36</v>
      </c>
      <c r="K16" s="72" t="s">
        <v>91</v>
      </c>
      <c r="L16" s="72" t="s">
        <v>55</v>
      </c>
      <c r="M16" s="72"/>
      <c r="N16" s="72"/>
      <c r="O16" s="72"/>
      <c r="P16" s="72" t="s">
        <v>38</v>
      </c>
      <c r="Q16" s="72">
        <v>1</v>
      </c>
      <c r="R16" s="72">
        <v>2016</v>
      </c>
      <c r="S16" s="72" t="s">
        <v>92</v>
      </c>
      <c r="T16" s="72" t="s">
        <v>57</v>
      </c>
      <c r="U16" s="72" t="s">
        <v>93</v>
      </c>
      <c r="V16" s="83">
        <v>0</v>
      </c>
    </row>
    <row r="17" spans="1:22" x14ac:dyDescent="0.35">
      <c r="A17" s="72" t="s">
        <v>94</v>
      </c>
      <c r="B17" s="72" t="s">
        <v>89</v>
      </c>
      <c r="C17" s="72" t="s">
        <v>90</v>
      </c>
      <c r="D17" s="72" t="s">
        <v>51</v>
      </c>
      <c r="E17" s="72" t="s">
        <v>52</v>
      </c>
      <c r="F17" s="72">
        <v>1</v>
      </c>
      <c r="G17" s="72" t="s">
        <v>53</v>
      </c>
      <c r="H17" s="72">
        <v>15223</v>
      </c>
      <c r="I17" s="72">
        <v>663600</v>
      </c>
      <c r="J17" s="72" t="s">
        <v>36</v>
      </c>
      <c r="K17" s="72" t="s">
        <v>95</v>
      </c>
      <c r="L17" s="72" t="s">
        <v>55</v>
      </c>
      <c r="M17" s="72"/>
      <c r="N17" s="72"/>
      <c r="O17" s="72"/>
      <c r="P17" s="72" t="s">
        <v>38</v>
      </c>
      <c r="Q17" s="72">
        <v>1</v>
      </c>
      <c r="R17" s="72">
        <v>2016</v>
      </c>
      <c r="S17" s="72" t="s">
        <v>96</v>
      </c>
      <c r="T17" s="72" t="s">
        <v>57</v>
      </c>
      <c r="U17" s="72" t="s">
        <v>97</v>
      </c>
      <c r="V17" s="83">
        <v>0</v>
      </c>
    </row>
    <row r="18" spans="1:22" x14ac:dyDescent="0.35">
      <c r="A18" s="72" t="s">
        <v>98</v>
      </c>
      <c r="B18" s="72" t="s">
        <v>99</v>
      </c>
      <c r="C18" s="72" t="s">
        <v>100</v>
      </c>
      <c r="D18" s="72" t="s">
        <v>101</v>
      </c>
      <c r="E18" s="72" t="s">
        <v>102</v>
      </c>
      <c r="F18" s="72">
        <v>1</v>
      </c>
      <c r="G18" s="72" t="s">
        <v>53</v>
      </c>
      <c r="H18" s="72">
        <v>11809</v>
      </c>
      <c r="I18" s="72">
        <v>663600</v>
      </c>
      <c r="J18" s="72" t="s">
        <v>36</v>
      </c>
      <c r="K18" s="72" t="s">
        <v>103</v>
      </c>
      <c r="L18" s="72" t="s">
        <v>55</v>
      </c>
      <c r="M18" s="72" t="s">
        <v>39</v>
      </c>
      <c r="N18" s="72" t="s">
        <v>39</v>
      </c>
      <c r="O18" s="72">
        <v>125</v>
      </c>
      <c r="P18" s="72" t="s">
        <v>38</v>
      </c>
      <c r="Q18" s="72">
        <v>1</v>
      </c>
      <c r="R18" s="72">
        <v>2004</v>
      </c>
      <c r="S18" s="72" t="s">
        <v>104</v>
      </c>
      <c r="T18" s="72" t="s">
        <v>57</v>
      </c>
      <c r="U18" s="72" t="s">
        <v>105</v>
      </c>
      <c r="V18" s="83">
        <v>0</v>
      </c>
    </row>
    <row r="19" spans="1:22" x14ac:dyDescent="0.35">
      <c r="A19" s="72" t="s">
        <v>106</v>
      </c>
      <c r="B19" s="72" t="s">
        <v>107</v>
      </c>
      <c r="C19" s="72" t="s">
        <v>108</v>
      </c>
      <c r="D19" s="72" t="s">
        <v>109</v>
      </c>
      <c r="E19" s="72" t="s">
        <v>110</v>
      </c>
      <c r="F19" s="72">
        <v>1</v>
      </c>
      <c r="G19" s="72" t="s">
        <v>53</v>
      </c>
      <c r="H19" s="72">
        <v>83443</v>
      </c>
      <c r="I19" s="72">
        <v>663600</v>
      </c>
      <c r="J19" s="72" t="s">
        <v>36</v>
      </c>
      <c r="K19" s="72" t="s">
        <v>111</v>
      </c>
      <c r="L19" s="72" t="s">
        <v>55</v>
      </c>
      <c r="M19" s="72" t="s">
        <v>39</v>
      </c>
      <c r="N19" s="72" t="s">
        <v>39</v>
      </c>
      <c r="O19" s="72">
        <v>5000</v>
      </c>
      <c r="P19" s="72" t="s">
        <v>38</v>
      </c>
      <c r="Q19" s="72">
        <v>1</v>
      </c>
      <c r="R19" s="72">
        <v>1900</v>
      </c>
      <c r="S19" s="72"/>
      <c r="T19" s="72" t="s">
        <v>57</v>
      </c>
      <c r="U19" s="72" t="s">
        <v>112</v>
      </c>
      <c r="V19" s="83">
        <v>0</v>
      </c>
    </row>
    <row r="20" spans="1:22" x14ac:dyDescent="0.35">
      <c r="A20" s="72" t="s">
        <v>113</v>
      </c>
      <c r="B20" s="72" t="s">
        <v>114</v>
      </c>
      <c r="C20" s="72" t="s">
        <v>115</v>
      </c>
      <c r="D20" s="72" t="s">
        <v>116</v>
      </c>
      <c r="E20" s="72" t="s">
        <v>117</v>
      </c>
      <c r="F20" s="72">
        <v>1</v>
      </c>
      <c r="G20" s="72" t="s">
        <v>53</v>
      </c>
      <c r="H20" s="72">
        <v>30870</v>
      </c>
      <c r="I20" s="72">
        <v>663600</v>
      </c>
      <c r="J20" s="72" t="s">
        <v>36</v>
      </c>
      <c r="K20" s="72" t="s">
        <v>118</v>
      </c>
      <c r="L20" s="72" t="s">
        <v>55</v>
      </c>
      <c r="M20" s="72" t="s">
        <v>39</v>
      </c>
      <c r="N20" s="72" t="s">
        <v>39</v>
      </c>
      <c r="O20" s="72">
        <v>1000</v>
      </c>
      <c r="P20" s="72" t="s">
        <v>38</v>
      </c>
      <c r="Q20" s="72">
        <v>1</v>
      </c>
      <c r="R20" s="72">
        <v>1986</v>
      </c>
      <c r="S20" s="72" t="s">
        <v>119</v>
      </c>
      <c r="T20" s="72" t="s">
        <v>57</v>
      </c>
      <c r="U20" s="72" t="s">
        <v>120</v>
      </c>
      <c r="V20" s="83">
        <v>0</v>
      </c>
    </row>
    <row r="21" spans="1:22" x14ac:dyDescent="0.35">
      <c r="A21" s="72" t="s">
        <v>121</v>
      </c>
      <c r="B21" s="72" t="s">
        <v>114</v>
      </c>
      <c r="C21" s="72" t="s">
        <v>115</v>
      </c>
      <c r="D21" s="72" t="s">
        <v>116</v>
      </c>
      <c r="E21" s="72" t="s">
        <v>117</v>
      </c>
      <c r="F21" s="72">
        <v>1</v>
      </c>
      <c r="G21" s="72" t="s">
        <v>53</v>
      </c>
      <c r="H21" s="72">
        <v>30870</v>
      </c>
      <c r="I21" s="72">
        <v>663600</v>
      </c>
      <c r="J21" s="72" t="s">
        <v>36</v>
      </c>
      <c r="K21" s="72" t="s">
        <v>122</v>
      </c>
      <c r="L21" s="72" t="s">
        <v>55</v>
      </c>
      <c r="M21" s="72" t="s">
        <v>39</v>
      </c>
      <c r="N21" s="72" t="s">
        <v>39</v>
      </c>
      <c r="O21" s="72">
        <v>1000</v>
      </c>
      <c r="P21" s="72" t="s">
        <v>38</v>
      </c>
      <c r="Q21" s="72">
        <v>1</v>
      </c>
      <c r="R21" s="72">
        <v>1986</v>
      </c>
      <c r="S21" s="72" t="s">
        <v>123</v>
      </c>
      <c r="T21" s="72" t="s">
        <v>57</v>
      </c>
      <c r="U21" s="72" t="s">
        <v>124</v>
      </c>
      <c r="V21" s="83">
        <v>0</v>
      </c>
    </row>
    <row r="22" spans="1:22" x14ac:dyDescent="0.35">
      <c r="A22" s="72" t="s">
        <v>125</v>
      </c>
      <c r="B22" s="72" t="s">
        <v>114</v>
      </c>
      <c r="C22" s="72" t="s">
        <v>115</v>
      </c>
      <c r="D22" s="72" t="s">
        <v>116</v>
      </c>
      <c r="E22" s="72" t="s">
        <v>117</v>
      </c>
      <c r="F22" s="72">
        <v>1</v>
      </c>
      <c r="G22" s="72" t="s">
        <v>53</v>
      </c>
      <c r="H22" s="72">
        <v>30870</v>
      </c>
      <c r="I22" s="72">
        <v>663600</v>
      </c>
      <c r="J22" s="72" t="s">
        <v>36</v>
      </c>
      <c r="K22" s="72" t="s">
        <v>126</v>
      </c>
      <c r="L22" s="72" t="s">
        <v>55</v>
      </c>
      <c r="M22" s="72" t="s">
        <v>39</v>
      </c>
      <c r="N22" s="72" t="s">
        <v>39</v>
      </c>
      <c r="O22" s="72">
        <v>1000</v>
      </c>
      <c r="P22" s="72" t="s">
        <v>38</v>
      </c>
      <c r="Q22" s="72">
        <v>1</v>
      </c>
      <c r="R22" s="72">
        <v>1986</v>
      </c>
      <c r="S22" s="72" t="s">
        <v>127</v>
      </c>
      <c r="T22" s="72" t="s">
        <v>57</v>
      </c>
      <c r="U22" s="72" t="s">
        <v>128</v>
      </c>
      <c r="V22" s="83">
        <v>0</v>
      </c>
    </row>
    <row r="23" spans="1:22" x14ac:dyDescent="0.35">
      <c r="A23" s="72" t="s">
        <v>129</v>
      </c>
      <c r="B23" s="72" t="s">
        <v>130</v>
      </c>
      <c r="C23" s="72" t="s">
        <v>131</v>
      </c>
      <c r="D23" s="72" t="s">
        <v>132</v>
      </c>
      <c r="E23" s="72" t="s">
        <v>110</v>
      </c>
      <c r="F23" s="72">
        <v>1</v>
      </c>
      <c r="G23" s="72" t="s">
        <v>53</v>
      </c>
      <c r="H23" s="72">
        <v>35341</v>
      </c>
      <c r="I23" s="72">
        <v>663600</v>
      </c>
      <c r="J23" s="72" t="s">
        <v>36</v>
      </c>
      <c r="K23" s="72" t="s">
        <v>133</v>
      </c>
      <c r="L23" s="72" t="s">
        <v>55</v>
      </c>
      <c r="M23" s="72" t="s">
        <v>134</v>
      </c>
      <c r="N23" s="72" t="s">
        <v>40</v>
      </c>
      <c r="O23" s="72">
        <v>5000</v>
      </c>
      <c r="P23" s="72" t="s">
        <v>38</v>
      </c>
      <c r="Q23" s="72">
        <v>1</v>
      </c>
      <c r="R23" s="72">
        <v>1967</v>
      </c>
      <c r="S23" s="72" t="s">
        <v>135</v>
      </c>
      <c r="T23" s="72" t="s">
        <v>57</v>
      </c>
      <c r="U23" s="72" t="s">
        <v>136</v>
      </c>
      <c r="V23" s="83">
        <v>0</v>
      </c>
    </row>
    <row r="24" spans="1:22" x14ac:dyDescent="0.35">
      <c r="A24" s="72" t="s">
        <v>137</v>
      </c>
      <c r="B24" s="72" t="s">
        <v>138</v>
      </c>
      <c r="C24" s="72" t="s">
        <v>139</v>
      </c>
      <c r="D24" s="72" t="s">
        <v>140</v>
      </c>
      <c r="E24" s="72" t="s">
        <v>141</v>
      </c>
      <c r="F24" s="72">
        <v>1</v>
      </c>
      <c r="G24" s="72" t="s">
        <v>53</v>
      </c>
      <c r="H24" s="72">
        <v>168</v>
      </c>
      <c r="I24" s="72">
        <v>663600</v>
      </c>
      <c r="J24" s="72" t="s">
        <v>36</v>
      </c>
      <c r="K24" s="72" t="s">
        <v>142</v>
      </c>
      <c r="L24" s="72" t="s">
        <v>55</v>
      </c>
      <c r="M24" s="72" t="s">
        <v>143</v>
      </c>
      <c r="N24" s="72" t="s">
        <v>144</v>
      </c>
      <c r="O24" s="72">
        <v>3200</v>
      </c>
      <c r="P24" s="72" t="s">
        <v>38</v>
      </c>
      <c r="Q24" s="72">
        <v>1</v>
      </c>
      <c r="R24" s="72">
        <v>2005</v>
      </c>
      <c r="S24" s="72" t="s">
        <v>145</v>
      </c>
      <c r="T24" s="72" t="s">
        <v>57</v>
      </c>
      <c r="U24" s="72" t="s">
        <v>146</v>
      </c>
      <c r="V24" s="83">
        <v>0</v>
      </c>
    </row>
    <row r="25" spans="1:22" x14ac:dyDescent="0.35">
      <c r="U25" s="1" t="s">
        <v>147</v>
      </c>
      <c r="V25" s="82">
        <f>SUBTOTAL(109,Tabel133[Aanneemsom excl. BTW])</f>
        <v>0</v>
      </c>
    </row>
    <row r="26" spans="1:22" x14ac:dyDescent="0.35">
      <c r="V26" s="67"/>
    </row>
  </sheetData>
  <sheetProtection algorithmName="SHA-512" hashValue="oGWUg2it4I84gcw/gvGXB91DrSqlQaA8N38Lqx8VghmXjQPHtEm0XuaE+E2WKhmPx7ClCkxGeMo0X4K4uuYe3Q==" saltValue="3b5abDDBjOr+6G9T+gMUXA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9"/>
  <sheetViews>
    <sheetView workbookViewId="0"/>
  </sheetViews>
  <sheetFormatPr defaultRowHeight="14.5" x14ac:dyDescent="0.35"/>
  <cols>
    <col min="1" max="1" width="14.7265625" bestFit="1" customWidth="1"/>
    <col min="2" max="2" width="5.54296875" customWidth="1"/>
    <col min="3" max="3" width="26.453125" customWidth="1"/>
    <col min="4" max="4" width="17" bestFit="1" customWidth="1"/>
    <col min="5" max="5" width="35.26953125" bestFit="1" customWidth="1"/>
    <col min="10" max="10" width="34.26953125" bestFit="1" customWidth="1"/>
    <col min="15" max="15" width="38.54296875" bestFit="1" customWidth="1"/>
    <col min="16" max="16" width="35.453125" bestFit="1" customWidth="1"/>
    <col min="17" max="17" width="25.7265625" customWidth="1"/>
    <col min="18" max="18" width="20.54296875" customWidth="1"/>
    <col min="19" max="19" width="39.7265625" customWidth="1"/>
    <col min="21" max="21" width="55.7265625" bestFit="1" customWidth="1"/>
    <col min="22" max="26" width="17.54296875" customWidth="1"/>
    <col min="27" max="27" width="23.1796875" style="80" customWidth="1"/>
  </cols>
  <sheetData>
    <row r="1" spans="1:27" x14ac:dyDescent="0.35">
      <c r="A1" s="73" t="s">
        <v>148</v>
      </c>
      <c r="B1" s="73" t="s">
        <v>149</v>
      </c>
      <c r="C1" s="73" t="s">
        <v>150</v>
      </c>
      <c r="D1" s="73" t="s">
        <v>151</v>
      </c>
      <c r="E1" s="73" t="s">
        <v>152</v>
      </c>
      <c r="F1" s="73" t="s">
        <v>153</v>
      </c>
      <c r="G1" s="73" t="s">
        <v>23</v>
      </c>
      <c r="H1" s="73" t="s">
        <v>154</v>
      </c>
      <c r="I1" s="73" t="s">
        <v>155</v>
      </c>
      <c r="J1" s="73" t="s">
        <v>156</v>
      </c>
      <c r="K1" s="73" t="s">
        <v>157</v>
      </c>
      <c r="L1" s="73" t="s">
        <v>45</v>
      </c>
      <c r="M1" s="73" t="s">
        <v>158</v>
      </c>
      <c r="N1" s="73" t="s">
        <v>44</v>
      </c>
      <c r="O1" s="73" t="s">
        <v>159</v>
      </c>
      <c r="P1" s="73" t="s">
        <v>29</v>
      </c>
      <c r="Q1" s="73" t="s">
        <v>160</v>
      </c>
      <c r="R1" s="73" t="s">
        <v>161</v>
      </c>
      <c r="S1" s="73" t="s">
        <v>162</v>
      </c>
      <c r="T1" s="73" t="s">
        <v>31</v>
      </c>
      <c r="U1" s="73" t="s">
        <v>163</v>
      </c>
      <c r="V1" s="73" t="s">
        <v>164</v>
      </c>
      <c r="W1" s="73" t="s">
        <v>165</v>
      </c>
      <c r="X1" s="73" t="s">
        <v>166</v>
      </c>
      <c r="Y1" s="73" t="s">
        <v>167</v>
      </c>
      <c r="Z1" s="73" t="s">
        <v>168</v>
      </c>
      <c r="AA1" s="73" t="s">
        <v>35</v>
      </c>
    </row>
    <row r="2" spans="1:27" x14ac:dyDescent="0.35">
      <c r="A2" s="74">
        <v>900129683</v>
      </c>
      <c r="B2" s="74">
        <v>41</v>
      </c>
      <c r="C2" s="74" t="s">
        <v>169</v>
      </c>
      <c r="D2" s="75" t="s">
        <v>170</v>
      </c>
      <c r="E2" s="74" t="s">
        <v>171</v>
      </c>
      <c r="F2" s="75" t="s">
        <v>172</v>
      </c>
      <c r="G2" s="74">
        <v>11112</v>
      </c>
      <c r="H2" s="75" t="s">
        <v>173</v>
      </c>
      <c r="I2" s="75" t="s">
        <v>174</v>
      </c>
      <c r="J2" s="74" t="s">
        <v>175</v>
      </c>
      <c r="K2" s="74" t="s">
        <v>176</v>
      </c>
      <c r="L2" s="74" t="s">
        <v>177</v>
      </c>
      <c r="M2" s="74">
        <v>1</v>
      </c>
      <c r="N2" s="74">
        <v>1</v>
      </c>
      <c r="O2" s="75" t="s">
        <v>178</v>
      </c>
      <c r="P2" s="75" t="s">
        <v>179</v>
      </c>
      <c r="Q2" s="74"/>
      <c r="R2" s="74"/>
      <c r="S2" s="75" t="s">
        <v>180</v>
      </c>
      <c r="T2" s="74">
        <v>1900</v>
      </c>
      <c r="U2" s="75" t="s">
        <v>181</v>
      </c>
      <c r="V2" s="75" t="s">
        <v>182</v>
      </c>
      <c r="W2" s="74">
        <v>1000</v>
      </c>
      <c r="X2" s="74"/>
      <c r="Y2" s="75" t="s">
        <v>183</v>
      </c>
      <c r="Z2" s="75" t="s">
        <v>184</v>
      </c>
      <c r="AA2" s="84">
        <v>0</v>
      </c>
    </row>
    <row r="3" spans="1:27" x14ac:dyDescent="0.35">
      <c r="A3" s="74">
        <v>900130554</v>
      </c>
      <c r="B3" s="74">
        <v>41</v>
      </c>
      <c r="C3" s="74" t="s">
        <v>169</v>
      </c>
      <c r="D3" s="75" t="s">
        <v>185</v>
      </c>
      <c r="E3" s="74" t="s">
        <v>186</v>
      </c>
      <c r="F3" s="75" t="s">
        <v>187</v>
      </c>
      <c r="G3" s="74">
        <v>9297</v>
      </c>
      <c r="H3" s="75" t="s">
        <v>173</v>
      </c>
      <c r="I3" s="75" t="s">
        <v>188</v>
      </c>
      <c r="J3" s="74" t="s">
        <v>189</v>
      </c>
      <c r="K3" s="74" t="s">
        <v>190</v>
      </c>
      <c r="L3" s="74" t="s">
        <v>177</v>
      </c>
      <c r="M3" s="74">
        <v>1</v>
      </c>
      <c r="N3" s="74">
        <v>1</v>
      </c>
      <c r="O3" s="75" t="s">
        <v>37</v>
      </c>
      <c r="P3" s="75" t="s">
        <v>191</v>
      </c>
      <c r="Q3" s="75" t="s">
        <v>192</v>
      </c>
      <c r="R3" s="75" t="s">
        <v>193</v>
      </c>
      <c r="S3" s="75" t="s">
        <v>194</v>
      </c>
      <c r="T3" s="74">
        <v>2019</v>
      </c>
      <c r="U3" s="75" t="s">
        <v>195</v>
      </c>
      <c r="V3" s="75" t="s">
        <v>182</v>
      </c>
      <c r="W3" s="74">
        <v>2000</v>
      </c>
      <c r="X3" s="74"/>
      <c r="Y3" s="75" t="s">
        <v>183</v>
      </c>
      <c r="Z3" s="75" t="s">
        <v>184</v>
      </c>
      <c r="AA3" s="84">
        <v>0</v>
      </c>
    </row>
    <row r="4" spans="1:27" x14ac:dyDescent="0.35">
      <c r="A4" s="74">
        <v>900068069</v>
      </c>
      <c r="B4" s="74">
        <v>42</v>
      </c>
      <c r="C4" s="74" t="s">
        <v>196</v>
      </c>
      <c r="D4" s="75" t="s">
        <v>197</v>
      </c>
      <c r="E4" s="74" t="s">
        <v>198</v>
      </c>
      <c r="F4" s="75" t="s">
        <v>199</v>
      </c>
      <c r="G4" s="74">
        <v>1161</v>
      </c>
      <c r="H4" s="75" t="s">
        <v>173</v>
      </c>
      <c r="I4" s="75" t="s">
        <v>200</v>
      </c>
      <c r="J4" s="74" t="s">
        <v>201</v>
      </c>
      <c r="K4" s="74" t="s">
        <v>202</v>
      </c>
      <c r="L4" s="74" t="s">
        <v>177</v>
      </c>
      <c r="M4" s="74">
        <v>1</v>
      </c>
      <c r="N4" s="74">
        <v>1</v>
      </c>
      <c r="O4" s="75" t="s">
        <v>203</v>
      </c>
      <c r="P4" s="75" t="s">
        <v>204</v>
      </c>
      <c r="Q4" s="75" t="s">
        <v>205</v>
      </c>
      <c r="R4" s="75" t="s">
        <v>206</v>
      </c>
      <c r="S4" s="74"/>
      <c r="T4" s="74">
        <v>1993</v>
      </c>
      <c r="U4" s="75" t="s">
        <v>207</v>
      </c>
      <c r="V4" s="74">
        <v>8000</v>
      </c>
      <c r="W4" s="75" t="s">
        <v>208</v>
      </c>
      <c r="X4" s="76">
        <v>5</v>
      </c>
      <c r="Y4" s="75" t="s">
        <v>183</v>
      </c>
      <c r="Z4" s="75" t="s">
        <v>184</v>
      </c>
      <c r="AA4" s="84">
        <v>0</v>
      </c>
    </row>
    <row r="5" spans="1:27" x14ac:dyDescent="0.35">
      <c r="A5" s="74">
        <v>900068071</v>
      </c>
      <c r="B5" s="74">
        <v>42</v>
      </c>
      <c r="C5" s="74" t="s">
        <v>196</v>
      </c>
      <c r="D5" s="75" t="s">
        <v>185</v>
      </c>
      <c r="E5" s="74" t="s">
        <v>186</v>
      </c>
      <c r="F5" s="75" t="s">
        <v>209</v>
      </c>
      <c r="G5" s="74">
        <v>3589</v>
      </c>
      <c r="H5" s="75" t="s">
        <v>173</v>
      </c>
      <c r="I5" s="75" t="s">
        <v>210</v>
      </c>
      <c r="J5" s="74" t="s">
        <v>189</v>
      </c>
      <c r="K5" s="74" t="s">
        <v>190</v>
      </c>
      <c r="L5" s="74" t="s">
        <v>177</v>
      </c>
      <c r="M5" s="74">
        <v>1</v>
      </c>
      <c r="N5" s="74">
        <v>1</v>
      </c>
      <c r="O5" s="75" t="s">
        <v>211</v>
      </c>
      <c r="P5" s="75" t="s">
        <v>212</v>
      </c>
      <c r="Q5" s="74"/>
      <c r="R5" s="75" t="s">
        <v>213</v>
      </c>
      <c r="S5" s="74"/>
      <c r="T5" s="74">
        <v>2007</v>
      </c>
      <c r="U5" s="74"/>
      <c r="V5" s="74">
        <v>500</v>
      </c>
      <c r="W5" s="75" t="s">
        <v>214</v>
      </c>
      <c r="X5" s="76"/>
      <c r="Y5" s="75" t="s">
        <v>183</v>
      </c>
      <c r="Z5" s="75" t="s">
        <v>184</v>
      </c>
      <c r="AA5" s="84">
        <v>0</v>
      </c>
    </row>
    <row r="6" spans="1:27" x14ac:dyDescent="0.35">
      <c r="A6" s="74">
        <v>900068072</v>
      </c>
      <c r="B6" s="74">
        <v>42</v>
      </c>
      <c r="C6" s="74" t="s">
        <v>196</v>
      </c>
      <c r="D6" s="75" t="s">
        <v>185</v>
      </c>
      <c r="E6" s="74" t="s">
        <v>186</v>
      </c>
      <c r="F6" s="75" t="s">
        <v>209</v>
      </c>
      <c r="G6" s="74">
        <v>3589</v>
      </c>
      <c r="H6" s="75" t="s">
        <v>173</v>
      </c>
      <c r="I6" s="75" t="s">
        <v>210</v>
      </c>
      <c r="J6" s="74" t="s">
        <v>189</v>
      </c>
      <c r="K6" s="74" t="s">
        <v>190</v>
      </c>
      <c r="L6" s="74" t="s">
        <v>177</v>
      </c>
      <c r="M6" s="74">
        <v>2</v>
      </c>
      <c r="N6" s="74">
        <v>1</v>
      </c>
      <c r="O6" s="75" t="s">
        <v>211</v>
      </c>
      <c r="P6" s="75" t="s">
        <v>212</v>
      </c>
      <c r="Q6" s="74"/>
      <c r="R6" s="75" t="s">
        <v>215</v>
      </c>
      <c r="S6" s="74"/>
      <c r="T6" s="74">
        <v>2007</v>
      </c>
      <c r="U6" s="74"/>
      <c r="V6" s="74">
        <v>500</v>
      </c>
      <c r="W6" s="75" t="s">
        <v>214</v>
      </c>
      <c r="X6" s="76"/>
      <c r="Y6" s="75" t="s">
        <v>183</v>
      </c>
      <c r="Z6" s="75" t="s">
        <v>184</v>
      </c>
      <c r="AA6" s="84">
        <v>0</v>
      </c>
    </row>
    <row r="7" spans="1:27" x14ac:dyDescent="0.35">
      <c r="A7" s="74">
        <v>900068073</v>
      </c>
      <c r="B7" s="74">
        <v>42</v>
      </c>
      <c r="C7" s="74" t="s">
        <v>196</v>
      </c>
      <c r="D7" s="75" t="s">
        <v>185</v>
      </c>
      <c r="E7" s="74" t="s">
        <v>186</v>
      </c>
      <c r="F7" s="75" t="s">
        <v>209</v>
      </c>
      <c r="G7" s="74">
        <v>3589</v>
      </c>
      <c r="H7" s="75" t="s">
        <v>173</v>
      </c>
      <c r="I7" s="75" t="s">
        <v>210</v>
      </c>
      <c r="J7" s="74" t="s">
        <v>189</v>
      </c>
      <c r="K7" s="74" t="s">
        <v>190</v>
      </c>
      <c r="L7" s="74" t="s">
        <v>177</v>
      </c>
      <c r="M7" s="74">
        <v>3</v>
      </c>
      <c r="N7" s="74">
        <v>1</v>
      </c>
      <c r="O7" s="75" t="s">
        <v>211</v>
      </c>
      <c r="P7" s="75" t="s">
        <v>212</v>
      </c>
      <c r="Q7" s="74"/>
      <c r="R7" s="75" t="s">
        <v>216</v>
      </c>
      <c r="S7" s="74"/>
      <c r="T7" s="74">
        <v>2007</v>
      </c>
      <c r="U7" s="74"/>
      <c r="V7" s="74">
        <v>500</v>
      </c>
      <c r="W7" s="75" t="s">
        <v>214</v>
      </c>
      <c r="X7" s="76"/>
      <c r="Y7" s="75" t="s">
        <v>183</v>
      </c>
      <c r="Z7" s="75" t="s">
        <v>184</v>
      </c>
      <c r="AA7" s="84">
        <v>0</v>
      </c>
    </row>
    <row r="8" spans="1:27" x14ac:dyDescent="0.35">
      <c r="A8" s="74">
        <v>900068074</v>
      </c>
      <c r="B8" s="74">
        <v>42</v>
      </c>
      <c r="C8" s="74" t="s">
        <v>196</v>
      </c>
      <c r="D8" s="75" t="s">
        <v>185</v>
      </c>
      <c r="E8" s="74" t="s">
        <v>186</v>
      </c>
      <c r="F8" s="75" t="s">
        <v>209</v>
      </c>
      <c r="G8" s="74">
        <v>3589</v>
      </c>
      <c r="H8" s="75" t="s">
        <v>173</v>
      </c>
      <c r="I8" s="75" t="s">
        <v>210</v>
      </c>
      <c r="J8" s="74" t="s">
        <v>189</v>
      </c>
      <c r="K8" s="74" t="s">
        <v>190</v>
      </c>
      <c r="L8" s="74" t="s">
        <v>177</v>
      </c>
      <c r="M8" s="74">
        <v>4</v>
      </c>
      <c r="N8" s="74">
        <v>1</v>
      </c>
      <c r="O8" s="75" t="s">
        <v>211</v>
      </c>
      <c r="P8" s="75" t="s">
        <v>212</v>
      </c>
      <c r="Q8" s="74"/>
      <c r="R8" s="75" t="s">
        <v>217</v>
      </c>
      <c r="S8" s="74"/>
      <c r="T8" s="74">
        <v>2007</v>
      </c>
      <c r="U8" s="74"/>
      <c r="V8" s="74">
        <v>500</v>
      </c>
      <c r="W8" s="75" t="s">
        <v>214</v>
      </c>
      <c r="X8" s="76"/>
      <c r="Y8" s="75" t="s">
        <v>183</v>
      </c>
      <c r="Z8" s="75" t="s">
        <v>184</v>
      </c>
      <c r="AA8" s="84">
        <v>0</v>
      </c>
    </row>
    <row r="9" spans="1:27" x14ac:dyDescent="0.35">
      <c r="A9" s="74">
        <v>900068075</v>
      </c>
      <c r="B9" s="74">
        <v>42</v>
      </c>
      <c r="C9" s="74" t="s">
        <v>196</v>
      </c>
      <c r="D9" s="75" t="s">
        <v>185</v>
      </c>
      <c r="E9" s="74" t="s">
        <v>186</v>
      </c>
      <c r="F9" s="75" t="s">
        <v>209</v>
      </c>
      <c r="G9" s="74">
        <v>3589</v>
      </c>
      <c r="H9" s="75" t="s">
        <v>173</v>
      </c>
      <c r="I9" s="75" t="s">
        <v>210</v>
      </c>
      <c r="J9" s="74" t="s">
        <v>189</v>
      </c>
      <c r="K9" s="74" t="s">
        <v>190</v>
      </c>
      <c r="L9" s="74" t="s">
        <v>177</v>
      </c>
      <c r="M9" s="74">
        <v>5</v>
      </c>
      <c r="N9" s="74">
        <v>1</v>
      </c>
      <c r="O9" s="75" t="s">
        <v>211</v>
      </c>
      <c r="P9" s="75" t="s">
        <v>212</v>
      </c>
      <c r="Q9" s="74"/>
      <c r="R9" s="75" t="s">
        <v>218</v>
      </c>
      <c r="S9" s="74"/>
      <c r="T9" s="74">
        <v>2007</v>
      </c>
      <c r="U9" s="74"/>
      <c r="V9" s="74">
        <v>500</v>
      </c>
      <c r="W9" s="75" t="s">
        <v>214</v>
      </c>
      <c r="X9" s="76"/>
      <c r="Y9" s="75" t="s">
        <v>183</v>
      </c>
      <c r="Z9" s="75" t="s">
        <v>184</v>
      </c>
      <c r="AA9" s="84">
        <v>0</v>
      </c>
    </row>
    <row r="10" spans="1:27" x14ac:dyDescent="0.35">
      <c r="A10" s="74">
        <v>900068076</v>
      </c>
      <c r="B10" s="74">
        <v>42</v>
      </c>
      <c r="C10" s="74" t="s">
        <v>196</v>
      </c>
      <c r="D10" s="75" t="s">
        <v>185</v>
      </c>
      <c r="E10" s="74" t="s">
        <v>186</v>
      </c>
      <c r="F10" s="75" t="s">
        <v>209</v>
      </c>
      <c r="G10" s="74">
        <v>3589</v>
      </c>
      <c r="H10" s="75" t="s">
        <v>173</v>
      </c>
      <c r="I10" s="75" t="s">
        <v>210</v>
      </c>
      <c r="J10" s="74" t="s">
        <v>189</v>
      </c>
      <c r="K10" s="74" t="s">
        <v>190</v>
      </c>
      <c r="L10" s="74" t="s">
        <v>177</v>
      </c>
      <c r="M10" s="74">
        <v>6</v>
      </c>
      <c r="N10" s="74">
        <v>1</v>
      </c>
      <c r="O10" s="75" t="s">
        <v>211</v>
      </c>
      <c r="P10" s="75" t="s">
        <v>212</v>
      </c>
      <c r="Q10" s="74"/>
      <c r="R10" s="75" t="s">
        <v>219</v>
      </c>
      <c r="S10" s="74"/>
      <c r="T10" s="74">
        <v>2007</v>
      </c>
      <c r="U10" s="74"/>
      <c r="V10" s="74">
        <v>500</v>
      </c>
      <c r="W10" s="75" t="s">
        <v>214</v>
      </c>
      <c r="X10" s="76"/>
      <c r="Y10" s="75" t="s">
        <v>183</v>
      </c>
      <c r="Z10" s="75" t="s">
        <v>184</v>
      </c>
      <c r="AA10" s="84">
        <v>0</v>
      </c>
    </row>
    <row r="11" spans="1:27" x14ac:dyDescent="0.35">
      <c r="A11" s="74">
        <v>900068077</v>
      </c>
      <c r="B11" s="74">
        <v>42</v>
      </c>
      <c r="C11" s="74" t="s">
        <v>196</v>
      </c>
      <c r="D11" s="75" t="s">
        <v>185</v>
      </c>
      <c r="E11" s="74" t="s">
        <v>186</v>
      </c>
      <c r="F11" s="75" t="s">
        <v>209</v>
      </c>
      <c r="G11" s="74">
        <v>3589</v>
      </c>
      <c r="H11" s="75" t="s">
        <v>173</v>
      </c>
      <c r="I11" s="75" t="s">
        <v>210</v>
      </c>
      <c r="J11" s="74" t="s">
        <v>189</v>
      </c>
      <c r="K11" s="74" t="s">
        <v>190</v>
      </c>
      <c r="L11" s="74" t="s">
        <v>177</v>
      </c>
      <c r="M11" s="74">
        <v>7</v>
      </c>
      <c r="N11" s="74">
        <v>1</v>
      </c>
      <c r="O11" s="75" t="s">
        <v>211</v>
      </c>
      <c r="P11" s="75" t="s">
        <v>212</v>
      </c>
      <c r="Q11" s="74"/>
      <c r="R11" s="75" t="s">
        <v>220</v>
      </c>
      <c r="S11" s="74"/>
      <c r="T11" s="74">
        <v>2007</v>
      </c>
      <c r="U11" s="74"/>
      <c r="V11" s="74">
        <v>500</v>
      </c>
      <c r="W11" s="75" t="s">
        <v>214</v>
      </c>
      <c r="X11" s="76"/>
      <c r="Y11" s="75" t="s">
        <v>183</v>
      </c>
      <c r="Z11" s="75" t="s">
        <v>184</v>
      </c>
      <c r="AA11" s="84">
        <v>0</v>
      </c>
    </row>
    <row r="12" spans="1:27" x14ac:dyDescent="0.35">
      <c r="A12" s="74">
        <v>900068078</v>
      </c>
      <c r="B12" s="74">
        <v>42</v>
      </c>
      <c r="C12" s="74" t="s">
        <v>196</v>
      </c>
      <c r="D12" s="75" t="s">
        <v>185</v>
      </c>
      <c r="E12" s="74" t="s">
        <v>186</v>
      </c>
      <c r="F12" s="75" t="s">
        <v>209</v>
      </c>
      <c r="G12" s="74">
        <v>3589</v>
      </c>
      <c r="H12" s="75" t="s">
        <v>173</v>
      </c>
      <c r="I12" s="75" t="s">
        <v>221</v>
      </c>
      <c r="J12" s="74" t="s">
        <v>189</v>
      </c>
      <c r="K12" s="74" t="s">
        <v>190</v>
      </c>
      <c r="L12" s="74" t="s">
        <v>177</v>
      </c>
      <c r="M12" s="74">
        <v>25</v>
      </c>
      <c r="N12" s="74">
        <v>1</v>
      </c>
      <c r="O12" s="74"/>
      <c r="P12" s="74"/>
      <c r="Q12" s="74"/>
      <c r="R12" s="75" t="s">
        <v>222</v>
      </c>
      <c r="S12" s="75" t="s">
        <v>223</v>
      </c>
      <c r="T12" s="74">
        <v>1998</v>
      </c>
      <c r="U12" s="74"/>
      <c r="V12" s="74">
        <v>300</v>
      </c>
      <c r="W12" s="75" t="s">
        <v>208</v>
      </c>
      <c r="X12" s="76"/>
      <c r="Y12" s="75" t="s">
        <v>183</v>
      </c>
      <c r="Z12" s="75" t="s">
        <v>184</v>
      </c>
      <c r="AA12" s="84">
        <v>0</v>
      </c>
    </row>
    <row r="13" spans="1:27" x14ac:dyDescent="0.35">
      <c r="A13" s="74">
        <v>900068080</v>
      </c>
      <c r="B13" s="74">
        <v>42</v>
      </c>
      <c r="C13" s="74" t="s">
        <v>196</v>
      </c>
      <c r="D13" s="75" t="s">
        <v>185</v>
      </c>
      <c r="E13" s="74" t="s">
        <v>186</v>
      </c>
      <c r="F13" s="75" t="s">
        <v>209</v>
      </c>
      <c r="G13" s="74">
        <v>3589</v>
      </c>
      <c r="H13" s="75" t="s">
        <v>173</v>
      </c>
      <c r="I13" s="75" t="s">
        <v>210</v>
      </c>
      <c r="J13" s="74" t="s">
        <v>189</v>
      </c>
      <c r="K13" s="74" t="s">
        <v>190</v>
      </c>
      <c r="L13" s="74" t="s">
        <v>177</v>
      </c>
      <c r="M13" s="74">
        <v>9</v>
      </c>
      <c r="N13" s="74">
        <v>1</v>
      </c>
      <c r="O13" s="75" t="s">
        <v>211</v>
      </c>
      <c r="P13" s="75" t="s">
        <v>212</v>
      </c>
      <c r="Q13" s="74"/>
      <c r="R13" s="75" t="s">
        <v>224</v>
      </c>
      <c r="S13" s="74"/>
      <c r="T13" s="74">
        <v>2007</v>
      </c>
      <c r="U13" s="74"/>
      <c r="V13" s="74">
        <v>500</v>
      </c>
      <c r="W13" s="75" t="s">
        <v>214</v>
      </c>
      <c r="X13" s="76"/>
      <c r="Y13" s="75" t="s">
        <v>183</v>
      </c>
      <c r="Z13" s="75" t="s">
        <v>184</v>
      </c>
      <c r="AA13" s="84">
        <v>0</v>
      </c>
    </row>
    <row r="14" spans="1:27" x14ac:dyDescent="0.35">
      <c r="A14" s="74">
        <v>900068081</v>
      </c>
      <c r="B14" s="74">
        <v>42</v>
      </c>
      <c r="C14" s="74" t="s">
        <v>196</v>
      </c>
      <c r="D14" s="75" t="s">
        <v>185</v>
      </c>
      <c r="E14" s="74" t="s">
        <v>186</v>
      </c>
      <c r="F14" s="75" t="s">
        <v>209</v>
      </c>
      <c r="G14" s="74">
        <v>3589</v>
      </c>
      <c r="H14" s="75" t="s">
        <v>173</v>
      </c>
      <c r="I14" s="75" t="s">
        <v>210</v>
      </c>
      <c r="J14" s="74" t="s">
        <v>189</v>
      </c>
      <c r="K14" s="74" t="s">
        <v>190</v>
      </c>
      <c r="L14" s="74" t="s">
        <v>177</v>
      </c>
      <c r="M14" s="74">
        <v>10</v>
      </c>
      <c r="N14" s="74">
        <v>1</v>
      </c>
      <c r="O14" s="75" t="s">
        <v>211</v>
      </c>
      <c r="P14" s="75" t="s">
        <v>212</v>
      </c>
      <c r="Q14" s="74"/>
      <c r="R14" s="75" t="s">
        <v>225</v>
      </c>
      <c r="S14" s="74"/>
      <c r="T14" s="74">
        <v>2007</v>
      </c>
      <c r="U14" s="74"/>
      <c r="V14" s="74">
        <v>500</v>
      </c>
      <c r="W14" s="75" t="s">
        <v>214</v>
      </c>
      <c r="X14" s="76"/>
      <c r="Y14" s="75" t="s">
        <v>183</v>
      </c>
      <c r="Z14" s="75" t="s">
        <v>184</v>
      </c>
      <c r="AA14" s="84">
        <v>0</v>
      </c>
    </row>
    <row r="15" spans="1:27" x14ac:dyDescent="0.35">
      <c r="A15" s="74">
        <v>900068082</v>
      </c>
      <c r="B15" s="74">
        <v>42</v>
      </c>
      <c r="C15" s="74" t="s">
        <v>196</v>
      </c>
      <c r="D15" s="75" t="s">
        <v>185</v>
      </c>
      <c r="E15" s="74" t="s">
        <v>186</v>
      </c>
      <c r="F15" s="75" t="s">
        <v>209</v>
      </c>
      <c r="G15" s="74">
        <v>3589</v>
      </c>
      <c r="H15" s="75" t="s">
        <v>173</v>
      </c>
      <c r="I15" s="75" t="s">
        <v>210</v>
      </c>
      <c r="J15" s="74" t="s">
        <v>189</v>
      </c>
      <c r="K15" s="74" t="s">
        <v>190</v>
      </c>
      <c r="L15" s="74" t="s">
        <v>177</v>
      </c>
      <c r="M15" s="74">
        <v>11</v>
      </c>
      <c r="N15" s="74">
        <v>1</v>
      </c>
      <c r="O15" s="75" t="s">
        <v>211</v>
      </c>
      <c r="P15" s="75" t="s">
        <v>212</v>
      </c>
      <c r="Q15" s="74"/>
      <c r="R15" s="75" t="s">
        <v>226</v>
      </c>
      <c r="S15" s="74"/>
      <c r="T15" s="74">
        <v>2007</v>
      </c>
      <c r="U15" s="74"/>
      <c r="V15" s="74">
        <v>500</v>
      </c>
      <c r="W15" s="75" t="s">
        <v>214</v>
      </c>
      <c r="X15" s="76"/>
      <c r="Y15" s="75" t="s">
        <v>183</v>
      </c>
      <c r="Z15" s="75" t="s">
        <v>184</v>
      </c>
      <c r="AA15" s="84">
        <v>0</v>
      </c>
    </row>
    <row r="16" spans="1:27" x14ac:dyDescent="0.35">
      <c r="A16" s="74">
        <v>900068083</v>
      </c>
      <c r="B16" s="74">
        <v>42</v>
      </c>
      <c r="C16" s="74" t="s">
        <v>196</v>
      </c>
      <c r="D16" s="75" t="s">
        <v>185</v>
      </c>
      <c r="E16" s="74" t="s">
        <v>186</v>
      </c>
      <c r="F16" s="75" t="s">
        <v>209</v>
      </c>
      <c r="G16" s="74">
        <v>3589</v>
      </c>
      <c r="H16" s="75" t="s">
        <v>173</v>
      </c>
      <c r="I16" s="75" t="s">
        <v>210</v>
      </c>
      <c r="J16" s="74" t="s">
        <v>189</v>
      </c>
      <c r="K16" s="74" t="s">
        <v>190</v>
      </c>
      <c r="L16" s="74" t="s">
        <v>177</v>
      </c>
      <c r="M16" s="74">
        <v>12</v>
      </c>
      <c r="N16" s="74">
        <v>1</v>
      </c>
      <c r="O16" s="75" t="s">
        <v>211</v>
      </c>
      <c r="P16" s="75" t="s">
        <v>212</v>
      </c>
      <c r="Q16" s="74"/>
      <c r="R16" s="75" t="s">
        <v>227</v>
      </c>
      <c r="S16" s="74"/>
      <c r="T16" s="74">
        <v>2007</v>
      </c>
      <c r="U16" s="74"/>
      <c r="V16" s="74">
        <v>500</v>
      </c>
      <c r="W16" s="75" t="s">
        <v>214</v>
      </c>
      <c r="X16" s="76"/>
      <c r="Y16" s="75" t="s">
        <v>183</v>
      </c>
      <c r="Z16" s="75" t="s">
        <v>184</v>
      </c>
      <c r="AA16" s="84">
        <v>0</v>
      </c>
    </row>
    <row r="17" spans="1:27" x14ac:dyDescent="0.35">
      <c r="A17" s="74">
        <v>900068084</v>
      </c>
      <c r="B17" s="74">
        <v>42</v>
      </c>
      <c r="C17" s="74" t="s">
        <v>196</v>
      </c>
      <c r="D17" s="75" t="s">
        <v>185</v>
      </c>
      <c r="E17" s="74" t="s">
        <v>186</v>
      </c>
      <c r="F17" s="75" t="s">
        <v>209</v>
      </c>
      <c r="G17" s="74">
        <v>3589</v>
      </c>
      <c r="H17" s="75" t="s">
        <v>173</v>
      </c>
      <c r="I17" s="75" t="s">
        <v>210</v>
      </c>
      <c r="J17" s="74" t="s">
        <v>189</v>
      </c>
      <c r="K17" s="74" t="s">
        <v>190</v>
      </c>
      <c r="L17" s="74" t="s">
        <v>177</v>
      </c>
      <c r="M17" s="74">
        <v>13</v>
      </c>
      <c r="N17" s="74">
        <v>1</v>
      </c>
      <c r="O17" s="75" t="s">
        <v>211</v>
      </c>
      <c r="P17" s="75" t="s">
        <v>212</v>
      </c>
      <c r="Q17" s="74"/>
      <c r="R17" s="75" t="s">
        <v>228</v>
      </c>
      <c r="S17" s="74"/>
      <c r="T17" s="74">
        <v>2007</v>
      </c>
      <c r="U17" s="74"/>
      <c r="V17" s="74">
        <v>500</v>
      </c>
      <c r="W17" s="75" t="s">
        <v>214</v>
      </c>
      <c r="X17" s="76"/>
      <c r="Y17" s="75" t="s">
        <v>183</v>
      </c>
      <c r="Z17" s="75" t="s">
        <v>184</v>
      </c>
      <c r="AA17" s="84">
        <v>0</v>
      </c>
    </row>
    <row r="18" spans="1:27" x14ac:dyDescent="0.35">
      <c r="A18" s="74">
        <v>900068085</v>
      </c>
      <c r="B18" s="74">
        <v>42</v>
      </c>
      <c r="C18" s="74" t="s">
        <v>196</v>
      </c>
      <c r="D18" s="75" t="s">
        <v>185</v>
      </c>
      <c r="E18" s="74" t="s">
        <v>186</v>
      </c>
      <c r="F18" s="75" t="s">
        <v>209</v>
      </c>
      <c r="G18" s="74">
        <v>3589</v>
      </c>
      <c r="H18" s="75" t="s">
        <v>173</v>
      </c>
      <c r="I18" s="75" t="s">
        <v>210</v>
      </c>
      <c r="J18" s="74" t="s">
        <v>189</v>
      </c>
      <c r="K18" s="74" t="s">
        <v>190</v>
      </c>
      <c r="L18" s="74" t="s">
        <v>177</v>
      </c>
      <c r="M18" s="74">
        <v>14</v>
      </c>
      <c r="N18" s="74">
        <v>1</v>
      </c>
      <c r="O18" s="75" t="s">
        <v>211</v>
      </c>
      <c r="P18" s="75" t="s">
        <v>212</v>
      </c>
      <c r="Q18" s="74"/>
      <c r="R18" s="75" t="s">
        <v>229</v>
      </c>
      <c r="S18" s="74"/>
      <c r="T18" s="74">
        <v>2007</v>
      </c>
      <c r="U18" s="74"/>
      <c r="V18" s="74">
        <v>500</v>
      </c>
      <c r="W18" s="75" t="s">
        <v>214</v>
      </c>
      <c r="X18" s="76"/>
      <c r="Y18" s="75" t="s">
        <v>183</v>
      </c>
      <c r="Z18" s="75" t="s">
        <v>184</v>
      </c>
      <c r="AA18" s="84">
        <v>0</v>
      </c>
    </row>
    <row r="19" spans="1:27" x14ac:dyDescent="0.35">
      <c r="A19" s="74">
        <v>900068086</v>
      </c>
      <c r="B19" s="74">
        <v>42</v>
      </c>
      <c r="C19" s="74" t="s">
        <v>196</v>
      </c>
      <c r="D19" s="75" t="s">
        <v>185</v>
      </c>
      <c r="E19" s="74" t="s">
        <v>186</v>
      </c>
      <c r="F19" s="75" t="s">
        <v>209</v>
      </c>
      <c r="G19" s="74">
        <v>3589</v>
      </c>
      <c r="H19" s="75" t="s">
        <v>173</v>
      </c>
      <c r="I19" s="75" t="s">
        <v>210</v>
      </c>
      <c r="J19" s="74" t="s">
        <v>189</v>
      </c>
      <c r="K19" s="74" t="s">
        <v>190</v>
      </c>
      <c r="L19" s="74" t="s">
        <v>177</v>
      </c>
      <c r="M19" s="74">
        <v>15</v>
      </c>
      <c r="N19" s="74">
        <v>1</v>
      </c>
      <c r="O19" s="75" t="s">
        <v>211</v>
      </c>
      <c r="P19" s="75" t="s">
        <v>212</v>
      </c>
      <c r="Q19" s="74"/>
      <c r="R19" s="75" t="s">
        <v>230</v>
      </c>
      <c r="S19" s="74"/>
      <c r="T19" s="74">
        <v>2007</v>
      </c>
      <c r="U19" s="74"/>
      <c r="V19" s="74">
        <v>500</v>
      </c>
      <c r="W19" s="75" t="s">
        <v>214</v>
      </c>
      <c r="X19" s="76"/>
      <c r="Y19" s="75" t="s">
        <v>183</v>
      </c>
      <c r="Z19" s="75" t="s">
        <v>184</v>
      </c>
      <c r="AA19" s="84">
        <v>0</v>
      </c>
    </row>
    <row r="20" spans="1:27" x14ac:dyDescent="0.35">
      <c r="A20" s="74">
        <v>900068087</v>
      </c>
      <c r="B20" s="74">
        <v>42</v>
      </c>
      <c r="C20" s="74" t="s">
        <v>196</v>
      </c>
      <c r="D20" s="75" t="s">
        <v>185</v>
      </c>
      <c r="E20" s="74" t="s">
        <v>186</v>
      </c>
      <c r="F20" s="75" t="s">
        <v>209</v>
      </c>
      <c r="G20" s="74">
        <v>3589</v>
      </c>
      <c r="H20" s="75" t="s">
        <v>173</v>
      </c>
      <c r="I20" s="75" t="s">
        <v>210</v>
      </c>
      <c r="J20" s="74" t="s">
        <v>189</v>
      </c>
      <c r="K20" s="74" t="s">
        <v>190</v>
      </c>
      <c r="L20" s="74" t="s">
        <v>177</v>
      </c>
      <c r="M20" s="74">
        <v>16</v>
      </c>
      <c r="N20" s="74">
        <v>1</v>
      </c>
      <c r="O20" s="75" t="s">
        <v>211</v>
      </c>
      <c r="P20" s="75" t="s">
        <v>212</v>
      </c>
      <c r="Q20" s="74"/>
      <c r="R20" s="75" t="s">
        <v>231</v>
      </c>
      <c r="S20" s="74"/>
      <c r="T20" s="74">
        <v>2007</v>
      </c>
      <c r="U20" s="74"/>
      <c r="V20" s="74">
        <v>500</v>
      </c>
      <c r="W20" s="75" t="s">
        <v>214</v>
      </c>
      <c r="X20" s="76"/>
      <c r="Y20" s="75" t="s">
        <v>183</v>
      </c>
      <c r="Z20" s="75" t="s">
        <v>184</v>
      </c>
      <c r="AA20" s="84">
        <v>0</v>
      </c>
    </row>
    <row r="21" spans="1:27" x14ac:dyDescent="0.35">
      <c r="A21" s="74">
        <v>900068088</v>
      </c>
      <c r="B21" s="74">
        <v>42</v>
      </c>
      <c r="C21" s="74" t="s">
        <v>196</v>
      </c>
      <c r="D21" s="75" t="s">
        <v>185</v>
      </c>
      <c r="E21" s="74" t="s">
        <v>186</v>
      </c>
      <c r="F21" s="75" t="s">
        <v>209</v>
      </c>
      <c r="G21" s="74">
        <v>3589</v>
      </c>
      <c r="H21" s="75" t="s">
        <v>173</v>
      </c>
      <c r="I21" s="75" t="s">
        <v>210</v>
      </c>
      <c r="J21" s="74" t="s">
        <v>189</v>
      </c>
      <c r="K21" s="74" t="s">
        <v>190</v>
      </c>
      <c r="L21" s="74" t="s">
        <v>177</v>
      </c>
      <c r="M21" s="74">
        <v>17</v>
      </c>
      <c r="N21" s="74">
        <v>1</v>
      </c>
      <c r="O21" s="75" t="s">
        <v>211</v>
      </c>
      <c r="P21" s="75" t="s">
        <v>212</v>
      </c>
      <c r="Q21" s="74"/>
      <c r="R21" s="75" t="s">
        <v>232</v>
      </c>
      <c r="S21" s="74"/>
      <c r="T21" s="74">
        <v>2007</v>
      </c>
      <c r="U21" s="74"/>
      <c r="V21" s="74">
        <v>500</v>
      </c>
      <c r="W21" s="75" t="s">
        <v>214</v>
      </c>
      <c r="X21" s="76"/>
      <c r="Y21" s="75" t="s">
        <v>183</v>
      </c>
      <c r="Z21" s="75" t="s">
        <v>184</v>
      </c>
      <c r="AA21" s="84">
        <v>0</v>
      </c>
    </row>
    <row r="22" spans="1:27" x14ac:dyDescent="0.35">
      <c r="A22" s="74">
        <v>900068089</v>
      </c>
      <c r="B22" s="74">
        <v>42</v>
      </c>
      <c r="C22" s="74" t="s">
        <v>196</v>
      </c>
      <c r="D22" s="75" t="s">
        <v>185</v>
      </c>
      <c r="E22" s="74" t="s">
        <v>186</v>
      </c>
      <c r="F22" s="75" t="s">
        <v>209</v>
      </c>
      <c r="G22" s="74">
        <v>3589</v>
      </c>
      <c r="H22" s="75" t="s">
        <v>173</v>
      </c>
      <c r="I22" s="75" t="s">
        <v>210</v>
      </c>
      <c r="J22" s="74" t="s">
        <v>189</v>
      </c>
      <c r="K22" s="74" t="s">
        <v>190</v>
      </c>
      <c r="L22" s="74" t="s">
        <v>177</v>
      </c>
      <c r="M22" s="74">
        <v>18</v>
      </c>
      <c r="N22" s="74">
        <v>1</v>
      </c>
      <c r="O22" s="75" t="s">
        <v>211</v>
      </c>
      <c r="P22" s="75" t="s">
        <v>212</v>
      </c>
      <c r="Q22" s="74"/>
      <c r="R22" s="75" t="s">
        <v>233</v>
      </c>
      <c r="S22" s="74"/>
      <c r="T22" s="74">
        <v>2007</v>
      </c>
      <c r="U22" s="74"/>
      <c r="V22" s="74">
        <v>500</v>
      </c>
      <c r="W22" s="75" t="s">
        <v>214</v>
      </c>
      <c r="X22" s="76"/>
      <c r="Y22" s="75" t="s">
        <v>183</v>
      </c>
      <c r="Z22" s="75" t="s">
        <v>184</v>
      </c>
      <c r="AA22" s="84">
        <v>0</v>
      </c>
    </row>
    <row r="23" spans="1:27" x14ac:dyDescent="0.35">
      <c r="A23" s="74">
        <v>900068090</v>
      </c>
      <c r="B23" s="74">
        <v>42</v>
      </c>
      <c r="C23" s="74" t="s">
        <v>196</v>
      </c>
      <c r="D23" s="75" t="s">
        <v>185</v>
      </c>
      <c r="E23" s="74" t="s">
        <v>186</v>
      </c>
      <c r="F23" s="75" t="s">
        <v>209</v>
      </c>
      <c r="G23" s="74">
        <v>3589</v>
      </c>
      <c r="H23" s="75" t="s">
        <v>173</v>
      </c>
      <c r="I23" s="75" t="s">
        <v>210</v>
      </c>
      <c r="J23" s="74" t="s">
        <v>189</v>
      </c>
      <c r="K23" s="74" t="s">
        <v>190</v>
      </c>
      <c r="L23" s="74" t="s">
        <v>177</v>
      </c>
      <c r="M23" s="74">
        <v>19</v>
      </c>
      <c r="N23" s="74">
        <v>1</v>
      </c>
      <c r="O23" s="75" t="s">
        <v>211</v>
      </c>
      <c r="P23" s="75" t="s">
        <v>212</v>
      </c>
      <c r="Q23" s="74"/>
      <c r="R23" s="75" t="s">
        <v>234</v>
      </c>
      <c r="S23" s="74"/>
      <c r="T23" s="74">
        <v>2007</v>
      </c>
      <c r="U23" s="74"/>
      <c r="V23" s="74">
        <v>500</v>
      </c>
      <c r="W23" s="75" t="s">
        <v>214</v>
      </c>
      <c r="X23" s="76"/>
      <c r="Y23" s="75" t="s">
        <v>183</v>
      </c>
      <c r="Z23" s="75" t="s">
        <v>184</v>
      </c>
      <c r="AA23" s="84">
        <v>0</v>
      </c>
    </row>
    <row r="24" spans="1:27" x14ac:dyDescent="0.35">
      <c r="A24" s="74">
        <v>900068091</v>
      </c>
      <c r="B24" s="74">
        <v>42</v>
      </c>
      <c r="C24" s="74" t="s">
        <v>196</v>
      </c>
      <c r="D24" s="75" t="s">
        <v>185</v>
      </c>
      <c r="E24" s="74" t="s">
        <v>186</v>
      </c>
      <c r="F24" s="75" t="s">
        <v>209</v>
      </c>
      <c r="G24" s="74">
        <v>3589</v>
      </c>
      <c r="H24" s="75" t="s">
        <v>173</v>
      </c>
      <c r="I24" s="75" t="s">
        <v>210</v>
      </c>
      <c r="J24" s="74" t="s">
        <v>189</v>
      </c>
      <c r="K24" s="74" t="s">
        <v>190</v>
      </c>
      <c r="L24" s="74" t="s">
        <v>177</v>
      </c>
      <c r="M24" s="74">
        <v>20</v>
      </c>
      <c r="N24" s="74">
        <v>1</v>
      </c>
      <c r="O24" s="75" t="s">
        <v>211</v>
      </c>
      <c r="P24" s="75" t="s">
        <v>212</v>
      </c>
      <c r="Q24" s="74"/>
      <c r="R24" s="75" t="s">
        <v>235</v>
      </c>
      <c r="S24" s="74"/>
      <c r="T24" s="74">
        <v>2007</v>
      </c>
      <c r="U24" s="74"/>
      <c r="V24" s="74">
        <v>500</v>
      </c>
      <c r="W24" s="75" t="s">
        <v>214</v>
      </c>
      <c r="X24" s="76"/>
      <c r="Y24" s="75" t="s">
        <v>183</v>
      </c>
      <c r="Z24" s="75" t="s">
        <v>184</v>
      </c>
      <c r="AA24" s="84">
        <v>0</v>
      </c>
    </row>
    <row r="25" spans="1:27" x14ac:dyDescent="0.35">
      <c r="A25" s="74">
        <v>900068092</v>
      </c>
      <c r="B25" s="74">
        <v>42</v>
      </c>
      <c r="C25" s="74" t="s">
        <v>196</v>
      </c>
      <c r="D25" s="75" t="s">
        <v>185</v>
      </c>
      <c r="E25" s="74" t="s">
        <v>186</v>
      </c>
      <c r="F25" s="75" t="s">
        <v>209</v>
      </c>
      <c r="G25" s="74">
        <v>3589</v>
      </c>
      <c r="H25" s="75" t="s">
        <v>173</v>
      </c>
      <c r="I25" s="75" t="s">
        <v>210</v>
      </c>
      <c r="J25" s="74" t="s">
        <v>189</v>
      </c>
      <c r="K25" s="74" t="s">
        <v>190</v>
      </c>
      <c r="L25" s="74" t="s">
        <v>177</v>
      </c>
      <c r="M25" s="74">
        <v>21</v>
      </c>
      <c r="N25" s="74">
        <v>1</v>
      </c>
      <c r="O25" s="75" t="s">
        <v>211</v>
      </c>
      <c r="P25" s="75" t="s">
        <v>212</v>
      </c>
      <c r="Q25" s="74"/>
      <c r="R25" s="75" t="s">
        <v>236</v>
      </c>
      <c r="S25" s="74"/>
      <c r="T25" s="74">
        <v>2007</v>
      </c>
      <c r="U25" s="74"/>
      <c r="V25" s="74">
        <v>500</v>
      </c>
      <c r="W25" s="75" t="s">
        <v>214</v>
      </c>
      <c r="X25" s="76"/>
      <c r="Y25" s="75" t="s">
        <v>183</v>
      </c>
      <c r="Z25" s="75" t="s">
        <v>184</v>
      </c>
      <c r="AA25" s="84">
        <v>0</v>
      </c>
    </row>
    <row r="26" spans="1:27" x14ac:dyDescent="0.35">
      <c r="A26" s="74">
        <v>900068093</v>
      </c>
      <c r="B26" s="74">
        <v>42</v>
      </c>
      <c r="C26" s="74" t="s">
        <v>196</v>
      </c>
      <c r="D26" s="75" t="s">
        <v>185</v>
      </c>
      <c r="E26" s="74" t="s">
        <v>186</v>
      </c>
      <c r="F26" s="75" t="s">
        <v>209</v>
      </c>
      <c r="G26" s="74">
        <v>3589</v>
      </c>
      <c r="H26" s="75" t="s">
        <v>173</v>
      </c>
      <c r="I26" s="75" t="s">
        <v>210</v>
      </c>
      <c r="J26" s="74" t="s">
        <v>189</v>
      </c>
      <c r="K26" s="74" t="s">
        <v>190</v>
      </c>
      <c r="L26" s="74" t="s">
        <v>177</v>
      </c>
      <c r="M26" s="74">
        <v>22</v>
      </c>
      <c r="N26" s="74">
        <v>1</v>
      </c>
      <c r="O26" s="75" t="s">
        <v>211</v>
      </c>
      <c r="P26" s="75" t="s">
        <v>212</v>
      </c>
      <c r="Q26" s="74"/>
      <c r="R26" s="75" t="s">
        <v>237</v>
      </c>
      <c r="S26" s="74"/>
      <c r="T26" s="74">
        <v>2007</v>
      </c>
      <c r="U26" s="74"/>
      <c r="V26" s="74">
        <v>500</v>
      </c>
      <c r="W26" s="75" t="s">
        <v>214</v>
      </c>
      <c r="X26" s="76"/>
      <c r="Y26" s="75" t="s">
        <v>183</v>
      </c>
      <c r="Z26" s="75" t="s">
        <v>184</v>
      </c>
      <c r="AA26" s="84">
        <v>0</v>
      </c>
    </row>
    <row r="27" spans="1:27" x14ac:dyDescent="0.35">
      <c r="A27" s="74">
        <v>900068094</v>
      </c>
      <c r="B27" s="74">
        <v>42</v>
      </c>
      <c r="C27" s="74" t="s">
        <v>196</v>
      </c>
      <c r="D27" s="75" t="s">
        <v>185</v>
      </c>
      <c r="E27" s="74" t="s">
        <v>186</v>
      </c>
      <c r="F27" s="75" t="s">
        <v>209</v>
      </c>
      <c r="G27" s="74">
        <v>3589</v>
      </c>
      <c r="H27" s="75" t="s">
        <v>173</v>
      </c>
      <c r="I27" s="75" t="s">
        <v>210</v>
      </c>
      <c r="J27" s="74" t="s">
        <v>189</v>
      </c>
      <c r="K27" s="74" t="s">
        <v>190</v>
      </c>
      <c r="L27" s="74" t="s">
        <v>177</v>
      </c>
      <c r="M27" s="74">
        <v>23</v>
      </c>
      <c r="N27" s="74">
        <v>1</v>
      </c>
      <c r="O27" s="75" t="s">
        <v>211</v>
      </c>
      <c r="P27" s="75" t="s">
        <v>212</v>
      </c>
      <c r="Q27" s="74"/>
      <c r="R27" s="75" t="s">
        <v>238</v>
      </c>
      <c r="S27" s="74"/>
      <c r="T27" s="74">
        <v>2007</v>
      </c>
      <c r="U27" s="74"/>
      <c r="V27" s="74">
        <v>500</v>
      </c>
      <c r="W27" s="75" t="s">
        <v>214</v>
      </c>
      <c r="X27" s="76"/>
      <c r="Y27" s="75" t="s">
        <v>183</v>
      </c>
      <c r="Z27" s="75" t="s">
        <v>184</v>
      </c>
      <c r="AA27" s="84">
        <v>0</v>
      </c>
    </row>
    <row r="28" spans="1:27" x14ac:dyDescent="0.35">
      <c r="A28" s="74">
        <v>900068095</v>
      </c>
      <c r="B28" s="74">
        <v>42</v>
      </c>
      <c r="C28" s="74" t="s">
        <v>196</v>
      </c>
      <c r="D28" s="75" t="s">
        <v>185</v>
      </c>
      <c r="E28" s="74" t="s">
        <v>186</v>
      </c>
      <c r="F28" s="75" t="s">
        <v>209</v>
      </c>
      <c r="G28" s="74">
        <v>3589</v>
      </c>
      <c r="H28" s="75" t="s">
        <v>173</v>
      </c>
      <c r="I28" s="75" t="s">
        <v>210</v>
      </c>
      <c r="J28" s="74" t="s">
        <v>189</v>
      </c>
      <c r="K28" s="74" t="s">
        <v>190</v>
      </c>
      <c r="L28" s="74" t="s">
        <v>177</v>
      </c>
      <c r="M28" s="74">
        <v>24</v>
      </c>
      <c r="N28" s="74">
        <v>1</v>
      </c>
      <c r="O28" s="75" t="s">
        <v>211</v>
      </c>
      <c r="P28" s="75" t="s">
        <v>212</v>
      </c>
      <c r="Q28" s="74"/>
      <c r="R28" s="75" t="s">
        <v>239</v>
      </c>
      <c r="S28" s="74"/>
      <c r="T28" s="74">
        <v>2007</v>
      </c>
      <c r="U28" s="74"/>
      <c r="V28" s="74">
        <v>500</v>
      </c>
      <c r="W28" s="75" t="s">
        <v>214</v>
      </c>
      <c r="X28" s="76"/>
      <c r="Y28" s="75" t="s">
        <v>183</v>
      </c>
      <c r="Z28" s="75" t="s">
        <v>184</v>
      </c>
      <c r="AA28" s="84">
        <v>0</v>
      </c>
    </row>
    <row r="29" spans="1:27" x14ac:dyDescent="0.35">
      <c r="A29" s="74">
        <v>900078734</v>
      </c>
      <c r="B29" s="74">
        <v>42</v>
      </c>
      <c r="C29" s="74" t="s">
        <v>196</v>
      </c>
      <c r="D29" s="75" t="s">
        <v>185</v>
      </c>
      <c r="E29" s="74" t="s">
        <v>186</v>
      </c>
      <c r="F29" s="75" t="s">
        <v>210</v>
      </c>
      <c r="G29" s="74">
        <v>3306</v>
      </c>
      <c r="H29" s="75" t="s">
        <v>173</v>
      </c>
      <c r="I29" s="75" t="s">
        <v>240</v>
      </c>
      <c r="J29" s="74" t="s">
        <v>189</v>
      </c>
      <c r="K29" s="74" t="s">
        <v>190</v>
      </c>
      <c r="L29" s="74" t="s">
        <v>177</v>
      </c>
      <c r="M29" s="74">
        <v>1</v>
      </c>
      <c r="N29" s="74">
        <v>1</v>
      </c>
      <c r="O29" s="74"/>
      <c r="P29" s="74"/>
      <c r="Q29" s="74"/>
      <c r="R29" s="75" t="s">
        <v>240</v>
      </c>
      <c r="S29" s="74"/>
      <c r="T29" s="74"/>
      <c r="U29" s="75" t="s">
        <v>241</v>
      </c>
      <c r="V29" s="74">
        <v>100</v>
      </c>
      <c r="W29" s="75" t="s">
        <v>208</v>
      </c>
      <c r="X29" s="76"/>
      <c r="Y29" s="75" t="s">
        <v>183</v>
      </c>
      <c r="Z29" s="75" t="s">
        <v>184</v>
      </c>
      <c r="AA29" s="84">
        <v>0</v>
      </c>
    </row>
    <row r="30" spans="1:27" x14ac:dyDescent="0.35">
      <c r="A30" s="74">
        <v>900078735</v>
      </c>
      <c r="B30" s="74">
        <v>42</v>
      </c>
      <c r="C30" s="74" t="s">
        <v>196</v>
      </c>
      <c r="D30" s="75" t="s">
        <v>185</v>
      </c>
      <c r="E30" s="74" t="s">
        <v>186</v>
      </c>
      <c r="F30" s="75" t="s">
        <v>210</v>
      </c>
      <c r="G30" s="74">
        <v>3306</v>
      </c>
      <c r="H30" s="75" t="s">
        <v>173</v>
      </c>
      <c r="I30" s="75" t="s">
        <v>240</v>
      </c>
      <c r="J30" s="74" t="s">
        <v>189</v>
      </c>
      <c r="K30" s="74" t="s">
        <v>190</v>
      </c>
      <c r="L30" s="74" t="s">
        <v>177</v>
      </c>
      <c r="M30" s="74">
        <v>2</v>
      </c>
      <c r="N30" s="74">
        <v>1</v>
      </c>
      <c r="O30" s="74"/>
      <c r="P30" s="74"/>
      <c r="Q30" s="74"/>
      <c r="R30" s="75" t="s">
        <v>242</v>
      </c>
      <c r="S30" s="74"/>
      <c r="T30" s="74"/>
      <c r="U30" s="75" t="s">
        <v>241</v>
      </c>
      <c r="V30" s="74">
        <v>100</v>
      </c>
      <c r="W30" s="75" t="s">
        <v>208</v>
      </c>
      <c r="X30" s="76"/>
      <c r="Y30" s="75" t="s">
        <v>183</v>
      </c>
      <c r="Z30" s="75" t="s">
        <v>184</v>
      </c>
      <c r="AA30" s="84">
        <v>0</v>
      </c>
    </row>
    <row r="31" spans="1:27" x14ac:dyDescent="0.35">
      <c r="A31" s="74">
        <v>900081159</v>
      </c>
      <c r="B31" s="74">
        <v>42</v>
      </c>
      <c r="C31" s="74" t="s">
        <v>196</v>
      </c>
      <c r="D31" s="75" t="s">
        <v>243</v>
      </c>
      <c r="E31" s="74" t="s">
        <v>244</v>
      </c>
      <c r="F31" s="75" t="s">
        <v>245</v>
      </c>
      <c r="G31" s="74">
        <v>1031</v>
      </c>
      <c r="H31" s="75" t="s">
        <v>173</v>
      </c>
      <c r="I31" s="75" t="s">
        <v>242</v>
      </c>
      <c r="J31" s="74" t="s">
        <v>246</v>
      </c>
      <c r="K31" s="74" t="s">
        <v>247</v>
      </c>
      <c r="L31" s="74" t="s">
        <v>177</v>
      </c>
      <c r="M31" s="74">
        <v>1</v>
      </c>
      <c r="N31" s="74">
        <v>1</v>
      </c>
      <c r="O31" s="75" t="s">
        <v>248</v>
      </c>
      <c r="P31" s="75" t="s">
        <v>249</v>
      </c>
      <c r="Q31" s="75" t="s">
        <v>250</v>
      </c>
      <c r="R31" s="74"/>
      <c r="S31" s="75" t="s">
        <v>251</v>
      </c>
      <c r="T31" s="74">
        <v>2001</v>
      </c>
      <c r="U31" s="75" t="s">
        <v>252</v>
      </c>
      <c r="V31" s="74">
        <v>4</v>
      </c>
      <c r="W31" s="75" t="s">
        <v>208</v>
      </c>
      <c r="X31" s="76"/>
      <c r="Y31" s="75" t="s">
        <v>183</v>
      </c>
      <c r="Z31" s="75" t="s">
        <v>184</v>
      </c>
      <c r="AA31" s="84">
        <v>0</v>
      </c>
    </row>
    <row r="32" spans="1:27" x14ac:dyDescent="0.35">
      <c r="A32" s="74">
        <v>900094710</v>
      </c>
      <c r="B32" s="74">
        <v>42</v>
      </c>
      <c r="C32" s="74" t="s">
        <v>196</v>
      </c>
      <c r="D32" s="75" t="s">
        <v>253</v>
      </c>
      <c r="E32" s="74" t="s">
        <v>254</v>
      </c>
      <c r="F32" s="75" t="s">
        <v>255</v>
      </c>
      <c r="G32" s="74">
        <v>65</v>
      </c>
      <c r="H32" s="75" t="s">
        <v>173</v>
      </c>
      <c r="I32" s="75" t="s">
        <v>256</v>
      </c>
      <c r="J32" s="74" t="s">
        <v>189</v>
      </c>
      <c r="K32" s="74" t="s">
        <v>190</v>
      </c>
      <c r="L32" s="74" t="s">
        <v>177</v>
      </c>
      <c r="M32" s="74">
        <v>4</v>
      </c>
      <c r="N32" s="74">
        <v>1</v>
      </c>
      <c r="O32" s="74"/>
      <c r="P32" s="75" t="s">
        <v>257</v>
      </c>
      <c r="Q32" s="75" t="s">
        <v>258</v>
      </c>
      <c r="R32" s="74"/>
      <c r="S32" s="74"/>
      <c r="T32" s="74"/>
      <c r="U32" s="75" t="s">
        <v>259</v>
      </c>
      <c r="V32" s="74">
        <v>1000</v>
      </c>
      <c r="W32" s="75" t="s">
        <v>208</v>
      </c>
      <c r="X32" s="76">
        <v>4</v>
      </c>
      <c r="Y32" s="75" t="s">
        <v>183</v>
      </c>
      <c r="Z32" s="75" t="s">
        <v>184</v>
      </c>
      <c r="AA32" s="84">
        <v>0</v>
      </c>
    </row>
    <row r="33" spans="1:27" x14ac:dyDescent="0.35">
      <c r="A33" s="74">
        <v>900094711</v>
      </c>
      <c r="B33" s="74">
        <v>42</v>
      </c>
      <c r="C33" s="74" t="s">
        <v>196</v>
      </c>
      <c r="D33" s="75" t="s">
        <v>253</v>
      </c>
      <c r="E33" s="74" t="s">
        <v>254</v>
      </c>
      <c r="F33" s="75" t="s">
        <v>255</v>
      </c>
      <c r="G33" s="74">
        <v>65</v>
      </c>
      <c r="H33" s="75" t="s">
        <v>173</v>
      </c>
      <c r="I33" s="75" t="s">
        <v>256</v>
      </c>
      <c r="J33" s="74" t="s">
        <v>189</v>
      </c>
      <c r="K33" s="74" t="s">
        <v>190</v>
      </c>
      <c r="L33" s="74" t="s">
        <v>177</v>
      </c>
      <c r="M33" s="74">
        <v>5</v>
      </c>
      <c r="N33" s="74">
        <v>1</v>
      </c>
      <c r="O33" s="75" t="s">
        <v>260</v>
      </c>
      <c r="P33" s="75" t="s">
        <v>261</v>
      </c>
      <c r="Q33" s="75" t="s">
        <v>262</v>
      </c>
      <c r="R33" s="75" t="s">
        <v>263</v>
      </c>
      <c r="S33" s="74"/>
      <c r="T33" s="74"/>
      <c r="U33" s="75" t="s">
        <v>264</v>
      </c>
      <c r="V33" s="74">
        <v>1000</v>
      </c>
      <c r="W33" s="75" t="s">
        <v>208</v>
      </c>
      <c r="X33" s="76"/>
      <c r="Y33" s="75" t="s">
        <v>183</v>
      </c>
      <c r="Z33" s="75" t="s">
        <v>184</v>
      </c>
      <c r="AA33" s="84">
        <v>0</v>
      </c>
    </row>
    <row r="34" spans="1:27" x14ac:dyDescent="0.35">
      <c r="A34" s="74">
        <v>900098828</v>
      </c>
      <c r="B34" s="74">
        <v>42</v>
      </c>
      <c r="C34" s="74" t="s">
        <v>196</v>
      </c>
      <c r="D34" s="75" t="s">
        <v>253</v>
      </c>
      <c r="E34" s="74" t="s">
        <v>254</v>
      </c>
      <c r="F34" s="75" t="s">
        <v>255</v>
      </c>
      <c r="G34" s="74">
        <v>65</v>
      </c>
      <c r="H34" s="75" t="s">
        <v>173</v>
      </c>
      <c r="I34" s="75" t="s">
        <v>256</v>
      </c>
      <c r="J34" s="74" t="s">
        <v>189</v>
      </c>
      <c r="K34" s="74" t="s">
        <v>190</v>
      </c>
      <c r="L34" s="74" t="s">
        <v>177</v>
      </c>
      <c r="M34" s="74">
        <v>6</v>
      </c>
      <c r="N34" s="74">
        <v>1</v>
      </c>
      <c r="O34" s="75" t="s">
        <v>203</v>
      </c>
      <c r="P34" s="75" t="s">
        <v>265</v>
      </c>
      <c r="Q34" s="75" t="s">
        <v>266</v>
      </c>
      <c r="R34" s="75" t="s">
        <v>255</v>
      </c>
      <c r="S34" s="74"/>
      <c r="T34" s="74">
        <v>1900</v>
      </c>
      <c r="U34" s="75" t="s">
        <v>267</v>
      </c>
      <c r="V34" s="74">
        <v>2000</v>
      </c>
      <c r="W34" s="75" t="s">
        <v>208</v>
      </c>
      <c r="X34" s="76"/>
      <c r="Y34" s="75" t="s">
        <v>183</v>
      </c>
      <c r="Z34" s="75" t="s">
        <v>184</v>
      </c>
      <c r="AA34" s="84">
        <v>0</v>
      </c>
    </row>
    <row r="35" spans="1:27" x14ac:dyDescent="0.35">
      <c r="A35" s="74">
        <v>900107669</v>
      </c>
      <c r="B35" s="74">
        <v>42</v>
      </c>
      <c r="C35" s="74" t="s">
        <v>196</v>
      </c>
      <c r="D35" s="75" t="s">
        <v>253</v>
      </c>
      <c r="E35" s="74" t="s">
        <v>254</v>
      </c>
      <c r="F35" s="75" t="s">
        <v>255</v>
      </c>
      <c r="G35" s="74">
        <v>65</v>
      </c>
      <c r="H35" s="75" t="s">
        <v>173</v>
      </c>
      <c r="I35" s="75" t="s">
        <v>256</v>
      </c>
      <c r="J35" s="74" t="s">
        <v>189</v>
      </c>
      <c r="K35" s="74" t="s">
        <v>190</v>
      </c>
      <c r="L35" s="74" t="s">
        <v>177</v>
      </c>
      <c r="M35" s="74">
        <v>1</v>
      </c>
      <c r="N35" s="74">
        <v>1</v>
      </c>
      <c r="O35" s="74"/>
      <c r="P35" s="75" t="s">
        <v>268</v>
      </c>
      <c r="Q35" s="74"/>
      <c r="R35" s="75" t="s">
        <v>269</v>
      </c>
      <c r="S35" s="74"/>
      <c r="T35" s="74">
        <v>1900</v>
      </c>
      <c r="U35" s="75" t="s">
        <v>270</v>
      </c>
      <c r="V35" s="74">
        <v>1000</v>
      </c>
      <c r="W35" s="75" t="s">
        <v>208</v>
      </c>
      <c r="X35" s="76"/>
      <c r="Y35" s="75" t="s">
        <v>183</v>
      </c>
      <c r="Z35" s="75" t="s">
        <v>184</v>
      </c>
      <c r="AA35" s="84">
        <v>0</v>
      </c>
    </row>
    <row r="36" spans="1:27" x14ac:dyDescent="0.35">
      <c r="A36" s="74">
        <v>900107670</v>
      </c>
      <c r="B36" s="74">
        <v>42</v>
      </c>
      <c r="C36" s="74" t="s">
        <v>196</v>
      </c>
      <c r="D36" s="75" t="s">
        <v>253</v>
      </c>
      <c r="E36" s="74" t="s">
        <v>254</v>
      </c>
      <c r="F36" s="75" t="s">
        <v>255</v>
      </c>
      <c r="G36" s="74">
        <v>65</v>
      </c>
      <c r="H36" s="75" t="s">
        <v>173</v>
      </c>
      <c r="I36" s="75" t="s">
        <v>256</v>
      </c>
      <c r="J36" s="74" t="s">
        <v>189</v>
      </c>
      <c r="K36" s="74" t="s">
        <v>190</v>
      </c>
      <c r="L36" s="74" t="s">
        <v>177</v>
      </c>
      <c r="M36" s="74">
        <v>2</v>
      </c>
      <c r="N36" s="74">
        <v>1</v>
      </c>
      <c r="O36" s="74"/>
      <c r="P36" s="74"/>
      <c r="Q36" s="74"/>
      <c r="R36" s="74"/>
      <c r="S36" s="74"/>
      <c r="T36" s="74">
        <v>1900</v>
      </c>
      <c r="U36" s="75" t="s">
        <v>271</v>
      </c>
      <c r="V36" s="74">
        <v>300</v>
      </c>
      <c r="W36" s="75" t="s">
        <v>208</v>
      </c>
      <c r="X36" s="76"/>
      <c r="Y36" s="75" t="s">
        <v>183</v>
      </c>
      <c r="Z36" s="75" t="s">
        <v>184</v>
      </c>
      <c r="AA36" s="84">
        <v>0</v>
      </c>
    </row>
    <row r="37" spans="1:27" x14ac:dyDescent="0.35">
      <c r="A37" s="74">
        <v>900133744</v>
      </c>
      <c r="B37" s="74">
        <v>42</v>
      </c>
      <c r="C37" s="74" t="s">
        <v>196</v>
      </c>
      <c r="D37" s="75" t="s">
        <v>243</v>
      </c>
      <c r="E37" s="74" t="s">
        <v>244</v>
      </c>
      <c r="F37" s="75" t="s">
        <v>245</v>
      </c>
      <c r="G37" s="74">
        <v>1031</v>
      </c>
      <c r="H37" s="75" t="s">
        <v>272</v>
      </c>
      <c r="I37" s="75" t="s">
        <v>273</v>
      </c>
      <c r="J37" s="74" t="s">
        <v>246</v>
      </c>
      <c r="K37" s="74" t="s">
        <v>247</v>
      </c>
      <c r="L37" s="74" t="s">
        <v>177</v>
      </c>
      <c r="M37" s="74">
        <v>1</v>
      </c>
      <c r="N37" s="74">
        <v>1</v>
      </c>
      <c r="O37" s="75" t="s">
        <v>274</v>
      </c>
      <c r="P37" s="75" t="s">
        <v>275</v>
      </c>
      <c r="Q37" s="74"/>
      <c r="R37" s="74"/>
      <c r="S37" s="75" t="s">
        <v>276</v>
      </c>
      <c r="T37" s="74">
        <v>2019</v>
      </c>
      <c r="U37" s="75" t="s">
        <v>277</v>
      </c>
      <c r="V37" s="74">
        <v>500</v>
      </c>
      <c r="W37" s="75" t="s">
        <v>208</v>
      </c>
      <c r="X37" s="76">
        <v>3</v>
      </c>
      <c r="Y37" s="75" t="s">
        <v>183</v>
      </c>
      <c r="Z37" s="75" t="s">
        <v>184</v>
      </c>
      <c r="AA37" s="84">
        <v>0</v>
      </c>
    </row>
    <row r="38" spans="1:27" x14ac:dyDescent="0.3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8" t="s">
        <v>147</v>
      </c>
      <c r="AA38" s="81">
        <f>SUM(AA2:AA37)</f>
        <v>0</v>
      </c>
    </row>
    <row r="39" spans="1:27" x14ac:dyDescent="0.35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</sheetData>
  <sheetProtection algorithmName="SHA-512" hashValue="QX/1Hc9ZA7qDc3y0lNFggCpu9NIEdP/6KEU1bbVsNLZ/Nm4sPqrJdB7VT1D7jdHx6Sef8KtVRY0epDxgxahzlw==" saltValue="i1gNDSJCdMONaZZrSpCnCQ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"/>
  <sheetViews>
    <sheetView workbookViewId="0">
      <selection activeCell="C3" sqref="C3"/>
    </sheetView>
  </sheetViews>
  <sheetFormatPr defaultRowHeight="14.5" x14ac:dyDescent="0.35"/>
  <cols>
    <col min="1" max="1" width="8.7265625" style="30"/>
    <col min="2" max="2" width="55.6328125" style="30" bestFit="1" customWidth="1"/>
    <col min="3" max="3" width="34.54296875" style="30" customWidth="1"/>
    <col min="4" max="16384" width="8.7265625" style="30"/>
  </cols>
  <sheetData>
    <row r="2" spans="1:3" ht="15" thickBot="1" x14ac:dyDescent="0.4">
      <c r="C2" s="60" t="s">
        <v>13</v>
      </c>
    </row>
    <row r="3" spans="1:3" ht="15" thickBot="1" x14ac:dyDescent="0.4">
      <c r="A3" s="31" t="s">
        <v>7</v>
      </c>
      <c r="B3" s="32" t="s">
        <v>281</v>
      </c>
      <c r="C3" s="36" t="s">
        <v>18</v>
      </c>
    </row>
    <row r="4" spans="1:3" x14ac:dyDescent="0.35">
      <c r="A4" s="37"/>
      <c r="B4" s="38"/>
      <c r="C4" s="39"/>
    </row>
    <row r="5" spans="1:3" x14ac:dyDescent="0.35">
      <c r="A5" s="42">
        <v>1</v>
      </c>
      <c r="B5" s="43" t="s">
        <v>16</v>
      </c>
      <c r="C5" s="59">
        <v>0</v>
      </c>
    </row>
    <row r="6" spans="1:3" ht="15" thickBot="1" x14ac:dyDescent="0.4">
      <c r="A6" s="47"/>
      <c r="B6" s="48" t="s">
        <v>17</v>
      </c>
      <c r="C6" s="53">
        <f>+C5</f>
        <v>0</v>
      </c>
    </row>
    <row r="7" spans="1:3" ht="15" thickBot="1" x14ac:dyDescent="0.4">
      <c r="A7" s="54"/>
      <c r="B7" s="89"/>
      <c r="C7" s="89"/>
    </row>
    <row r="8" spans="1:3" ht="52" customHeight="1" thickBot="1" x14ac:dyDescent="0.4">
      <c r="A8" s="93" t="s">
        <v>285</v>
      </c>
      <c r="B8" s="94"/>
      <c r="C8" s="95"/>
    </row>
  </sheetData>
  <sheetProtection algorithmName="SHA-512" hashValue="5i6hVaEH+tSVT0DrdS+FxJd/Oz7ObN60Em4M0n+QVmO3U7IGLquP0opCUCHyEQ6WHgvmIClxXfr2YlAgkvMQog==" saltValue="DtVg78JmX+prcuiuCAWAeQ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Kostenberekening per perceel</vt:lpstr>
      <vt:lpstr>2. Prijs Uurtarief</vt:lpstr>
      <vt:lpstr>3a.Vergoeding Rijk per jaar</vt:lpstr>
      <vt:lpstr>3b.Vergoeding Defensie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