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DCFF49F7-8684-4B5D-9284-C993919C11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a.Vergoeding Rijk per jaar" sheetId="17" r:id="rId3"/>
    <sheet name="3b.Vergoeding Defensie per jaar" sheetId="15" r:id="rId4"/>
    <sheet name="4. Prijs Transitiefase" sheetId="16" r:id="rId5"/>
  </sheets>
  <definedNames>
    <definedName name="_xlnm._FilterDatabase" localSheetId="3" hidden="1">'3b.Vergoeding Defensie per jaar'!$A$1:$AA$85</definedName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5" i="15" l="1"/>
  <c r="C11" i="12" s="1"/>
  <c r="E11" i="12" s="1"/>
  <c r="V7" i="17"/>
  <c r="C10" i="12" s="1"/>
  <c r="G5" i="14" l="1"/>
  <c r="C6" i="16" l="1"/>
  <c r="C12" i="12" s="1"/>
  <c r="G6" i="14" l="1"/>
  <c r="C9" i="12" s="1"/>
  <c r="E5" i="14"/>
  <c r="E12" i="12" l="1"/>
  <c r="E10" i="12"/>
  <c r="E9" i="12"/>
  <c r="E14" i="12" l="1"/>
</calcChain>
</file>

<file path=xl/sharedStrings.xml><?xml version="1.0" encoding="utf-8"?>
<sst xmlns="http://schemas.openxmlformats.org/spreadsheetml/2006/main" count="1367" uniqueCount="405">
  <si>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</si>
  <si>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</si>
  <si>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</si>
  <si>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</si>
  <si>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</si>
  <si>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</si>
  <si>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</si>
  <si>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</si>
  <si>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</si>
  <si>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</si>
  <si>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</si>
  <si>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</si>
  <si>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</si>
  <si>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</si>
  <si>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4</t>
  </si>
  <si>
    <t>Perceelnummer</t>
  </si>
  <si>
    <t>Transitiefase</t>
  </si>
  <si>
    <t>Totaal Waarde Transitiefase</t>
  </si>
  <si>
    <t>Waarde Transitiefase</t>
  </si>
  <si>
    <t>BVO</t>
  </si>
  <si>
    <t>Element omschrijving</t>
  </si>
  <si>
    <t>Fabrikaat</t>
  </si>
  <si>
    <t>Type</t>
  </si>
  <si>
    <t>Dimensie</t>
  </si>
  <si>
    <t>Bouwjaar</t>
  </si>
  <si>
    <t>Perceelcode</t>
  </si>
  <si>
    <t>Toelichting</t>
  </si>
  <si>
    <t>Aanneemsom excl. BTW</t>
  </si>
  <si>
    <t>T</t>
  </si>
  <si>
    <t>Kone</t>
  </si>
  <si>
    <t>kg</t>
  </si>
  <si>
    <t>Lodige</t>
  </si>
  <si>
    <t>Hopman</t>
  </si>
  <si>
    <t>Schaarheftafel</t>
  </si>
  <si>
    <t>Deze waarden worden automatisch gegenereerd uit de volgende Tabbladen</t>
  </si>
  <si>
    <t xml:space="preserve">S.v.p. alleen de groene veld invullen  </t>
  </si>
  <si>
    <t>ElementID</t>
  </si>
  <si>
    <t>Objectreferentie2</t>
  </si>
  <si>
    <t>Adres3</t>
  </si>
  <si>
    <t>Postcode4</t>
  </si>
  <si>
    <t>Plaats5</t>
  </si>
  <si>
    <t>Aantal</t>
  </si>
  <si>
    <t>Regio</t>
  </si>
  <si>
    <t>BVO6</t>
  </si>
  <si>
    <t>Elementcode7</t>
  </si>
  <si>
    <t>Discipline8</t>
  </si>
  <si>
    <t>Volgnummer9</t>
  </si>
  <si>
    <t>Omvang
capaciteit</t>
  </si>
  <si>
    <t>Aantal
Hoeveelheid</t>
  </si>
  <si>
    <t>Bouwjaar2</t>
  </si>
  <si>
    <t>Lokatie2</t>
  </si>
  <si>
    <t>a5552e22-8d43-44ba-a556-c158d8e727cb</t>
  </si>
  <si>
    <t>100029G01</t>
  </si>
  <si>
    <t>Houtkampweg 6</t>
  </si>
  <si>
    <t>6731AW</t>
  </si>
  <si>
    <t>Otterlo</t>
  </si>
  <si>
    <t>Oost</t>
  </si>
  <si>
    <t>Otlo 01-06</t>
  </si>
  <si>
    <t>Hijswerktuigen</t>
  </si>
  <si>
    <t>Hadef</t>
  </si>
  <si>
    <t>K-23</t>
  </si>
  <si>
    <t>OT.23.363</t>
  </si>
  <si>
    <t>bovenloopkraan (enkelhijswerk) kelder</t>
  </si>
  <si>
    <t>20e22620-cb91-44fd-ba86-c8ffddd75b29</t>
  </si>
  <si>
    <t>Otlo 01-11</t>
  </si>
  <si>
    <t>Hitachi+SWF</t>
  </si>
  <si>
    <t>5S+EMF500/N</t>
  </si>
  <si>
    <t>takel (elektrische kettingtakel) opslag embalage</t>
  </si>
  <si>
    <t>0763b5f2-18be-4bfc-82ca-1c3f53e61553</t>
  </si>
  <si>
    <t>100040G03</t>
  </si>
  <si>
    <t>Geertjesweg 15</t>
  </si>
  <si>
    <t>6706EA</t>
  </si>
  <si>
    <t>Wageningen</t>
  </si>
  <si>
    <t>Wg 13-01</t>
  </si>
  <si>
    <t>GIS</t>
  </si>
  <si>
    <t>EMK50/1NF</t>
  </si>
  <si>
    <t>elektrische takel met loopkat</t>
  </si>
  <si>
    <t>Totaalprijs / jaar</t>
  </si>
  <si>
    <t>ComponentID</t>
  </si>
  <si>
    <t>ComponentSoortID</t>
  </si>
  <si>
    <t>ComponentSoort</t>
  </si>
  <si>
    <t>Object</t>
  </si>
  <si>
    <t>Objectnaam</t>
  </si>
  <si>
    <t>Gebouw</t>
  </si>
  <si>
    <t>Bouwlaag</t>
  </si>
  <si>
    <t>Ruimte</t>
  </si>
  <si>
    <t>Hoofdgebruiker</t>
  </si>
  <si>
    <t>Objecthoofdgebruiker</t>
  </si>
  <si>
    <t>BI code</t>
  </si>
  <si>
    <t>Fabrikant</t>
  </si>
  <si>
    <t>Serienummer</t>
  </si>
  <si>
    <t>Installatienummer</t>
  </si>
  <si>
    <t>Nadere locatiebepaling</t>
  </si>
  <si>
    <t>Nadere specificatie bwd/instl</t>
  </si>
  <si>
    <t>Maximaal hefvermogen</t>
  </si>
  <si>
    <t>Soort hijswerktuig in gebouw</t>
  </si>
  <si>
    <t>Hijshoogte</t>
  </si>
  <si>
    <t>Onderhoudsplicht</t>
  </si>
  <si>
    <t>Buiten gebruik gesteld</t>
  </si>
  <si>
    <t>Hefinstallatie</t>
  </si>
  <si>
    <t>32F11</t>
  </si>
  <si>
    <t>LEGERPLAATS STROE</t>
  </si>
  <si>
    <t>156B</t>
  </si>
  <si>
    <t>0</t>
  </si>
  <si>
    <t>1</t>
  </si>
  <si>
    <t>Commando Landstrijdkrachten</t>
  </si>
  <si>
    <t>CLAS</t>
  </si>
  <si>
    <t>RVB-O</t>
  </si>
  <si>
    <t>EDMO Lift</t>
  </si>
  <si>
    <t>TA1000</t>
  </si>
  <si>
    <t>9826 115CD</t>
  </si>
  <si>
    <t>Ja, vastgoedbeh.</t>
  </si>
  <si>
    <t>Nee</t>
  </si>
  <si>
    <t>TA 1000</t>
  </si>
  <si>
    <t>9826 114CD</t>
  </si>
  <si>
    <t>155</t>
  </si>
  <si>
    <t>11</t>
  </si>
  <si>
    <t>LTE</t>
  </si>
  <si>
    <t>10926740</t>
  </si>
  <si>
    <t>NB</t>
  </si>
  <si>
    <t>LTF</t>
  </si>
  <si>
    <t>10926738</t>
  </si>
  <si>
    <t>10925836</t>
  </si>
  <si>
    <t>10925842</t>
  </si>
  <si>
    <t>10925840</t>
  </si>
  <si>
    <t>10925838</t>
  </si>
  <si>
    <t>34G01</t>
  </si>
  <si>
    <t>KAMP HOLTERHOEK</t>
  </si>
  <si>
    <t>28</t>
  </si>
  <si>
    <t>63</t>
  </si>
  <si>
    <t>Gruse</t>
  </si>
  <si>
    <t>ELS 1-13-10</t>
  </si>
  <si>
    <t>41256</t>
  </si>
  <si>
    <t>32F02</t>
  </si>
  <si>
    <t>KAMP AOCS NW MILLIGEN</t>
  </si>
  <si>
    <t>260</t>
  </si>
  <si>
    <t>110</t>
  </si>
  <si>
    <t>Commando Luchtstrijdkrachten</t>
  </si>
  <si>
    <t>CLSK</t>
  </si>
  <si>
    <t>EDMO/LIFT</t>
  </si>
  <si>
    <t>TCB1500H</t>
  </si>
  <si>
    <t>9514888C</t>
  </si>
  <si>
    <t>27B09</t>
  </si>
  <si>
    <t>LEGERPLAATS BIJ OLDEBROEK</t>
  </si>
  <si>
    <t>172</t>
  </si>
  <si>
    <t>31</t>
  </si>
  <si>
    <t>Elst Power Lift</t>
  </si>
  <si>
    <t>Loftebord Nogleafbr</t>
  </si>
  <si>
    <t>DTE22144/TMT/2200609</t>
  </si>
  <si>
    <t>34G09</t>
  </si>
  <si>
    <t>KAMP LETTEBOER</t>
  </si>
  <si>
    <t>35</t>
  </si>
  <si>
    <t>23</t>
  </si>
  <si>
    <t>KLSZ-13-96</t>
  </si>
  <si>
    <t>102885</t>
  </si>
  <si>
    <t>40B18</t>
  </si>
  <si>
    <t>COMPLEX GROOT HEIDEKAMP</t>
  </si>
  <si>
    <t>85</t>
  </si>
  <si>
    <t>45</t>
  </si>
  <si>
    <t>705/12900</t>
  </si>
  <si>
    <t>204</t>
  </si>
  <si>
    <t>2.09A</t>
  </si>
  <si>
    <t>Sky Lift</t>
  </si>
  <si>
    <t>Alet Multicar</t>
  </si>
  <si>
    <t>1421</t>
  </si>
  <si>
    <t>Hymo Heftafel</t>
  </si>
  <si>
    <t>26H23</t>
  </si>
  <si>
    <t>LEGERPLAATS ERMELO</t>
  </si>
  <si>
    <t>404</t>
  </si>
  <si>
    <t>Edmolift AB Harnossand</t>
  </si>
  <si>
    <t>Effect</t>
  </si>
  <si>
    <t>H8-11</t>
  </si>
  <si>
    <t>10926512</t>
  </si>
  <si>
    <t>33B18</t>
  </si>
  <si>
    <t>KONING WILLEM III KAZERNE</t>
  </si>
  <si>
    <t>55</t>
  </si>
  <si>
    <t>B184</t>
  </si>
  <si>
    <t>Koninklijke Marechaussee</t>
  </si>
  <si>
    <t>KMAR</t>
  </si>
  <si>
    <t>Marco Lifttechniek</t>
  </si>
  <si>
    <t>M6-030425-D2 autoheftafel</t>
  </si>
  <si>
    <t>Hijswerktuig in gebouw</t>
  </si>
  <si>
    <t>109</t>
  </si>
  <si>
    <t>16</t>
  </si>
  <si>
    <t>UN 2483</t>
  </si>
  <si>
    <t>871036</t>
  </si>
  <si>
    <t>Kraan aan rails</t>
  </si>
  <si>
    <t>15</t>
  </si>
  <si>
    <t>Demag</t>
  </si>
  <si>
    <t>P208 H11</t>
  </si>
  <si>
    <t>886572</t>
  </si>
  <si>
    <t>7</t>
  </si>
  <si>
    <t>871038</t>
  </si>
  <si>
    <t>Jamach / Demag</t>
  </si>
  <si>
    <t>2</t>
  </si>
  <si>
    <t>12</t>
  </si>
  <si>
    <t>17</t>
  </si>
  <si>
    <t>DH 168 H12</t>
  </si>
  <si>
    <t>20</t>
  </si>
  <si>
    <t>8</t>
  </si>
  <si>
    <t>4</t>
  </si>
  <si>
    <t>27B05</t>
  </si>
  <si>
    <t>PRINSES MARGRIETKAZERNE</t>
  </si>
  <si>
    <t>104</t>
  </si>
  <si>
    <t>P 420 H11/4</t>
  </si>
  <si>
    <t>84</t>
  </si>
  <si>
    <t>Schippers / Kone</t>
  </si>
  <si>
    <t>MK 13 MA</t>
  </si>
  <si>
    <t>871037</t>
  </si>
  <si>
    <t>DL BL</t>
  </si>
  <si>
    <t>11398</t>
  </si>
  <si>
    <t>87</t>
  </si>
  <si>
    <t>Torsit / Demag</t>
  </si>
  <si>
    <t>11399A</t>
  </si>
  <si>
    <t>27</t>
  </si>
  <si>
    <t>11399B</t>
  </si>
  <si>
    <t>32A</t>
  </si>
  <si>
    <t>DLBL</t>
  </si>
  <si>
    <t>FN5611801</t>
  </si>
  <si>
    <t>301</t>
  </si>
  <si>
    <t>DH 210 H16</t>
  </si>
  <si>
    <t>2774</t>
  </si>
  <si>
    <t>314</t>
  </si>
  <si>
    <t>Verlinde</t>
  </si>
  <si>
    <t>AS10-40</t>
  </si>
  <si>
    <t>1444</t>
  </si>
  <si>
    <t>MVD-01-1426/2</t>
  </si>
  <si>
    <t>321</t>
  </si>
  <si>
    <t>038</t>
  </si>
  <si>
    <t>TCR</t>
  </si>
  <si>
    <t>TCR250 OP</t>
  </si>
  <si>
    <t>8060</t>
  </si>
  <si>
    <t>Vaste kraan</t>
  </si>
  <si>
    <t>050</t>
  </si>
  <si>
    <t>Neuhaus</t>
  </si>
  <si>
    <t>ATLAS Copto LLA250</t>
  </si>
  <si>
    <t>947006</t>
  </si>
  <si>
    <t>075</t>
  </si>
  <si>
    <t>Red Rooster</t>
  </si>
  <si>
    <t>TCR-600250</t>
  </si>
  <si>
    <t>2J019C</t>
  </si>
  <si>
    <t>077</t>
  </si>
  <si>
    <t>TCR 250</t>
  </si>
  <si>
    <t>8F117/TCR-250-DPE</t>
  </si>
  <si>
    <t>101</t>
  </si>
  <si>
    <t>ABUS</t>
  </si>
  <si>
    <t>GM4 1000.4-2</t>
  </si>
  <si>
    <t>220-014146</t>
  </si>
  <si>
    <t>74</t>
  </si>
  <si>
    <t>6</t>
  </si>
  <si>
    <t>PK 2N</t>
  </si>
  <si>
    <t>5371877</t>
  </si>
  <si>
    <t>336</t>
  </si>
  <si>
    <t>32H04</t>
  </si>
  <si>
    <t>MC DE DRIESPRONG</t>
  </si>
  <si>
    <t>N</t>
  </si>
  <si>
    <t>X-45826-01</t>
  </si>
  <si>
    <t>O</t>
  </si>
  <si>
    <t>1323721</t>
  </si>
  <si>
    <t>X-45826-03</t>
  </si>
  <si>
    <t>33A01</t>
  </si>
  <si>
    <t>KAMP NIEUW MILLIGEN</t>
  </si>
  <si>
    <t>130</t>
  </si>
  <si>
    <t>R14</t>
  </si>
  <si>
    <t>PK1N</t>
  </si>
  <si>
    <t>5653287</t>
  </si>
  <si>
    <t>56</t>
  </si>
  <si>
    <t>37</t>
  </si>
  <si>
    <t>210124</t>
  </si>
  <si>
    <t>33C10</t>
  </si>
  <si>
    <t>LEGERPLAATS HARSKAMP (GWK)</t>
  </si>
  <si>
    <t>126</t>
  </si>
  <si>
    <t>10A</t>
  </si>
  <si>
    <t>Donati</t>
  </si>
  <si>
    <t>ES11</t>
  </si>
  <si>
    <t>30075/3</t>
  </si>
  <si>
    <t>142</t>
  </si>
  <si>
    <t>14</t>
  </si>
  <si>
    <t>VE5</t>
  </si>
  <si>
    <t>9590816</t>
  </si>
  <si>
    <t>900067724</t>
  </si>
  <si>
    <t>PK 1N</t>
  </si>
  <si>
    <t>1497077</t>
  </si>
  <si>
    <t>1D 900067726</t>
  </si>
  <si>
    <t>185</t>
  </si>
  <si>
    <t>Stahl</t>
  </si>
  <si>
    <t>KELK0607</t>
  </si>
  <si>
    <t>06310</t>
  </si>
  <si>
    <t>DMKL 10 70</t>
  </si>
  <si>
    <t>017</t>
  </si>
  <si>
    <t>DH 320 H12</t>
  </si>
  <si>
    <t>7545200</t>
  </si>
  <si>
    <t>16579</t>
  </si>
  <si>
    <t>028</t>
  </si>
  <si>
    <t>2345</t>
  </si>
  <si>
    <t>40A06</t>
  </si>
  <si>
    <t>ORANJEKAZERNE</t>
  </si>
  <si>
    <t>54</t>
  </si>
  <si>
    <t>J1</t>
  </si>
  <si>
    <t>2062</t>
  </si>
  <si>
    <t>15A</t>
  </si>
  <si>
    <t>870033</t>
  </si>
  <si>
    <t>871034</t>
  </si>
  <si>
    <t>40B12</t>
  </si>
  <si>
    <t>LC DUIVELSBERG</t>
  </si>
  <si>
    <t>L22</t>
  </si>
  <si>
    <t>13</t>
  </si>
  <si>
    <t>Jamach</t>
  </si>
  <si>
    <t>2166</t>
  </si>
  <si>
    <t>2167</t>
  </si>
  <si>
    <t>Buiten gebruik</t>
  </si>
  <si>
    <t>Lemmens / Verlinde</t>
  </si>
  <si>
    <t>VT3</t>
  </si>
  <si>
    <t>46</t>
  </si>
  <si>
    <t>P 140 H17/4</t>
  </si>
  <si>
    <t>823311/816115</t>
  </si>
  <si>
    <t>192</t>
  </si>
  <si>
    <t>CTX 500</t>
  </si>
  <si>
    <t>33C01</t>
  </si>
  <si>
    <t>MLT DEELEN</t>
  </si>
  <si>
    <t>36</t>
  </si>
  <si>
    <t>24</t>
  </si>
  <si>
    <t>OSTDN / Yale</t>
  </si>
  <si>
    <t>Yale 202361</t>
  </si>
  <si>
    <t>Verlinde / ABUS</t>
  </si>
  <si>
    <t>VL2254B2</t>
  </si>
  <si>
    <t>904059/1</t>
  </si>
  <si>
    <t>26</t>
  </si>
  <si>
    <t>ABUS / Herwijnen</t>
  </si>
  <si>
    <t>31503</t>
  </si>
  <si>
    <t>Railsysteem</t>
  </si>
  <si>
    <t>B1</t>
  </si>
  <si>
    <t>Torsit</t>
  </si>
  <si>
    <t>W1</t>
  </si>
  <si>
    <t>PLV 168NF</t>
  </si>
  <si>
    <t>1437</t>
  </si>
  <si>
    <t>1438</t>
  </si>
  <si>
    <t>168</t>
  </si>
  <si>
    <t>JC5068</t>
  </si>
  <si>
    <t>CTX50410080P56DD0F</t>
  </si>
  <si>
    <t>JC5066</t>
  </si>
  <si>
    <t>169</t>
  </si>
  <si>
    <t>CXT 500</t>
  </si>
  <si>
    <t>JC5919</t>
  </si>
  <si>
    <t>CXT50410080P56F</t>
  </si>
  <si>
    <t>18</t>
  </si>
  <si>
    <t>JC5920</t>
  </si>
  <si>
    <t>32F01</t>
  </si>
  <si>
    <t>OVG CONVOOI NW MILLIGEN</t>
  </si>
  <si>
    <t>10</t>
  </si>
  <si>
    <t>CKR / Morris</t>
  </si>
  <si>
    <t>ES1000</t>
  </si>
  <si>
    <t>EM 200/NF</t>
  </si>
  <si>
    <t>EME 50/2 NF 6</t>
  </si>
  <si>
    <t>2.01</t>
  </si>
  <si>
    <t>SWF</t>
  </si>
  <si>
    <t>32G 16 212.2</t>
  </si>
  <si>
    <t>150056</t>
  </si>
  <si>
    <t>25GW 26.02.12.3</t>
  </si>
  <si>
    <t>EM300</t>
  </si>
  <si>
    <t>15C</t>
  </si>
  <si>
    <t>JC7611</t>
  </si>
  <si>
    <t>Euroband</t>
  </si>
  <si>
    <t>BH2 04 L3 EX</t>
  </si>
  <si>
    <t>88</t>
  </si>
  <si>
    <t>11400</t>
  </si>
  <si>
    <t>DH 520 H12</t>
  </si>
  <si>
    <t>2264</t>
  </si>
  <si>
    <t>R1</t>
  </si>
  <si>
    <t>1439</t>
  </si>
  <si>
    <t>3</t>
  </si>
  <si>
    <t>3.01</t>
  </si>
  <si>
    <t>101A</t>
  </si>
  <si>
    <t>EDL/GM 820L6-204.41.064</t>
  </si>
  <si>
    <t>84504</t>
  </si>
  <si>
    <t>37236/17/615613</t>
  </si>
  <si>
    <t>2x2000kg</t>
  </si>
  <si>
    <t>104A</t>
  </si>
  <si>
    <t>37236/17/615612</t>
  </si>
  <si>
    <t>208</t>
  </si>
  <si>
    <t>Mennens / Gis</t>
  </si>
  <si>
    <t>Kettingtakel</t>
  </si>
  <si>
    <t>99-B</t>
  </si>
  <si>
    <t>900067745</t>
  </si>
  <si>
    <t>van Herweijnen</t>
  </si>
  <si>
    <t>Hijswerktuig in terrein</t>
  </si>
  <si>
    <t>HK001</t>
  </si>
  <si>
    <t>400V, 50 Hz</t>
  </si>
  <si>
    <t>17036-1095-002</t>
  </si>
  <si>
    <t>tegenover gebouw 87</t>
  </si>
  <si>
    <t>Staat van verrekenprijzen uurtarieven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</si>
  <si>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</si>
  <si>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</si>
  <si>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</si>
  <si>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Verrekenprijzen (Prijspeil 1-5-2023)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</si>
  <si>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</si>
  <si>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</si>
  <si>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Tabblad 3a.</t>
  </si>
  <si>
    <t>Tabblad 3b.</t>
  </si>
  <si>
    <t>Vergoeding Rijk per jaar</t>
  </si>
  <si>
    <t xml:space="preserve">Vergoeding Defensie per jaar  </t>
  </si>
  <si>
    <t xml:space="preserve">U dient uitsluitend de groene velden in de tabbladen 2 tot en met 4  in te vullen. </t>
  </si>
  <si>
    <t>Monteur en expert/specialistisch monteur Transport techniek</t>
  </si>
  <si>
    <t>OT.23.363 Hijs- en hefwerktuigen, Oost</t>
  </si>
  <si>
    <t>Overeenkomst Instandhouding transporttechnische installaties van het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</si>
</sst>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  <numFmt numFmtId="166" formatCode="#,##0_ ;\-#,##0\ "/>
    <numFmt numFmtId="167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88FD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Fill="1"/>
    <xf numFmtId="44" fontId="0" fillId="0" borderId="10" xfId="0" applyNumberFormat="1" applyBorder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0" fillId="0" borderId="39" xfId="0" applyFill="1" applyBorder="1"/>
    <xf numFmtId="165" fontId="0" fillId="0" borderId="39" xfId="0" applyNumberFormat="1" applyFill="1" applyBorder="1"/>
    <xf numFmtId="0" fontId="0" fillId="0" borderId="39" xfId="0" applyFont="1" applyBorder="1"/>
    <xf numFmtId="0" fontId="21" fillId="0" borderId="39" xfId="0" applyFont="1" applyBorder="1" applyProtection="1"/>
    <xf numFmtId="0" fontId="21" fillId="35" borderId="39" xfId="0" applyFont="1" applyFill="1" applyBorder="1" applyProtection="1"/>
    <xf numFmtId="0" fontId="22" fillId="0" borderId="39" xfId="0" applyFont="1" applyBorder="1" applyProtection="1"/>
    <xf numFmtId="0" fontId="16" fillId="0" borderId="39" xfId="0" applyFont="1" applyBorder="1"/>
    <xf numFmtId="0" fontId="13" fillId="36" borderId="39" xfId="0" applyFont="1" applyFill="1" applyBorder="1"/>
    <xf numFmtId="0" fontId="0" fillId="0" borderId="39" xfId="0" applyBorder="1"/>
    <xf numFmtId="0" fontId="0" fillId="0" borderId="39" xfId="0" quotePrefix="1" applyBorder="1"/>
    <xf numFmtId="167" fontId="0" fillId="0" borderId="39" xfId="0" applyNumberFormat="1" applyBorder="1"/>
    <xf numFmtId="0" fontId="16" fillId="0" borderId="0" xfId="0" applyFont="1"/>
    <xf numFmtId="44" fontId="0" fillId="0" borderId="0" xfId="42" applyFont="1"/>
    <xf numFmtId="44" fontId="14" fillId="0" borderId="39" xfId="0" applyNumberFormat="1" applyFont="1" applyBorder="1"/>
    <xf numFmtId="44" fontId="27" fillId="0" borderId="39" xfId="42" applyFont="1" applyBorder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  <xf numFmtId="0" fontId="13" fillId="36" borderId="39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9" xfId="0" quotePrefix="1" applyBorder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10" xfId="0" applyNumberFormat="1" applyFill="1" applyBorder="1" applyAlignment="1" applyProtection="1">
      <alignment horizontal="center" vertical="center"/>
    </xf>
    <xf numFmtId="44" fontId="0" fillId="34" borderId="39" xfId="0" applyNumberFormat="1" applyFont="1" applyFill="1" applyBorder="1" applyProtection="1">
      <protection locked="0"/>
    </xf>
    <xf numFmtId="44" fontId="0" fillId="34" borderId="40" xfId="42" applyFont="1" applyFill="1" applyBorder="1" applyProtection="1"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9"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134" displayName="Tabel134" ref="A1:V7" totalsRowCount="1" headerRowDxfId="48" dataDxfId="47" totalsRowDxfId="46">
  <autoFilter ref="A1:V6" xr:uid="{00000000-0009-0000-0100-000003000000}"/>
  <tableColumns count="22">
    <tableColumn id="10" xr3:uid="{00000000-0010-0000-0000-00000A000000}" name="ElementID" dataDxfId="43" totalsRowDxfId="42"/>
    <tableColumn id="11" xr3:uid="{00000000-0010-0000-0000-00000B000000}" name="Objectreferentie2" dataDxfId="41" totalsRowDxfId="40"/>
    <tableColumn id="32" xr3:uid="{00000000-0010-0000-0000-000020000000}" name="Adres3" dataDxfId="39" totalsRowDxfId="38"/>
    <tableColumn id="33" xr3:uid="{00000000-0010-0000-0000-000021000000}" name="Postcode4" dataDxfId="37" totalsRowDxfId="36"/>
    <tableColumn id="34" xr3:uid="{00000000-0010-0000-0000-000022000000}" name="Plaats5" dataDxfId="35" totalsRowDxfId="34"/>
    <tableColumn id="35" xr3:uid="{00000000-0010-0000-0000-000023000000}" name="Aantal" dataDxfId="33" totalsRowDxfId="32"/>
    <tableColumn id="36" xr3:uid="{00000000-0010-0000-0000-000024000000}" name="Regio" dataDxfId="31" totalsRowDxfId="30"/>
    <tableColumn id="37" xr3:uid="{00000000-0010-0000-0000-000025000000}" name="BVO6" dataDxfId="29" totalsRowDxfId="28"/>
    <tableColumn id="38" xr3:uid="{00000000-0010-0000-0000-000026000000}" name="Elementcode7" dataDxfId="27" totalsRowDxfId="26"/>
    <tableColumn id="39" xr3:uid="{00000000-0010-0000-0000-000027000000}" name="Discipline8" dataDxfId="25" totalsRowDxfId="24"/>
    <tableColumn id="12" xr3:uid="{00000000-0010-0000-0000-00000C000000}" name="Volgnummer9" dataDxfId="23" totalsRowDxfId="22"/>
    <tableColumn id="13" xr3:uid="{00000000-0010-0000-0000-00000D000000}" name="Element omschrijving" dataDxfId="21" totalsRowDxfId="20"/>
    <tableColumn id="14" xr3:uid="{00000000-0010-0000-0000-00000E000000}" name="Fabrikaat" dataDxfId="19" totalsRowDxfId="18"/>
    <tableColumn id="30" xr3:uid="{00000000-0010-0000-0000-00001E000000}" name="Type" dataDxfId="17" totalsRowDxfId="16"/>
    <tableColumn id="31" xr3:uid="{00000000-0010-0000-0000-00001F000000}" name="Omvang_x000a_capaciteit" dataDxfId="15" totalsRowDxfId="14"/>
    <tableColumn id="15" xr3:uid="{00000000-0010-0000-0000-00000F000000}" name="Dimensie" dataDxfId="13" totalsRowDxfId="12"/>
    <tableColumn id="16" xr3:uid="{00000000-0010-0000-0000-000010000000}" name="Aantal_x000a_Hoeveelheid" dataDxfId="11" totalsRowDxfId="10"/>
    <tableColumn id="17" xr3:uid="{00000000-0010-0000-0000-000011000000}" name="Bouwjaar2" dataDxfId="9" totalsRowDxfId="8"/>
    <tableColumn id="18" xr3:uid="{00000000-0010-0000-0000-000012000000}" name="Lokatie2" dataDxfId="7" totalsRowDxfId="6"/>
    <tableColumn id="40" xr3:uid="{00000000-0010-0000-0000-000028000000}" name="Perceelcode" dataDxfId="5" totalsRowDxfId="4"/>
    <tableColumn id="19" xr3:uid="{00000000-0010-0000-0000-000013000000}" name="Toelichting" totalsRowLabel="Totaalprijs / jaar" dataDxfId="3" totalsRowDxfId="2"/>
    <tableColumn id="21" xr3:uid="{00000000-0010-0000-0000-000015000000}" name="Aanneemsom excl. BTW" totalsRowFunction="sum" dataDxfId="0" totalsRowDxfId="1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11" sqref="B11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5" t="s">
        <v>1</v>
      </c>
      <c r="C1" s="6"/>
      <c r="F1" s="4"/>
    </row>
    <row r="2" spans="1:6" x14ac:dyDescent="0.35">
      <c r="A2" s="85" t="s">
        <v>404</v>
      </c>
      <c r="B2" s="85"/>
      <c r="C2" s="85"/>
      <c r="D2" s="85"/>
      <c r="E2" s="85"/>
      <c r="F2" s="28"/>
    </row>
    <row r="3" spans="1:6" x14ac:dyDescent="0.35">
      <c r="A3" s="5"/>
      <c r="C3" s="6"/>
    </row>
    <row r="4" spans="1:6" x14ac:dyDescent="0.35">
      <c r="A4" t="s">
        <v>15</v>
      </c>
      <c r="B4" t="s">
        <v>403</v>
      </c>
    </row>
    <row r="5" spans="1:6" x14ac:dyDescent="0.35">
      <c r="A5" s="5"/>
      <c r="C5" s="6"/>
    </row>
    <row r="6" spans="1:6" x14ac:dyDescent="0.35">
      <c r="A6" s="64" t="s">
        <v>34</v>
      </c>
      <c r="B6" s="65"/>
      <c r="C6" s="29"/>
      <c r="D6" s="29"/>
    </row>
    <row r="7" spans="1:6" ht="15" thickBot="1" x14ac:dyDescent="0.4">
      <c r="A7" s="7"/>
      <c r="C7" s="8"/>
      <c r="D7" s="8"/>
    </row>
    <row r="8" spans="1:6" ht="23" x14ac:dyDescent="0.35">
      <c r="A8" s="9" t="s">
        <v>2</v>
      </c>
      <c r="B8" s="10"/>
      <c r="C8" s="11" t="s">
        <v>396</v>
      </c>
      <c r="D8" s="11" t="s">
        <v>3</v>
      </c>
      <c r="E8" s="12" t="s">
        <v>4</v>
      </c>
    </row>
    <row r="9" spans="1:6" x14ac:dyDescent="0.35">
      <c r="A9" s="13" t="s">
        <v>5</v>
      </c>
      <c r="B9" s="68" t="s">
        <v>390</v>
      </c>
      <c r="C9" s="2">
        <f>+'2. Prijs Uurtarief'!G6</f>
        <v>0</v>
      </c>
      <c r="D9" s="15">
        <v>1</v>
      </c>
      <c r="E9" s="16">
        <f>C9*D9</f>
        <v>0</v>
      </c>
      <c r="F9" s="1"/>
    </row>
    <row r="10" spans="1:6" x14ac:dyDescent="0.35">
      <c r="A10" s="13" t="s">
        <v>397</v>
      </c>
      <c r="B10" s="69" t="s">
        <v>399</v>
      </c>
      <c r="C10" s="2">
        <f>+Tabel134[[#Totals],[Aanneemsom excl. BTW]]</f>
        <v>0</v>
      </c>
      <c r="D10" s="15">
        <v>1</v>
      </c>
      <c r="E10" s="16">
        <f>C10*D10</f>
        <v>0</v>
      </c>
    </row>
    <row r="11" spans="1:6" x14ac:dyDescent="0.35">
      <c r="A11" s="13" t="s">
        <v>398</v>
      </c>
      <c r="B11" s="69" t="s">
        <v>400</v>
      </c>
      <c r="C11" s="2">
        <f>+'3b.Vergoeding Defensie per jaar'!AA85</f>
        <v>0</v>
      </c>
      <c r="D11" s="15">
        <v>1</v>
      </c>
      <c r="E11" s="16">
        <f>C11*D11</f>
        <v>0</v>
      </c>
    </row>
    <row r="12" spans="1:6" x14ac:dyDescent="0.35">
      <c r="A12" s="13" t="s">
        <v>14</v>
      </c>
      <c r="B12" s="69" t="s">
        <v>16</v>
      </c>
      <c r="C12" s="2">
        <f>+'4. Prijs Transitiefase'!C6</f>
        <v>0</v>
      </c>
      <c r="D12" s="63">
        <v>0.25</v>
      </c>
      <c r="E12" s="16">
        <f t="shared" ref="E12" si="0">C12*D12</f>
        <v>0</v>
      </c>
    </row>
    <row r="13" spans="1:6" x14ac:dyDescent="0.35">
      <c r="A13" s="13"/>
      <c r="B13" s="14"/>
      <c r="C13" s="17"/>
      <c r="D13" s="18"/>
      <c r="E13" s="16"/>
    </row>
    <row r="14" spans="1:6" ht="15" thickBot="1" x14ac:dyDescent="0.4">
      <c r="A14" s="19" t="s">
        <v>6</v>
      </c>
      <c r="B14" s="20"/>
      <c r="C14" s="21"/>
      <c r="D14" s="22"/>
      <c r="E14" s="23">
        <f>SUM(E9:E13)</f>
        <v>0</v>
      </c>
    </row>
    <row r="15" spans="1:6" ht="15" thickBot="1" x14ac:dyDescent="0.4">
      <c r="A15" s="24"/>
      <c r="B15" s="25"/>
      <c r="C15" s="26"/>
      <c r="D15" s="25"/>
      <c r="E15" s="27"/>
    </row>
    <row r="16" spans="1:6" ht="15" thickBot="1" x14ac:dyDescent="0.4">
      <c r="A16" s="86" t="s">
        <v>401</v>
      </c>
      <c r="B16" s="87"/>
      <c r="C16" s="87"/>
      <c r="D16" s="87"/>
      <c r="E16" s="88"/>
    </row>
  </sheetData>
  <sheetProtection algorithmName="SHA-512" hashValue="mv6+DRJ9KwYFtDi0hSplP9DCaS6dzn8c6XaSiT9PNZsgEzuTSB4PQ9OCSYBRs7wMzl+Tv45lCgKI+pHJuLqiKg==" saltValue="ZH4QBHK6YSSnrBqL0WpYLQ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0"/>
    <col min="2" max="2" width="55.6328125" style="30" bestFit="1" customWidth="1"/>
    <col min="3" max="3" width="28.7265625" style="30" customWidth="1"/>
    <col min="4" max="4" width="17.453125" style="30" customWidth="1"/>
    <col min="5" max="5" width="26.1796875" style="30" customWidth="1"/>
    <col min="6" max="6" width="16.6328125" style="30" bestFit="1" customWidth="1"/>
    <col min="7" max="7" width="28.54296875" style="30" customWidth="1"/>
    <col min="8" max="16384" width="8.7265625" style="30"/>
  </cols>
  <sheetData>
    <row r="2" spans="1:7" ht="15" thickBot="1" x14ac:dyDescent="0.4">
      <c r="C2" s="60" t="s">
        <v>35</v>
      </c>
      <c r="D2" s="60"/>
      <c r="E2" s="61"/>
      <c r="F2" s="62"/>
    </row>
    <row r="3" spans="1:7" ht="46.5" thickBot="1" x14ac:dyDescent="0.4">
      <c r="A3" s="31" t="s">
        <v>7</v>
      </c>
      <c r="B3" s="32" t="s">
        <v>394</v>
      </c>
      <c r="C3" s="33" t="s">
        <v>8</v>
      </c>
      <c r="D3" s="34"/>
      <c r="E3" s="3" t="s">
        <v>0</v>
      </c>
      <c r="F3" s="35"/>
      <c r="G3" s="36" t="s">
        <v>392</v>
      </c>
    </row>
    <row r="4" spans="1:7" x14ac:dyDescent="0.35">
      <c r="A4" s="37"/>
      <c r="B4" s="38"/>
      <c r="C4" s="39" t="s">
        <v>9</v>
      </c>
      <c r="D4" s="39" t="s">
        <v>10</v>
      </c>
      <c r="E4" s="39" t="s">
        <v>9</v>
      </c>
      <c r="F4" s="40" t="s">
        <v>10</v>
      </c>
      <c r="G4" s="41" t="s">
        <v>11</v>
      </c>
    </row>
    <row r="5" spans="1:7" x14ac:dyDescent="0.35">
      <c r="A5" s="42">
        <v>1</v>
      </c>
      <c r="B5" s="43" t="s">
        <v>402</v>
      </c>
      <c r="C5" s="59"/>
      <c r="D5" s="101">
        <v>95</v>
      </c>
      <c r="E5" s="45">
        <f>C5*1.25</f>
        <v>0</v>
      </c>
      <c r="F5" s="44" t="s">
        <v>12</v>
      </c>
      <c r="G5" s="46">
        <f>+C5*D5</f>
        <v>0</v>
      </c>
    </row>
    <row r="6" spans="1:7" ht="15" thickBot="1" x14ac:dyDescent="0.4">
      <c r="A6" s="47"/>
      <c r="B6" s="48" t="s">
        <v>391</v>
      </c>
      <c r="C6" s="49"/>
      <c r="D6" s="50"/>
      <c r="E6" s="51"/>
      <c r="F6" s="52"/>
      <c r="G6" s="53">
        <f>SUM(G5:G5)</f>
        <v>0</v>
      </c>
    </row>
    <row r="7" spans="1:7" ht="15" thickBot="1" x14ac:dyDescent="0.4">
      <c r="A7" s="54"/>
      <c r="B7" s="89"/>
      <c r="C7" s="89"/>
      <c r="D7" s="55"/>
      <c r="E7" s="56"/>
      <c r="F7" s="57"/>
      <c r="G7" s="58"/>
    </row>
    <row r="8" spans="1:7" ht="33.75" customHeight="1" thickBot="1" x14ac:dyDescent="0.4">
      <c r="A8" s="90" t="s">
        <v>393</v>
      </c>
      <c r="B8" s="91"/>
      <c r="C8" s="91"/>
      <c r="D8" s="91"/>
      <c r="E8" s="91"/>
      <c r="F8" s="91"/>
      <c r="G8" s="92"/>
    </row>
  </sheetData>
  <sheetProtection algorithmName="SHA-512" hashValue="OVrC494DWRLw2/qN3GQMeQeG9nBTtmLE7pGjxITAR9P03m/ecTU8hazZbKo/IMrszMCBLZK/e7KvKUUR/WZ32A==" saltValue="W4kjJR5MEPDgDHmptvD4dg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"/>
  <sheetViews>
    <sheetView workbookViewId="0">
      <selection activeCell="A6" sqref="A6"/>
    </sheetView>
  </sheetViews>
  <sheetFormatPr defaultColWidth="9.1796875" defaultRowHeight="14.5" x14ac:dyDescent="0.35"/>
  <cols>
    <col min="1" max="1" width="27.26953125" style="1" bestFit="1" customWidth="1"/>
    <col min="2" max="2" width="14.81640625" style="1" customWidth="1"/>
    <col min="3" max="3" width="14.453125" style="1" bestFit="1" customWidth="1"/>
    <col min="4" max="4" width="11.81640625" style="1" bestFit="1" customWidth="1"/>
    <col min="5" max="5" width="11.1796875" style="1" bestFit="1" customWidth="1"/>
    <col min="6" max="6" width="8.54296875" style="1" bestFit="1" customWidth="1"/>
    <col min="7" max="7" width="7.6328125" style="1" bestFit="1" customWidth="1"/>
    <col min="8" max="8" width="7.7265625" style="1" bestFit="1" customWidth="1"/>
    <col min="9" max="9" width="15" style="1" bestFit="1" customWidth="1"/>
    <col min="10" max="10" width="12" style="1" bestFit="1" customWidth="1"/>
    <col min="11" max="11" width="14.90625" style="1" bestFit="1" customWidth="1"/>
    <col min="12" max="12" width="19.81640625" style="1" customWidth="1"/>
    <col min="13" max="13" width="11.54296875" style="1" customWidth="1"/>
    <col min="14" max="14" width="12.453125" style="1" bestFit="1" customWidth="1"/>
    <col min="15" max="15" width="11.54296875" style="1" customWidth="1"/>
    <col min="16" max="16" width="10.81640625" style="1" bestFit="1" customWidth="1"/>
    <col min="17" max="17" width="11.453125" style="1" customWidth="1"/>
    <col min="18" max="18" width="11.7265625" style="1" bestFit="1" customWidth="1"/>
    <col min="19" max="19" width="10.1796875" style="1" bestFit="1" customWidth="1"/>
    <col min="20" max="20" width="16.453125" style="1" customWidth="1"/>
    <col min="21" max="21" width="40.81640625" style="1" customWidth="1"/>
    <col min="22" max="22" width="24.54296875" style="66" customWidth="1"/>
    <col min="23" max="16384" width="9.1796875" style="1"/>
  </cols>
  <sheetData>
    <row r="1" spans="1:22" x14ac:dyDescent="0.35">
      <c r="A1" s="70" t="s">
        <v>36</v>
      </c>
      <c r="B1" s="70" t="s">
        <v>37</v>
      </c>
      <c r="C1" s="70" t="s">
        <v>38</v>
      </c>
      <c r="D1" s="70" t="s">
        <v>39</v>
      </c>
      <c r="E1" s="70" t="s">
        <v>40</v>
      </c>
      <c r="F1" s="70" t="s">
        <v>41</v>
      </c>
      <c r="G1" s="70" t="s">
        <v>42</v>
      </c>
      <c r="H1" s="70" t="s">
        <v>43</v>
      </c>
      <c r="I1" s="70" t="s">
        <v>44</v>
      </c>
      <c r="J1" s="70" t="s">
        <v>45</v>
      </c>
      <c r="K1" s="70" t="s">
        <v>46</v>
      </c>
      <c r="L1" s="70" t="s">
        <v>20</v>
      </c>
      <c r="M1" s="70" t="s">
        <v>21</v>
      </c>
      <c r="N1" s="70" t="s">
        <v>22</v>
      </c>
      <c r="O1" s="70" t="s">
        <v>47</v>
      </c>
      <c r="P1" s="70" t="s">
        <v>23</v>
      </c>
      <c r="Q1" s="70" t="s">
        <v>48</v>
      </c>
      <c r="R1" s="70" t="s">
        <v>49</v>
      </c>
      <c r="S1" s="70" t="s">
        <v>50</v>
      </c>
      <c r="T1" s="70" t="s">
        <v>25</v>
      </c>
      <c r="U1" s="70" t="s">
        <v>26</v>
      </c>
      <c r="V1" s="71" t="s">
        <v>27</v>
      </c>
    </row>
    <row r="2" spans="1:22" x14ac:dyDescent="0.35">
      <c r="A2" s="72" t="s">
        <v>51</v>
      </c>
      <c r="B2" s="72" t="s">
        <v>52</v>
      </c>
      <c r="C2" s="72" t="s">
        <v>53</v>
      </c>
      <c r="D2" s="72" t="s">
        <v>54</v>
      </c>
      <c r="E2" s="72" t="s">
        <v>55</v>
      </c>
      <c r="F2" s="72">
        <v>1</v>
      </c>
      <c r="G2" s="72" t="s">
        <v>56</v>
      </c>
      <c r="H2" s="72">
        <v>14213</v>
      </c>
      <c r="I2" s="72">
        <v>663600</v>
      </c>
      <c r="J2" s="72" t="s">
        <v>28</v>
      </c>
      <c r="K2" s="72" t="s">
        <v>57</v>
      </c>
      <c r="L2" s="72" t="s">
        <v>58</v>
      </c>
      <c r="M2" s="72" t="s">
        <v>59</v>
      </c>
      <c r="N2" s="72"/>
      <c r="O2" s="72">
        <v>3200</v>
      </c>
      <c r="P2" s="72" t="s">
        <v>30</v>
      </c>
      <c r="Q2" s="72">
        <v>1</v>
      </c>
      <c r="R2" s="72">
        <v>2003</v>
      </c>
      <c r="S2" s="72" t="s">
        <v>60</v>
      </c>
      <c r="T2" s="72" t="s">
        <v>61</v>
      </c>
      <c r="U2" s="72" t="s">
        <v>62</v>
      </c>
      <c r="V2" s="102">
        <v>0</v>
      </c>
    </row>
    <row r="3" spans="1:22" x14ac:dyDescent="0.35">
      <c r="A3" s="72" t="s">
        <v>63</v>
      </c>
      <c r="B3" s="72" t="s">
        <v>52</v>
      </c>
      <c r="C3" s="72" t="s">
        <v>53</v>
      </c>
      <c r="D3" s="72" t="s">
        <v>54</v>
      </c>
      <c r="E3" s="72" t="s">
        <v>55</v>
      </c>
      <c r="F3" s="72">
        <v>1</v>
      </c>
      <c r="G3" s="72" t="s">
        <v>56</v>
      </c>
      <c r="H3" s="72">
        <v>14213</v>
      </c>
      <c r="I3" s="72">
        <v>663600</v>
      </c>
      <c r="J3" s="72" t="s">
        <v>28</v>
      </c>
      <c r="K3" s="72" t="s">
        <v>64</v>
      </c>
      <c r="L3" s="72" t="s">
        <v>58</v>
      </c>
      <c r="M3" s="72" t="s">
        <v>65</v>
      </c>
      <c r="N3" s="72" t="s">
        <v>66</v>
      </c>
      <c r="O3" s="72">
        <v>5000</v>
      </c>
      <c r="P3" s="72" t="s">
        <v>30</v>
      </c>
      <c r="Q3" s="72">
        <v>1</v>
      </c>
      <c r="R3" s="72">
        <v>1998</v>
      </c>
      <c r="S3" s="72">
        <v>137</v>
      </c>
      <c r="T3" s="72" t="s">
        <v>61</v>
      </c>
      <c r="U3" s="72" t="s">
        <v>67</v>
      </c>
      <c r="V3" s="102">
        <v>0</v>
      </c>
    </row>
    <row r="4" spans="1:22" x14ac:dyDescent="0.35">
      <c r="A4" s="72" t="s">
        <v>68</v>
      </c>
      <c r="B4" s="72" t="s">
        <v>69</v>
      </c>
      <c r="C4" s="72" t="s">
        <v>70</v>
      </c>
      <c r="D4" s="72" t="s">
        <v>71</v>
      </c>
      <c r="E4" s="72" t="s">
        <v>72</v>
      </c>
      <c r="F4" s="72">
        <v>1</v>
      </c>
      <c r="G4" s="72" t="s">
        <v>56</v>
      </c>
      <c r="H4" s="72">
        <v>1783</v>
      </c>
      <c r="I4" s="72">
        <v>663600</v>
      </c>
      <c r="J4" s="72" t="s">
        <v>28</v>
      </c>
      <c r="K4" s="72" t="s">
        <v>73</v>
      </c>
      <c r="L4" s="72" t="s">
        <v>58</v>
      </c>
      <c r="M4" s="72" t="s">
        <v>74</v>
      </c>
      <c r="N4" s="72" t="s">
        <v>75</v>
      </c>
      <c r="O4" s="72">
        <v>250</v>
      </c>
      <c r="P4" s="72" t="s">
        <v>30</v>
      </c>
      <c r="Q4" s="72">
        <v>1</v>
      </c>
      <c r="R4" s="72">
        <v>2000</v>
      </c>
      <c r="S4" s="72"/>
      <c r="T4" s="72" t="s">
        <v>61</v>
      </c>
      <c r="U4" s="72" t="s">
        <v>76</v>
      </c>
      <c r="V4" s="102">
        <v>0</v>
      </c>
    </row>
    <row r="5" spans="1:22" x14ac:dyDescent="0.35">
      <c r="A5" s="73"/>
      <c r="B5" s="73"/>
      <c r="C5" s="74"/>
      <c r="D5" s="73"/>
      <c r="E5" s="73"/>
      <c r="F5" s="73"/>
      <c r="G5" s="75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102">
        <v>0</v>
      </c>
    </row>
    <row r="6" spans="1:22" x14ac:dyDescent="0.3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102">
        <v>0</v>
      </c>
    </row>
    <row r="7" spans="1:22" x14ac:dyDescent="0.3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U7" s="72" t="s">
        <v>77</v>
      </c>
      <c r="V7" s="83">
        <f>SUBTOTAL(109,Tabel134[Aanneemsom excl. BTW])</f>
        <v>0</v>
      </c>
    </row>
    <row r="8" spans="1:22" x14ac:dyDescent="0.35">
      <c r="V8" s="67"/>
    </row>
  </sheetData>
  <sheetProtection algorithmName="SHA-512" hashValue="tuLpxP/YPtE4v+QR53BaPDAb88aJM+DIUmQ6bZRuAN657V9gIMuzRHPegE65owko9JJiAJBMNExxnapXuC1wcw==" saltValue="gt7kQOBqM6uT2IIlg0xnGg==" spinCount="100000" sheet="1" objects="1" scenarios="1"/>
  <conditionalFormatting sqref="A5">
    <cfRule type="duplicateValues" dxfId="45" priority="1"/>
  </conditionalFormatting>
  <conditionalFormatting sqref="A5">
    <cfRule type="duplicateValues" dxfId="44" priority="2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6"/>
  <sheetViews>
    <sheetView workbookViewId="0"/>
  </sheetViews>
  <sheetFormatPr defaultRowHeight="14.5" x14ac:dyDescent="0.35"/>
  <cols>
    <col min="1" max="1" width="14.7265625" bestFit="1" customWidth="1"/>
    <col min="2" max="2" width="5.54296875" customWidth="1"/>
    <col min="3" max="3" width="26.453125" customWidth="1"/>
    <col min="4" max="4" width="12" customWidth="1"/>
    <col min="5" max="5" width="35.26953125" bestFit="1" customWidth="1"/>
    <col min="10" max="10" width="30.7265625" customWidth="1"/>
    <col min="15" max="15" width="25.7265625" customWidth="1"/>
    <col min="16" max="16" width="26.1796875" customWidth="1"/>
    <col min="17" max="17" width="25.7265625" customWidth="1"/>
    <col min="18" max="18" width="20.54296875" customWidth="1"/>
    <col min="19" max="19" width="22.453125" bestFit="1" customWidth="1"/>
    <col min="21" max="21" width="19.1796875" customWidth="1"/>
    <col min="22" max="22" width="14" customWidth="1"/>
    <col min="23" max="23" width="17.54296875" style="100" customWidth="1"/>
    <col min="24" max="24" width="12.08984375" bestFit="1" customWidth="1"/>
    <col min="25" max="26" width="17.54296875" customWidth="1"/>
    <col min="27" max="27" width="23.1796875" style="82" customWidth="1"/>
  </cols>
  <sheetData>
    <row r="1" spans="1:27" x14ac:dyDescent="0.35">
      <c r="A1" s="77" t="s">
        <v>78</v>
      </c>
      <c r="B1" s="77" t="s">
        <v>79</v>
      </c>
      <c r="C1" s="77" t="s">
        <v>80</v>
      </c>
      <c r="D1" s="77" t="s">
        <v>81</v>
      </c>
      <c r="E1" s="77" t="s">
        <v>82</v>
      </c>
      <c r="F1" s="77" t="s">
        <v>83</v>
      </c>
      <c r="G1" s="77" t="s">
        <v>19</v>
      </c>
      <c r="H1" s="77" t="s">
        <v>84</v>
      </c>
      <c r="I1" s="77" t="s">
        <v>85</v>
      </c>
      <c r="J1" s="77" t="s">
        <v>86</v>
      </c>
      <c r="K1" s="77" t="s">
        <v>87</v>
      </c>
      <c r="L1" s="77" t="s">
        <v>42</v>
      </c>
      <c r="M1" s="77" t="s">
        <v>88</v>
      </c>
      <c r="N1" s="77" t="s">
        <v>41</v>
      </c>
      <c r="O1" s="77" t="s">
        <v>89</v>
      </c>
      <c r="P1" s="77" t="s">
        <v>22</v>
      </c>
      <c r="Q1" s="77" t="s">
        <v>90</v>
      </c>
      <c r="R1" s="77" t="s">
        <v>91</v>
      </c>
      <c r="S1" s="77" t="s">
        <v>92</v>
      </c>
      <c r="T1" s="77" t="s">
        <v>24</v>
      </c>
      <c r="U1" s="77" t="s">
        <v>93</v>
      </c>
      <c r="V1" s="77" t="s">
        <v>94</v>
      </c>
      <c r="W1" s="96" t="s">
        <v>95</v>
      </c>
      <c r="X1" s="77" t="s">
        <v>96</v>
      </c>
      <c r="Y1" s="77" t="s">
        <v>97</v>
      </c>
      <c r="Z1" s="77" t="s">
        <v>98</v>
      </c>
      <c r="AA1" s="77" t="s">
        <v>27</v>
      </c>
    </row>
    <row r="2" spans="1:27" x14ac:dyDescent="0.35">
      <c r="A2" s="78">
        <v>900108072</v>
      </c>
      <c r="B2" s="78">
        <v>41</v>
      </c>
      <c r="C2" s="78" t="s">
        <v>99</v>
      </c>
      <c r="D2" s="79" t="s">
        <v>155</v>
      </c>
      <c r="E2" s="78" t="s">
        <v>156</v>
      </c>
      <c r="F2" s="79" t="s">
        <v>157</v>
      </c>
      <c r="G2" s="78">
        <v>11942</v>
      </c>
      <c r="H2" s="79" t="s">
        <v>103</v>
      </c>
      <c r="I2" s="79" t="s">
        <v>158</v>
      </c>
      <c r="J2" s="78" t="s">
        <v>105</v>
      </c>
      <c r="K2" s="78" t="s">
        <v>106</v>
      </c>
      <c r="L2" s="78" t="s">
        <v>107</v>
      </c>
      <c r="M2" s="78">
        <v>1</v>
      </c>
      <c r="N2" s="78">
        <v>1</v>
      </c>
      <c r="O2" s="79" t="s">
        <v>31</v>
      </c>
      <c r="P2" s="78"/>
      <c r="Q2" s="79" t="s">
        <v>159</v>
      </c>
      <c r="R2" s="78"/>
      <c r="S2" s="78"/>
      <c r="T2" s="78">
        <v>2004</v>
      </c>
      <c r="U2" s="79" t="s">
        <v>33</v>
      </c>
      <c r="V2" s="78">
        <v>15000</v>
      </c>
      <c r="W2" s="97">
        <v>15000</v>
      </c>
      <c r="X2" s="78"/>
      <c r="Y2" s="79" t="s">
        <v>111</v>
      </c>
      <c r="Z2" s="79" t="s">
        <v>112</v>
      </c>
      <c r="AA2" s="103">
        <v>0</v>
      </c>
    </row>
    <row r="3" spans="1:27" x14ac:dyDescent="0.35">
      <c r="A3" s="78">
        <v>900067743</v>
      </c>
      <c r="B3" s="78">
        <v>42</v>
      </c>
      <c r="C3" s="78" t="s">
        <v>181</v>
      </c>
      <c r="D3" s="79" t="s">
        <v>155</v>
      </c>
      <c r="E3" s="78" t="s">
        <v>156</v>
      </c>
      <c r="F3" s="79" t="s">
        <v>157</v>
      </c>
      <c r="G3" s="78">
        <v>11942</v>
      </c>
      <c r="H3" s="79" t="s">
        <v>103</v>
      </c>
      <c r="I3" s="79" t="s">
        <v>158</v>
      </c>
      <c r="J3" s="78" t="s">
        <v>105</v>
      </c>
      <c r="K3" s="78" t="s">
        <v>106</v>
      </c>
      <c r="L3" s="78" t="s">
        <v>107</v>
      </c>
      <c r="M3" s="78">
        <v>1</v>
      </c>
      <c r="N3" s="78">
        <v>1</v>
      </c>
      <c r="O3" s="79" t="s">
        <v>311</v>
      </c>
      <c r="P3" s="79" t="s">
        <v>312</v>
      </c>
      <c r="Q3" s="78"/>
      <c r="R3" s="78"/>
      <c r="S3" s="78"/>
      <c r="T3" s="78">
        <v>2004</v>
      </c>
      <c r="U3" s="78"/>
      <c r="V3" s="78">
        <v>15000</v>
      </c>
      <c r="W3" s="98" t="s">
        <v>186</v>
      </c>
      <c r="X3" s="80">
        <v>9.8000000000000007</v>
      </c>
      <c r="Y3" s="79" t="s">
        <v>111</v>
      </c>
      <c r="Z3" s="79" t="s">
        <v>112</v>
      </c>
      <c r="AA3" s="103">
        <v>0</v>
      </c>
    </row>
    <row r="4" spans="1:27" x14ac:dyDescent="0.35">
      <c r="A4" s="78">
        <v>900067744</v>
      </c>
      <c r="B4" s="78">
        <v>42</v>
      </c>
      <c r="C4" s="78" t="s">
        <v>181</v>
      </c>
      <c r="D4" s="79" t="s">
        <v>155</v>
      </c>
      <c r="E4" s="78" t="s">
        <v>156</v>
      </c>
      <c r="F4" s="79" t="s">
        <v>157</v>
      </c>
      <c r="G4" s="78">
        <v>11942</v>
      </c>
      <c r="H4" s="79" t="s">
        <v>103</v>
      </c>
      <c r="I4" s="79" t="s">
        <v>313</v>
      </c>
      <c r="J4" s="78" t="s">
        <v>105</v>
      </c>
      <c r="K4" s="78" t="s">
        <v>106</v>
      </c>
      <c r="L4" s="78" t="s">
        <v>107</v>
      </c>
      <c r="M4" s="78">
        <v>2</v>
      </c>
      <c r="N4" s="78">
        <v>1</v>
      </c>
      <c r="O4" s="79" t="s">
        <v>188</v>
      </c>
      <c r="P4" s="79" t="s">
        <v>314</v>
      </c>
      <c r="Q4" s="79" t="s">
        <v>315</v>
      </c>
      <c r="R4" s="78"/>
      <c r="S4" s="78"/>
      <c r="T4" s="78">
        <v>1978</v>
      </c>
      <c r="U4" s="78"/>
      <c r="V4" s="78">
        <v>3200</v>
      </c>
      <c r="W4" s="98" t="s">
        <v>232</v>
      </c>
      <c r="X4" s="80">
        <v>4.8</v>
      </c>
      <c r="Y4" s="79" t="s">
        <v>111</v>
      </c>
      <c r="Z4" s="79" t="s">
        <v>112</v>
      </c>
      <c r="AA4" s="103">
        <v>0</v>
      </c>
    </row>
    <row r="5" spans="1:27" x14ac:dyDescent="0.35">
      <c r="A5" s="78">
        <v>900132049</v>
      </c>
      <c r="B5" s="78">
        <v>42</v>
      </c>
      <c r="C5" s="78" t="s">
        <v>181</v>
      </c>
      <c r="D5" s="79" t="s">
        <v>155</v>
      </c>
      <c r="E5" s="78" t="s">
        <v>156</v>
      </c>
      <c r="F5" s="79" t="s">
        <v>157</v>
      </c>
      <c r="G5" s="78">
        <v>11942</v>
      </c>
      <c r="H5" s="79" t="s">
        <v>194</v>
      </c>
      <c r="I5" s="79" t="s">
        <v>379</v>
      </c>
      <c r="J5" s="78" t="s">
        <v>105</v>
      </c>
      <c r="K5" s="78" t="s">
        <v>106</v>
      </c>
      <c r="L5" s="78" t="s">
        <v>107</v>
      </c>
      <c r="M5" s="78">
        <v>1</v>
      </c>
      <c r="N5" s="78">
        <v>1</v>
      </c>
      <c r="O5" s="79" t="s">
        <v>380</v>
      </c>
      <c r="P5" s="79" t="s">
        <v>381</v>
      </c>
      <c r="Q5" s="79" t="s">
        <v>382</v>
      </c>
      <c r="R5" s="79" t="s">
        <v>383</v>
      </c>
      <c r="S5" s="78"/>
      <c r="T5" s="78">
        <v>1992</v>
      </c>
      <c r="U5" s="78"/>
      <c r="V5" s="78">
        <v>250</v>
      </c>
      <c r="W5" s="98" t="s">
        <v>186</v>
      </c>
      <c r="X5" s="80">
        <v>8.6999999999999993</v>
      </c>
      <c r="Y5" s="79" t="s">
        <v>111</v>
      </c>
      <c r="Z5" s="79" t="s">
        <v>112</v>
      </c>
      <c r="AA5" s="103">
        <v>0</v>
      </c>
    </row>
    <row r="6" spans="1:27" x14ac:dyDescent="0.35">
      <c r="A6" s="78">
        <v>900093096</v>
      </c>
      <c r="B6" s="78">
        <v>41</v>
      </c>
      <c r="C6" s="78" t="s">
        <v>99</v>
      </c>
      <c r="D6" s="79" t="s">
        <v>133</v>
      </c>
      <c r="E6" s="78" t="s">
        <v>134</v>
      </c>
      <c r="F6" s="79" t="s">
        <v>135</v>
      </c>
      <c r="G6" s="78">
        <v>2479</v>
      </c>
      <c r="H6" s="79" t="s">
        <v>103</v>
      </c>
      <c r="I6" s="79" t="s">
        <v>136</v>
      </c>
      <c r="J6" s="78" t="s">
        <v>137</v>
      </c>
      <c r="K6" s="78" t="s">
        <v>138</v>
      </c>
      <c r="L6" s="78" t="s">
        <v>107</v>
      </c>
      <c r="M6" s="78">
        <v>1</v>
      </c>
      <c r="N6" s="78">
        <v>1</v>
      </c>
      <c r="O6" s="79" t="s">
        <v>139</v>
      </c>
      <c r="P6" s="79" t="s">
        <v>140</v>
      </c>
      <c r="Q6" s="79" t="s">
        <v>141</v>
      </c>
      <c r="R6" s="78"/>
      <c r="S6" s="78"/>
      <c r="T6" s="78">
        <v>1996</v>
      </c>
      <c r="U6" s="79" t="s">
        <v>33</v>
      </c>
      <c r="V6" s="78">
        <v>1500</v>
      </c>
      <c r="W6" s="97">
        <v>1500</v>
      </c>
      <c r="X6" s="78"/>
      <c r="Y6" s="79" t="s">
        <v>111</v>
      </c>
      <c r="Z6" s="79" t="s">
        <v>112</v>
      </c>
      <c r="AA6" s="103">
        <v>0</v>
      </c>
    </row>
    <row r="7" spans="1:27" x14ac:dyDescent="0.35">
      <c r="A7" s="78">
        <v>900108074</v>
      </c>
      <c r="B7" s="78">
        <v>41</v>
      </c>
      <c r="C7" s="78" t="s">
        <v>99</v>
      </c>
      <c r="D7" s="79" t="s">
        <v>133</v>
      </c>
      <c r="E7" s="78" t="s">
        <v>134</v>
      </c>
      <c r="F7" s="79" t="s">
        <v>160</v>
      </c>
      <c r="G7" s="78">
        <v>2137</v>
      </c>
      <c r="H7" s="79" t="s">
        <v>103</v>
      </c>
      <c r="I7" s="79" t="s">
        <v>161</v>
      </c>
      <c r="J7" s="78" t="s">
        <v>137</v>
      </c>
      <c r="K7" s="78" t="s">
        <v>138</v>
      </c>
      <c r="L7" s="78" t="s">
        <v>107</v>
      </c>
      <c r="M7" s="78">
        <v>1</v>
      </c>
      <c r="N7" s="78">
        <v>1</v>
      </c>
      <c r="O7" s="79" t="s">
        <v>162</v>
      </c>
      <c r="P7" s="79" t="s">
        <v>163</v>
      </c>
      <c r="Q7" s="79" t="s">
        <v>164</v>
      </c>
      <c r="R7" s="78"/>
      <c r="S7" s="78"/>
      <c r="T7" s="78">
        <v>1992</v>
      </c>
      <c r="U7" s="79" t="s">
        <v>165</v>
      </c>
      <c r="V7" s="78">
        <v>1500</v>
      </c>
      <c r="W7" s="97">
        <v>1500</v>
      </c>
      <c r="X7" s="78"/>
      <c r="Y7" s="79" t="s">
        <v>111</v>
      </c>
      <c r="Z7" s="79" t="s">
        <v>112</v>
      </c>
      <c r="AA7" s="103">
        <v>0</v>
      </c>
    </row>
    <row r="8" spans="1:27" x14ac:dyDescent="0.35">
      <c r="A8" s="78">
        <v>900093097</v>
      </c>
      <c r="B8" s="78">
        <v>42</v>
      </c>
      <c r="C8" s="78" t="s">
        <v>181</v>
      </c>
      <c r="D8" s="79" t="s">
        <v>133</v>
      </c>
      <c r="E8" s="78" t="s">
        <v>134</v>
      </c>
      <c r="F8" s="79" t="s">
        <v>135</v>
      </c>
      <c r="G8" s="78">
        <v>2479</v>
      </c>
      <c r="H8" s="79" t="s">
        <v>103</v>
      </c>
      <c r="I8" s="79" t="s">
        <v>136</v>
      </c>
      <c r="J8" s="78" t="s">
        <v>137</v>
      </c>
      <c r="K8" s="78" t="s">
        <v>138</v>
      </c>
      <c r="L8" s="78" t="s">
        <v>107</v>
      </c>
      <c r="M8" s="78">
        <v>1</v>
      </c>
      <c r="N8" s="78">
        <v>1</v>
      </c>
      <c r="O8" s="79" t="s">
        <v>74</v>
      </c>
      <c r="P8" s="79" t="s">
        <v>359</v>
      </c>
      <c r="Q8" s="78"/>
      <c r="R8" s="78"/>
      <c r="S8" s="78"/>
      <c r="T8" s="78">
        <v>1988</v>
      </c>
      <c r="U8" s="78"/>
      <c r="V8" s="78">
        <v>3200</v>
      </c>
      <c r="W8" s="98" t="s">
        <v>186</v>
      </c>
      <c r="X8" s="80">
        <v>7</v>
      </c>
      <c r="Y8" s="79" t="s">
        <v>111</v>
      </c>
      <c r="Z8" s="79" t="s">
        <v>112</v>
      </c>
      <c r="AA8" s="103">
        <v>0</v>
      </c>
    </row>
    <row r="9" spans="1:27" x14ac:dyDescent="0.35">
      <c r="A9" s="78">
        <v>900093098</v>
      </c>
      <c r="B9" s="78">
        <v>42</v>
      </c>
      <c r="C9" s="78" t="s">
        <v>181</v>
      </c>
      <c r="D9" s="79" t="s">
        <v>133</v>
      </c>
      <c r="E9" s="78" t="s">
        <v>134</v>
      </c>
      <c r="F9" s="79" t="s">
        <v>135</v>
      </c>
      <c r="G9" s="78">
        <v>2479</v>
      </c>
      <c r="H9" s="79" t="s">
        <v>103</v>
      </c>
      <c r="I9" s="79" t="s">
        <v>136</v>
      </c>
      <c r="J9" s="78" t="s">
        <v>137</v>
      </c>
      <c r="K9" s="78" t="s">
        <v>138</v>
      </c>
      <c r="L9" s="78" t="s">
        <v>107</v>
      </c>
      <c r="M9" s="78">
        <v>2</v>
      </c>
      <c r="N9" s="78">
        <v>1</v>
      </c>
      <c r="O9" s="79" t="s">
        <v>74</v>
      </c>
      <c r="P9" s="79" t="s">
        <v>359</v>
      </c>
      <c r="Q9" s="78"/>
      <c r="R9" s="78"/>
      <c r="S9" s="78"/>
      <c r="T9" s="78">
        <v>1988</v>
      </c>
      <c r="U9" s="78"/>
      <c r="V9" s="78">
        <v>3200</v>
      </c>
      <c r="W9" s="98" t="s">
        <v>186</v>
      </c>
      <c r="X9" s="80">
        <v>7</v>
      </c>
      <c r="Y9" s="79" t="s">
        <v>111</v>
      </c>
      <c r="Z9" s="79" t="s">
        <v>112</v>
      </c>
      <c r="AA9" s="103">
        <v>0</v>
      </c>
    </row>
    <row r="10" spans="1:27" x14ac:dyDescent="0.35">
      <c r="A10" s="78">
        <v>900078772</v>
      </c>
      <c r="B10" s="78">
        <v>41</v>
      </c>
      <c r="C10" s="78" t="s">
        <v>99</v>
      </c>
      <c r="D10" s="79" t="s">
        <v>126</v>
      </c>
      <c r="E10" s="78" t="s">
        <v>127</v>
      </c>
      <c r="F10" s="79" t="s">
        <v>128</v>
      </c>
      <c r="G10" s="78">
        <v>3581</v>
      </c>
      <c r="H10" s="79" t="s">
        <v>103</v>
      </c>
      <c r="I10" s="79" t="s">
        <v>129</v>
      </c>
      <c r="J10" s="78" t="s">
        <v>105</v>
      </c>
      <c r="K10" s="78" t="s">
        <v>106</v>
      </c>
      <c r="L10" s="78" t="s">
        <v>107</v>
      </c>
      <c r="M10" s="78">
        <v>1</v>
      </c>
      <c r="N10" s="78">
        <v>1</v>
      </c>
      <c r="O10" s="79" t="s">
        <v>130</v>
      </c>
      <c r="P10" s="79" t="s">
        <v>131</v>
      </c>
      <c r="Q10" s="79" t="s">
        <v>132</v>
      </c>
      <c r="R10" s="78"/>
      <c r="S10" s="78"/>
      <c r="T10" s="78">
        <v>2003</v>
      </c>
      <c r="U10" s="79" t="s">
        <v>33</v>
      </c>
      <c r="V10" s="78">
        <v>1000</v>
      </c>
      <c r="W10" s="97">
        <v>1000</v>
      </c>
      <c r="X10" s="78"/>
      <c r="Y10" s="79" t="s">
        <v>111</v>
      </c>
      <c r="Z10" s="79" t="s">
        <v>112</v>
      </c>
      <c r="AA10" s="103">
        <v>0</v>
      </c>
    </row>
    <row r="11" spans="1:27" x14ac:dyDescent="0.35">
      <c r="A11" s="78">
        <v>900067729</v>
      </c>
      <c r="B11" s="78">
        <v>42</v>
      </c>
      <c r="C11" s="78" t="s">
        <v>181</v>
      </c>
      <c r="D11" s="79" t="s">
        <v>126</v>
      </c>
      <c r="E11" s="78" t="s">
        <v>127</v>
      </c>
      <c r="F11" s="79" t="s">
        <v>116</v>
      </c>
      <c r="G11" s="78">
        <v>2680</v>
      </c>
      <c r="H11" s="79" t="s">
        <v>103</v>
      </c>
      <c r="I11" s="79" t="s">
        <v>289</v>
      </c>
      <c r="J11" s="78" t="s">
        <v>105</v>
      </c>
      <c r="K11" s="78" t="s">
        <v>106</v>
      </c>
      <c r="L11" s="78" t="s">
        <v>107</v>
      </c>
      <c r="M11" s="78">
        <v>1</v>
      </c>
      <c r="N11" s="78">
        <v>1</v>
      </c>
      <c r="O11" s="79" t="s">
        <v>188</v>
      </c>
      <c r="P11" s="79" t="s">
        <v>290</v>
      </c>
      <c r="Q11" s="79" t="s">
        <v>291</v>
      </c>
      <c r="R11" s="79" t="s">
        <v>292</v>
      </c>
      <c r="S11" s="78"/>
      <c r="T11" s="78">
        <v>1999</v>
      </c>
      <c r="U11" s="78"/>
      <c r="V11" s="78">
        <v>8000</v>
      </c>
      <c r="W11" s="98" t="s">
        <v>186</v>
      </c>
      <c r="X11" s="80">
        <v>5.3</v>
      </c>
      <c r="Y11" s="79" t="s">
        <v>111</v>
      </c>
      <c r="Z11" s="79" t="s">
        <v>112</v>
      </c>
      <c r="AA11" s="103">
        <v>0</v>
      </c>
    </row>
    <row r="12" spans="1:27" x14ac:dyDescent="0.35">
      <c r="A12" s="78">
        <v>900067730</v>
      </c>
      <c r="B12" s="78">
        <v>42</v>
      </c>
      <c r="C12" s="78" t="s">
        <v>181</v>
      </c>
      <c r="D12" s="79" t="s">
        <v>126</v>
      </c>
      <c r="E12" s="78" t="s">
        <v>127</v>
      </c>
      <c r="F12" s="79" t="s">
        <v>116</v>
      </c>
      <c r="G12" s="78">
        <v>2680</v>
      </c>
      <c r="H12" s="79" t="s">
        <v>103</v>
      </c>
      <c r="I12" s="79" t="s">
        <v>293</v>
      </c>
      <c r="J12" s="78" t="s">
        <v>105</v>
      </c>
      <c r="K12" s="78" t="s">
        <v>106</v>
      </c>
      <c r="L12" s="78" t="s">
        <v>107</v>
      </c>
      <c r="M12" s="78">
        <v>2</v>
      </c>
      <c r="N12" s="78">
        <v>1</v>
      </c>
      <c r="O12" s="79" t="s">
        <v>193</v>
      </c>
      <c r="P12" s="79" t="s">
        <v>197</v>
      </c>
      <c r="Q12" s="79" t="s">
        <v>294</v>
      </c>
      <c r="R12" s="78"/>
      <c r="S12" s="78"/>
      <c r="T12" s="78">
        <v>1996</v>
      </c>
      <c r="U12" s="78"/>
      <c r="V12" s="78">
        <v>3200</v>
      </c>
      <c r="W12" s="98" t="s">
        <v>186</v>
      </c>
      <c r="X12" s="80">
        <v>5.4</v>
      </c>
      <c r="Y12" s="79" t="s">
        <v>111</v>
      </c>
      <c r="Z12" s="79" t="s">
        <v>112</v>
      </c>
      <c r="AA12" s="103">
        <v>0</v>
      </c>
    </row>
    <row r="13" spans="1:27" x14ac:dyDescent="0.35">
      <c r="A13" s="78">
        <v>900102876</v>
      </c>
      <c r="B13" s="78">
        <v>41</v>
      </c>
      <c r="C13" s="78" t="s">
        <v>99</v>
      </c>
      <c r="D13" s="79" t="s">
        <v>149</v>
      </c>
      <c r="E13" s="78" t="s">
        <v>150</v>
      </c>
      <c r="F13" s="79" t="s">
        <v>151</v>
      </c>
      <c r="G13" s="78">
        <v>6468</v>
      </c>
      <c r="H13" s="79" t="s">
        <v>103</v>
      </c>
      <c r="I13" s="79" t="s">
        <v>152</v>
      </c>
      <c r="J13" s="78" t="s">
        <v>105</v>
      </c>
      <c r="K13" s="78" t="s">
        <v>106</v>
      </c>
      <c r="L13" s="78" t="s">
        <v>107</v>
      </c>
      <c r="M13" s="78">
        <v>1</v>
      </c>
      <c r="N13" s="78">
        <v>1</v>
      </c>
      <c r="O13" s="79" t="s">
        <v>130</v>
      </c>
      <c r="P13" s="79" t="s">
        <v>153</v>
      </c>
      <c r="Q13" s="79" t="s">
        <v>154</v>
      </c>
      <c r="R13" s="78"/>
      <c r="S13" s="78"/>
      <c r="T13" s="78">
        <v>2010</v>
      </c>
      <c r="U13" s="79" t="s">
        <v>33</v>
      </c>
      <c r="V13" s="78">
        <v>2000</v>
      </c>
      <c r="W13" s="97">
        <v>2000</v>
      </c>
      <c r="X13" s="78"/>
      <c r="Y13" s="79" t="s">
        <v>111</v>
      </c>
      <c r="Z13" s="79" t="s">
        <v>112</v>
      </c>
      <c r="AA13" s="103">
        <v>0</v>
      </c>
    </row>
    <row r="14" spans="1:27" x14ac:dyDescent="0.35">
      <c r="A14" s="78">
        <v>900067708</v>
      </c>
      <c r="B14" s="78">
        <v>42</v>
      </c>
      <c r="C14" s="78" t="s">
        <v>181</v>
      </c>
      <c r="D14" s="79" t="s">
        <v>260</v>
      </c>
      <c r="E14" s="78" t="s">
        <v>261</v>
      </c>
      <c r="F14" s="79" t="s">
        <v>262</v>
      </c>
      <c r="G14" s="78">
        <v>7453</v>
      </c>
      <c r="H14" s="79" t="s">
        <v>104</v>
      </c>
      <c r="I14" s="79" t="s">
        <v>263</v>
      </c>
      <c r="J14" s="78" t="s">
        <v>105</v>
      </c>
      <c r="K14" s="78" t="s">
        <v>106</v>
      </c>
      <c r="L14" s="78" t="s">
        <v>107</v>
      </c>
      <c r="M14" s="78">
        <v>1</v>
      </c>
      <c r="N14" s="78">
        <v>1</v>
      </c>
      <c r="O14" s="79" t="s">
        <v>212</v>
      </c>
      <c r="P14" s="79" t="s">
        <v>264</v>
      </c>
      <c r="Q14" s="79" t="s">
        <v>265</v>
      </c>
      <c r="R14" s="78"/>
      <c r="S14" s="78"/>
      <c r="T14" s="78"/>
      <c r="U14" s="78"/>
      <c r="V14" s="78">
        <v>250</v>
      </c>
      <c r="W14" s="98" t="s">
        <v>186</v>
      </c>
      <c r="X14" s="78"/>
      <c r="Y14" s="79" t="s">
        <v>111</v>
      </c>
      <c r="Z14" s="79" t="s">
        <v>112</v>
      </c>
      <c r="AA14" s="103">
        <v>0</v>
      </c>
    </row>
    <row r="15" spans="1:27" x14ac:dyDescent="0.35">
      <c r="A15" s="78">
        <v>900067711</v>
      </c>
      <c r="B15" s="78">
        <v>42</v>
      </c>
      <c r="C15" s="78" t="s">
        <v>181</v>
      </c>
      <c r="D15" s="79" t="s">
        <v>260</v>
      </c>
      <c r="E15" s="78" t="s">
        <v>261</v>
      </c>
      <c r="F15" s="79" t="s">
        <v>266</v>
      </c>
      <c r="G15" s="78">
        <v>6317</v>
      </c>
      <c r="H15" s="79" t="s">
        <v>103</v>
      </c>
      <c r="I15" s="79" t="s">
        <v>267</v>
      </c>
      <c r="J15" s="78" t="s">
        <v>105</v>
      </c>
      <c r="K15" s="78" t="s">
        <v>106</v>
      </c>
      <c r="L15" s="78" t="s">
        <v>107</v>
      </c>
      <c r="M15" s="78">
        <v>2</v>
      </c>
      <c r="N15" s="78">
        <v>1</v>
      </c>
      <c r="O15" s="79" t="s">
        <v>188</v>
      </c>
      <c r="P15" s="78"/>
      <c r="Q15" s="79" t="s">
        <v>268</v>
      </c>
      <c r="R15" s="78"/>
      <c r="S15" s="78"/>
      <c r="T15" s="78">
        <v>1986</v>
      </c>
      <c r="U15" s="78"/>
      <c r="V15" s="78">
        <v>3200</v>
      </c>
      <c r="W15" s="98" t="s">
        <v>186</v>
      </c>
      <c r="X15" s="78"/>
      <c r="Y15" s="79" t="s">
        <v>111</v>
      </c>
      <c r="Z15" s="79" t="s">
        <v>112</v>
      </c>
      <c r="AA15" s="103">
        <v>0</v>
      </c>
    </row>
    <row r="16" spans="1:27" x14ac:dyDescent="0.35">
      <c r="A16" s="78">
        <v>900077831</v>
      </c>
      <c r="B16" s="78">
        <v>42</v>
      </c>
      <c r="C16" s="78" t="s">
        <v>181</v>
      </c>
      <c r="D16" s="79" t="s">
        <v>260</v>
      </c>
      <c r="E16" s="78" t="s">
        <v>261</v>
      </c>
      <c r="F16" s="79" t="s">
        <v>262</v>
      </c>
      <c r="G16" s="78">
        <v>7453</v>
      </c>
      <c r="H16" s="79" t="s">
        <v>103</v>
      </c>
      <c r="I16" s="79" t="s">
        <v>331</v>
      </c>
      <c r="J16" s="78" t="s">
        <v>105</v>
      </c>
      <c r="K16" s="78" t="s">
        <v>106</v>
      </c>
      <c r="L16" s="78" t="s">
        <v>107</v>
      </c>
      <c r="M16" s="78">
        <v>1</v>
      </c>
      <c r="N16" s="78">
        <v>1</v>
      </c>
      <c r="O16" s="79" t="s">
        <v>332</v>
      </c>
      <c r="P16" s="78"/>
      <c r="Q16" s="78"/>
      <c r="R16" s="78"/>
      <c r="S16" s="78"/>
      <c r="T16" s="78">
        <v>1998</v>
      </c>
      <c r="U16" s="78"/>
      <c r="V16" s="78">
        <v>3200</v>
      </c>
      <c r="W16" s="98" t="s">
        <v>186</v>
      </c>
      <c r="X16" s="78"/>
      <c r="Y16" s="79" t="s">
        <v>111</v>
      </c>
      <c r="Z16" s="79" t="s">
        <v>112</v>
      </c>
      <c r="AA16" s="103">
        <v>0</v>
      </c>
    </row>
    <row r="17" spans="1:27" x14ac:dyDescent="0.35">
      <c r="A17" s="78">
        <v>900077833</v>
      </c>
      <c r="B17" s="78">
        <v>42</v>
      </c>
      <c r="C17" s="78" t="s">
        <v>181</v>
      </c>
      <c r="D17" s="79" t="s">
        <v>260</v>
      </c>
      <c r="E17" s="78" t="s">
        <v>261</v>
      </c>
      <c r="F17" s="79" t="s">
        <v>262</v>
      </c>
      <c r="G17" s="78">
        <v>7453</v>
      </c>
      <c r="H17" s="79" t="s">
        <v>103</v>
      </c>
      <c r="I17" s="79" t="s">
        <v>333</v>
      </c>
      <c r="J17" s="78" t="s">
        <v>105</v>
      </c>
      <c r="K17" s="78" t="s">
        <v>106</v>
      </c>
      <c r="L17" s="78" t="s">
        <v>107</v>
      </c>
      <c r="M17" s="78">
        <v>4</v>
      </c>
      <c r="N17" s="78">
        <v>1</v>
      </c>
      <c r="O17" s="79" t="s">
        <v>307</v>
      </c>
      <c r="P17" s="79" t="s">
        <v>334</v>
      </c>
      <c r="Q17" s="79" t="s">
        <v>335</v>
      </c>
      <c r="R17" s="78"/>
      <c r="S17" s="78"/>
      <c r="T17" s="78">
        <v>1986</v>
      </c>
      <c r="U17" s="78"/>
      <c r="V17" s="78">
        <v>3200</v>
      </c>
      <c r="W17" s="98" t="s">
        <v>186</v>
      </c>
      <c r="X17" s="78"/>
      <c r="Y17" s="79" t="s">
        <v>111</v>
      </c>
      <c r="Z17" s="79" t="s">
        <v>112</v>
      </c>
      <c r="AA17" s="103">
        <v>0</v>
      </c>
    </row>
    <row r="18" spans="1:27" x14ac:dyDescent="0.35">
      <c r="A18" s="78">
        <v>900077834</v>
      </c>
      <c r="B18" s="78">
        <v>42</v>
      </c>
      <c r="C18" s="78" t="s">
        <v>181</v>
      </c>
      <c r="D18" s="79" t="s">
        <v>260</v>
      </c>
      <c r="E18" s="78" t="s">
        <v>261</v>
      </c>
      <c r="F18" s="79" t="s">
        <v>262</v>
      </c>
      <c r="G18" s="78">
        <v>7453</v>
      </c>
      <c r="H18" s="79" t="s">
        <v>103</v>
      </c>
      <c r="I18" s="79" t="s">
        <v>333</v>
      </c>
      <c r="J18" s="78" t="s">
        <v>105</v>
      </c>
      <c r="K18" s="78" t="s">
        <v>106</v>
      </c>
      <c r="L18" s="78" t="s">
        <v>107</v>
      </c>
      <c r="M18" s="78">
        <v>5</v>
      </c>
      <c r="N18" s="78">
        <v>1</v>
      </c>
      <c r="O18" s="79" t="s">
        <v>307</v>
      </c>
      <c r="P18" s="78"/>
      <c r="Q18" s="79" t="s">
        <v>336</v>
      </c>
      <c r="R18" s="78"/>
      <c r="S18" s="78"/>
      <c r="T18" s="78">
        <v>1986</v>
      </c>
      <c r="U18" s="78"/>
      <c r="V18" s="78">
        <v>8000</v>
      </c>
      <c r="W18" s="98" t="s">
        <v>186</v>
      </c>
      <c r="X18" s="78"/>
      <c r="Y18" s="79" t="s">
        <v>111</v>
      </c>
      <c r="Z18" s="79" t="s">
        <v>112</v>
      </c>
      <c r="AA18" s="103">
        <v>0</v>
      </c>
    </row>
    <row r="19" spans="1:27" x14ac:dyDescent="0.35">
      <c r="A19" s="78">
        <v>900107723</v>
      </c>
      <c r="B19" s="78">
        <v>42</v>
      </c>
      <c r="C19" s="78" t="s">
        <v>181</v>
      </c>
      <c r="D19" s="79" t="s">
        <v>260</v>
      </c>
      <c r="E19" s="78" t="s">
        <v>261</v>
      </c>
      <c r="F19" s="79" t="s">
        <v>262</v>
      </c>
      <c r="G19" s="78">
        <v>7453</v>
      </c>
      <c r="H19" s="79" t="s">
        <v>103</v>
      </c>
      <c r="I19" s="79" t="s">
        <v>368</v>
      </c>
      <c r="J19" s="78" t="s">
        <v>105</v>
      </c>
      <c r="K19" s="78" t="s">
        <v>106</v>
      </c>
      <c r="L19" s="78" t="s">
        <v>107</v>
      </c>
      <c r="M19" s="78">
        <v>2</v>
      </c>
      <c r="N19" s="78">
        <v>1</v>
      </c>
      <c r="O19" s="79" t="s">
        <v>307</v>
      </c>
      <c r="P19" s="78"/>
      <c r="Q19" s="79" t="s">
        <v>369</v>
      </c>
      <c r="R19" s="78"/>
      <c r="S19" s="78"/>
      <c r="T19" s="78">
        <v>1986</v>
      </c>
      <c r="U19" s="78"/>
      <c r="V19" s="78">
        <v>8000</v>
      </c>
      <c r="W19" s="98" t="s">
        <v>186</v>
      </c>
      <c r="X19" s="78"/>
      <c r="Y19" s="79" t="s">
        <v>111</v>
      </c>
      <c r="Z19" s="79" t="s">
        <v>112</v>
      </c>
      <c r="AA19" s="103">
        <v>0</v>
      </c>
    </row>
    <row r="20" spans="1:27" x14ac:dyDescent="0.35">
      <c r="A20" s="78">
        <v>900119142</v>
      </c>
      <c r="B20" s="78">
        <v>41</v>
      </c>
      <c r="C20" s="78" t="s">
        <v>99</v>
      </c>
      <c r="D20" s="79" t="s">
        <v>173</v>
      </c>
      <c r="E20" s="78" t="s">
        <v>174</v>
      </c>
      <c r="F20" s="79" t="s">
        <v>175</v>
      </c>
      <c r="G20" s="78">
        <v>13679</v>
      </c>
      <c r="H20" s="79" t="s">
        <v>104</v>
      </c>
      <c r="I20" s="79" t="s">
        <v>176</v>
      </c>
      <c r="J20" s="78" t="s">
        <v>177</v>
      </c>
      <c r="K20" s="78" t="s">
        <v>178</v>
      </c>
      <c r="L20" s="78" t="s">
        <v>107</v>
      </c>
      <c r="M20" s="78">
        <v>1</v>
      </c>
      <c r="N20" s="78">
        <v>1</v>
      </c>
      <c r="O20" s="79" t="s">
        <v>179</v>
      </c>
      <c r="P20" s="79" t="s">
        <v>180</v>
      </c>
      <c r="Q20" s="78"/>
      <c r="R20" s="78"/>
      <c r="S20" s="78"/>
      <c r="T20" s="78">
        <v>2013</v>
      </c>
      <c r="U20" s="78"/>
      <c r="V20" s="78">
        <v>3000</v>
      </c>
      <c r="W20" s="97">
        <v>3000</v>
      </c>
      <c r="X20" s="78"/>
      <c r="Y20" s="79" t="s">
        <v>111</v>
      </c>
      <c r="Z20" s="79" t="s">
        <v>112</v>
      </c>
      <c r="AA20" s="103">
        <v>0</v>
      </c>
    </row>
    <row r="21" spans="1:27" x14ac:dyDescent="0.35">
      <c r="A21" s="78">
        <v>900067741</v>
      </c>
      <c r="B21" s="78">
        <v>42</v>
      </c>
      <c r="C21" s="78" t="s">
        <v>181</v>
      </c>
      <c r="D21" s="79" t="s">
        <v>303</v>
      </c>
      <c r="E21" s="78" t="s">
        <v>304</v>
      </c>
      <c r="F21" s="79" t="s">
        <v>305</v>
      </c>
      <c r="G21" s="78">
        <v>2162</v>
      </c>
      <c r="H21" s="79" t="s">
        <v>103</v>
      </c>
      <c r="I21" s="79" t="s">
        <v>306</v>
      </c>
      <c r="J21" s="78" t="s">
        <v>105</v>
      </c>
      <c r="K21" s="78" t="s">
        <v>106</v>
      </c>
      <c r="L21" s="78" t="s">
        <v>107</v>
      </c>
      <c r="M21" s="78">
        <v>1</v>
      </c>
      <c r="N21" s="78">
        <v>1</v>
      </c>
      <c r="O21" s="79" t="s">
        <v>307</v>
      </c>
      <c r="P21" s="79" t="s">
        <v>298</v>
      </c>
      <c r="Q21" s="79" t="s">
        <v>308</v>
      </c>
      <c r="R21" s="78"/>
      <c r="S21" s="78"/>
      <c r="T21" s="78">
        <v>1992</v>
      </c>
      <c r="U21" s="78"/>
      <c r="V21" s="78">
        <v>20000</v>
      </c>
      <c r="W21" s="98" t="s">
        <v>186</v>
      </c>
      <c r="X21" s="80">
        <v>4.5</v>
      </c>
      <c r="Y21" s="79" t="s">
        <v>111</v>
      </c>
      <c r="Z21" s="79" t="s">
        <v>112</v>
      </c>
      <c r="AA21" s="103">
        <v>0</v>
      </c>
    </row>
    <row r="22" spans="1:27" x14ac:dyDescent="0.35">
      <c r="A22" s="78">
        <v>900067742</v>
      </c>
      <c r="B22" s="78">
        <v>42</v>
      </c>
      <c r="C22" s="78" t="s">
        <v>181</v>
      </c>
      <c r="D22" s="79" t="s">
        <v>303</v>
      </c>
      <c r="E22" s="78" t="s">
        <v>304</v>
      </c>
      <c r="F22" s="79" t="s">
        <v>305</v>
      </c>
      <c r="G22" s="78">
        <v>2162</v>
      </c>
      <c r="H22" s="79" t="s">
        <v>103</v>
      </c>
      <c r="I22" s="79" t="s">
        <v>200</v>
      </c>
      <c r="J22" s="78" t="s">
        <v>105</v>
      </c>
      <c r="K22" s="78" t="s">
        <v>106</v>
      </c>
      <c r="L22" s="78" t="s">
        <v>107</v>
      </c>
      <c r="M22" s="78">
        <v>2</v>
      </c>
      <c r="N22" s="78">
        <v>1</v>
      </c>
      <c r="O22" s="79" t="s">
        <v>307</v>
      </c>
      <c r="P22" s="79" t="s">
        <v>298</v>
      </c>
      <c r="Q22" s="79" t="s">
        <v>309</v>
      </c>
      <c r="R22" s="78"/>
      <c r="S22" s="78"/>
      <c r="T22" s="78">
        <v>1992</v>
      </c>
      <c r="U22" s="79" t="s">
        <v>310</v>
      </c>
      <c r="V22" s="78">
        <v>8000</v>
      </c>
      <c r="W22" s="98" t="s">
        <v>186</v>
      </c>
      <c r="X22" s="80">
        <v>4.8</v>
      </c>
      <c r="Y22" s="79" t="s">
        <v>111</v>
      </c>
      <c r="Z22" s="79" t="s">
        <v>112</v>
      </c>
      <c r="AA22" s="103">
        <v>0</v>
      </c>
    </row>
    <row r="23" spans="1:27" x14ac:dyDescent="0.35">
      <c r="A23" s="78">
        <v>900103930</v>
      </c>
      <c r="B23" s="78">
        <v>42</v>
      </c>
      <c r="C23" s="78" t="s">
        <v>181</v>
      </c>
      <c r="D23" s="79" t="s">
        <v>303</v>
      </c>
      <c r="E23" s="78" t="s">
        <v>304</v>
      </c>
      <c r="F23" s="79" t="s">
        <v>321</v>
      </c>
      <c r="G23" s="78">
        <v>3614</v>
      </c>
      <c r="H23" s="79" t="s">
        <v>103</v>
      </c>
      <c r="I23" s="79" t="s">
        <v>128</v>
      </c>
      <c r="J23" s="78" t="s">
        <v>105</v>
      </c>
      <c r="K23" s="78" t="s">
        <v>106</v>
      </c>
      <c r="L23" s="78" t="s">
        <v>107</v>
      </c>
      <c r="M23" s="78">
        <v>1</v>
      </c>
      <c r="N23" s="78">
        <v>1</v>
      </c>
      <c r="O23" s="79" t="s">
        <v>29</v>
      </c>
      <c r="P23" s="78"/>
      <c r="Q23" s="78"/>
      <c r="R23" s="78"/>
      <c r="S23" s="78"/>
      <c r="T23" s="78"/>
      <c r="U23" s="78"/>
      <c r="V23" s="78">
        <v>3200</v>
      </c>
      <c r="W23" s="98" t="s">
        <v>186</v>
      </c>
      <c r="X23" s="80">
        <v>5.3</v>
      </c>
      <c r="Y23" s="79" t="s">
        <v>111</v>
      </c>
      <c r="Z23" s="79" t="s">
        <v>112</v>
      </c>
      <c r="AA23" s="103">
        <v>0</v>
      </c>
    </row>
    <row r="24" spans="1:27" x14ac:dyDescent="0.35">
      <c r="A24" s="78">
        <v>900100442</v>
      </c>
      <c r="B24" s="78">
        <v>41</v>
      </c>
      <c r="C24" s="78" t="s">
        <v>99</v>
      </c>
      <c r="D24" s="79" t="s">
        <v>142</v>
      </c>
      <c r="E24" s="78" t="s">
        <v>143</v>
      </c>
      <c r="F24" s="79" t="s">
        <v>144</v>
      </c>
      <c r="G24" s="78">
        <v>3648</v>
      </c>
      <c r="H24" s="79" t="s">
        <v>103</v>
      </c>
      <c r="I24" s="79" t="s">
        <v>145</v>
      </c>
      <c r="J24" s="78" t="s">
        <v>105</v>
      </c>
      <c r="K24" s="78" t="s">
        <v>106</v>
      </c>
      <c r="L24" s="78" t="s">
        <v>107</v>
      </c>
      <c r="M24" s="78">
        <v>2</v>
      </c>
      <c r="N24" s="78">
        <v>1</v>
      </c>
      <c r="O24" s="79" t="s">
        <v>146</v>
      </c>
      <c r="P24" s="79" t="s">
        <v>147</v>
      </c>
      <c r="Q24" s="79" t="s">
        <v>148</v>
      </c>
      <c r="R24" s="78"/>
      <c r="S24" s="78"/>
      <c r="T24" s="78">
        <v>2006</v>
      </c>
      <c r="U24" s="79" t="s">
        <v>33</v>
      </c>
      <c r="V24" s="78">
        <v>1000</v>
      </c>
      <c r="W24" s="97">
        <v>1000</v>
      </c>
      <c r="X24" s="78"/>
      <c r="Y24" s="79" t="s">
        <v>111</v>
      </c>
      <c r="Z24" s="79" t="s">
        <v>112</v>
      </c>
      <c r="AA24" s="103">
        <v>0</v>
      </c>
    </row>
    <row r="25" spans="1:27" x14ac:dyDescent="0.35">
      <c r="A25" s="78">
        <v>900067684</v>
      </c>
      <c r="B25" s="78">
        <v>42</v>
      </c>
      <c r="C25" s="78" t="s">
        <v>181</v>
      </c>
      <c r="D25" s="79" t="s">
        <v>142</v>
      </c>
      <c r="E25" s="78" t="s">
        <v>143</v>
      </c>
      <c r="F25" s="79" t="s">
        <v>219</v>
      </c>
      <c r="G25" s="78">
        <v>4256</v>
      </c>
      <c r="H25" s="79" t="s">
        <v>103</v>
      </c>
      <c r="I25" s="79" t="s">
        <v>205</v>
      </c>
      <c r="J25" s="78" t="s">
        <v>105</v>
      </c>
      <c r="K25" s="78" t="s">
        <v>106</v>
      </c>
      <c r="L25" s="78" t="s">
        <v>107</v>
      </c>
      <c r="M25" s="78">
        <v>1</v>
      </c>
      <c r="N25" s="78">
        <v>1</v>
      </c>
      <c r="O25" s="79" t="s">
        <v>193</v>
      </c>
      <c r="P25" s="79" t="s">
        <v>220</v>
      </c>
      <c r="Q25" s="79" t="s">
        <v>221</v>
      </c>
      <c r="R25" s="78"/>
      <c r="S25" s="78"/>
      <c r="T25" s="78">
        <v>1999</v>
      </c>
      <c r="U25" s="78"/>
      <c r="V25" s="78">
        <v>8000</v>
      </c>
      <c r="W25" s="98" t="s">
        <v>186</v>
      </c>
      <c r="X25" s="80">
        <v>4.4000000000000004</v>
      </c>
      <c r="Y25" s="79" t="s">
        <v>111</v>
      </c>
      <c r="Z25" s="79" t="s">
        <v>112</v>
      </c>
      <c r="AA25" s="103">
        <v>0</v>
      </c>
    </row>
    <row r="26" spans="1:27" x14ac:dyDescent="0.35">
      <c r="A26" s="78">
        <v>900067685</v>
      </c>
      <c r="B26" s="78">
        <v>42</v>
      </c>
      <c r="C26" s="78" t="s">
        <v>181</v>
      </c>
      <c r="D26" s="79" t="s">
        <v>142</v>
      </c>
      <c r="E26" s="78" t="s">
        <v>143</v>
      </c>
      <c r="F26" s="79" t="s">
        <v>222</v>
      </c>
      <c r="G26" s="78">
        <v>619</v>
      </c>
      <c r="H26" s="79" t="s">
        <v>103</v>
      </c>
      <c r="I26" s="79" t="s">
        <v>196</v>
      </c>
      <c r="J26" s="78" t="s">
        <v>105</v>
      </c>
      <c r="K26" s="78" t="s">
        <v>106</v>
      </c>
      <c r="L26" s="78" t="s">
        <v>107</v>
      </c>
      <c r="M26" s="78">
        <v>2</v>
      </c>
      <c r="N26" s="78">
        <v>1</v>
      </c>
      <c r="O26" s="79" t="s">
        <v>223</v>
      </c>
      <c r="P26" s="79" t="s">
        <v>224</v>
      </c>
      <c r="Q26" s="79" t="s">
        <v>225</v>
      </c>
      <c r="R26" s="79" t="s">
        <v>226</v>
      </c>
      <c r="S26" s="78"/>
      <c r="T26" s="78">
        <v>2001</v>
      </c>
      <c r="U26" s="78"/>
      <c r="V26" s="78">
        <v>1000</v>
      </c>
      <c r="W26" s="98" t="s">
        <v>186</v>
      </c>
      <c r="X26" s="80">
        <v>2.8</v>
      </c>
      <c r="Y26" s="79" t="s">
        <v>111</v>
      </c>
      <c r="Z26" s="79" t="s">
        <v>112</v>
      </c>
      <c r="AA26" s="103">
        <v>0</v>
      </c>
    </row>
    <row r="27" spans="1:27" x14ac:dyDescent="0.35">
      <c r="A27" s="78">
        <v>900067686</v>
      </c>
      <c r="B27" s="78">
        <v>42</v>
      </c>
      <c r="C27" s="78" t="s">
        <v>181</v>
      </c>
      <c r="D27" s="79" t="s">
        <v>142</v>
      </c>
      <c r="E27" s="78" t="s">
        <v>143</v>
      </c>
      <c r="F27" s="79" t="s">
        <v>227</v>
      </c>
      <c r="G27" s="78">
        <v>5586</v>
      </c>
      <c r="H27" s="79" t="s">
        <v>103</v>
      </c>
      <c r="I27" s="79" t="s">
        <v>228</v>
      </c>
      <c r="J27" s="78" t="s">
        <v>105</v>
      </c>
      <c r="K27" s="78" t="s">
        <v>106</v>
      </c>
      <c r="L27" s="78" t="s">
        <v>107</v>
      </c>
      <c r="M27" s="78">
        <v>1</v>
      </c>
      <c r="N27" s="78">
        <v>1</v>
      </c>
      <c r="O27" s="79" t="s">
        <v>229</v>
      </c>
      <c r="P27" s="79" t="s">
        <v>230</v>
      </c>
      <c r="Q27" s="79" t="s">
        <v>231</v>
      </c>
      <c r="R27" s="78"/>
      <c r="S27" s="78"/>
      <c r="T27" s="78">
        <v>2001</v>
      </c>
      <c r="U27" s="78"/>
      <c r="V27" s="78">
        <v>250</v>
      </c>
      <c r="W27" s="98" t="s">
        <v>232</v>
      </c>
      <c r="X27" s="80">
        <v>2.1</v>
      </c>
      <c r="Y27" s="79" t="s">
        <v>111</v>
      </c>
      <c r="Z27" s="79" t="s">
        <v>112</v>
      </c>
      <c r="AA27" s="103">
        <v>0</v>
      </c>
    </row>
    <row r="28" spans="1:27" x14ac:dyDescent="0.35">
      <c r="A28" s="78">
        <v>900067688</v>
      </c>
      <c r="B28" s="78">
        <v>42</v>
      </c>
      <c r="C28" s="78" t="s">
        <v>181</v>
      </c>
      <c r="D28" s="79" t="s">
        <v>142</v>
      </c>
      <c r="E28" s="78" t="s">
        <v>143</v>
      </c>
      <c r="F28" s="79" t="s">
        <v>227</v>
      </c>
      <c r="G28" s="78">
        <v>5586</v>
      </c>
      <c r="H28" s="79" t="s">
        <v>103</v>
      </c>
      <c r="I28" s="79" t="s">
        <v>233</v>
      </c>
      <c r="J28" s="78" t="s">
        <v>105</v>
      </c>
      <c r="K28" s="78" t="s">
        <v>106</v>
      </c>
      <c r="L28" s="78" t="s">
        <v>107</v>
      </c>
      <c r="M28" s="78">
        <v>2</v>
      </c>
      <c r="N28" s="78">
        <v>1</v>
      </c>
      <c r="O28" s="79" t="s">
        <v>234</v>
      </c>
      <c r="P28" s="79" t="s">
        <v>235</v>
      </c>
      <c r="Q28" s="79" t="s">
        <v>236</v>
      </c>
      <c r="R28" s="78"/>
      <c r="S28" s="78"/>
      <c r="T28" s="78">
        <v>1998</v>
      </c>
      <c r="U28" s="78"/>
      <c r="V28" s="78">
        <v>250</v>
      </c>
      <c r="W28" s="98" t="s">
        <v>232</v>
      </c>
      <c r="X28" s="80">
        <v>2.6</v>
      </c>
      <c r="Y28" s="79" t="s">
        <v>111</v>
      </c>
      <c r="Z28" s="79" t="s">
        <v>112</v>
      </c>
      <c r="AA28" s="103">
        <v>0</v>
      </c>
    </row>
    <row r="29" spans="1:27" x14ac:dyDescent="0.35">
      <c r="A29" s="78">
        <v>900067689</v>
      </c>
      <c r="B29" s="78">
        <v>42</v>
      </c>
      <c r="C29" s="78" t="s">
        <v>181</v>
      </c>
      <c r="D29" s="79" t="s">
        <v>142</v>
      </c>
      <c r="E29" s="78" t="s">
        <v>143</v>
      </c>
      <c r="F29" s="79" t="s">
        <v>227</v>
      </c>
      <c r="G29" s="78">
        <v>5586</v>
      </c>
      <c r="H29" s="79" t="s">
        <v>103</v>
      </c>
      <c r="I29" s="79" t="s">
        <v>237</v>
      </c>
      <c r="J29" s="78" t="s">
        <v>105</v>
      </c>
      <c r="K29" s="78" t="s">
        <v>106</v>
      </c>
      <c r="L29" s="78" t="s">
        <v>107</v>
      </c>
      <c r="M29" s="78">
        <v>3</v>
      </c>
      <c r="N29" s="78">
        <v>1</v>
      </c>
      <c r="O29" s="79" t="s">
        <v>238</v>
      </c>
      <c r="P29" s="79" t="s">
        <v>239</v>
      </c>
      <c r="Q29" s="79" t="s">
        <v>240</v>
      </c>
      <c r="R29" s="78"/>
      <c r="S29" s="78"/>
      <c r="T29" s="78">
        <v>2004</v>
      </c>
      <c r="U29" s="78"/>
      <c r="V29" s="78">
        <v>250</v>
      </c>
      <c r="W29" s="98" t="s">
        <v>186</v>
      </c>
      <c r="X29" s="80">
        <v>2.2999999999999998</v>
      </c>
      <c r="Y29" s="79" t="s">
        <v>111</v>
      </c>
      <c r="Z29" s="79" t="s">
        <v>112</v>
      </c>
      <c r="AA29" s="103">
        <v>0</v>
      </c>
    </row>
    <row r="30" spans="1:27" x14ac:dyDescent="0.35">
      <c r="A30" s="78">
        <v>900067690</v>
      </c>
      <c r="B30" s="78">
        <v>42</v>
      </c>
      <c r="C30" s="78" t="s">
        <v>181</v>
      </c>
      <c r="D30" s="79" t="s">
        <v>142</v>
      </c>
      <c r="E30" s="78" t="s">
        <v>143</v>
      </c>
      <c r="F30" s="79" t="s">
        <v>227</v>
      </c>
      <c r="G30" s="78">
        <v>5586</v>
      </c>
      <c r="H30" s="79" t="s">
        <v>103</v>
      </c>
      <c r="I30" s="79" t="s">
        <v>241</v>
      </c>
      <c r="J30" s="78" t="s">
        <v>105</v>
      </c>
      <c r="K30" s="78" t="s">
        <v>106</v>
      </c>
      <c r="L30" s="78" t="s">
        <v>107</v>
      </c>
      <c r="M30" s="78">
        <v>4</v>
      </c>
      <c r="N30" s="78">
        <v>1</v>
      </c>
      <c r="O30" s="79" t="s">
        <v>238</v>
      </c>
      <c r="P30" s="79" t="s">
        <v>242</v>
      </c>
      <c r="Q30" s="79" t="s">
        <v>243</v>
      </c>
      <c r="R30" s="78"/>
      <c r="S30" s="78"/>
      <c r="T30" s="78">
        <v>2001</v>
      </c>
      <c r="U30" s="78"/>
      <c r="V30" s="78">
        <v>250</v>
      </c>
      <c r="W30" s="98" t="s">
        <v>186</v>
      </c>
      <c r="X30" s="80">
        <v>4.2</v>
      </c>
      <c r="Y30" s="79" t="s">
        <v>111</v>
      </c>
      <c r="Z30" s="79" t="s">
        <v>112</v>
      </c>
      <c r="AA30" s="103">
        <v>0</v>
      </c>
    </row>
    <row r="31" spans="1:27" x14ac:dyDescent="0.35">
      <c r="A31" s="78">
        <v>900067691</v>
      </c>
      <c r="B31" s="78">
        <v>42</v>
      </c>
      <c r="C31" s="78" t="s">
        <v>181</v>
      </c>
      <c r="D31" s="79" t="s">
        <v>142</v>
      </c>
      <c r="E31" s="78" t="s">
        <v>143</v>
      </c>
      <c r="F31" s="79" t="s">
        <v>227</v>
      </c>
      <c r="G31" s="78">
        <v>5586</v>
      </c>
      <c r="H31" s="79" t="s">
        <v>103</v>
      </c>
      <c r="I31" s="79" t="s">
        <v>244</v>
      </c>
      <c r="J31" s="78" t="s">
        <v>105</v>
      </c>
      <c r="K31" s="78" t="s">
        <v>106</v>
      </c>
      <c r="L31" s="78" t="s">
        <v>107</v>
      </c>
      <c r="M31" s="78">
        <v>5</v>
      </c>
      <c r="N31" s="78">
        <v>1</v>
      </c>
      <c r="O31" s="79" t="s">
        <v>245</v>
      </c>
      <c r="P31" s="79" t="s">
        <v>246</v>
      </c>
      <c r="Q31" s="79" t="s">
        <v>247</v>
      </c>
      <c r="R31" s="78"/>
      <c r="S31" s="78"/>
      <c r="T31" s="78">
        <v>2005</v>
      </c>
      <c r="U31" s="78"/>
      <c r="V31" s="78">
        <v>1000</v>
      </c>
      <c r="W31" s="98" t="s">
        <v>232</v>
      </c>
      <c r="X31" s="80">
        <v>1.9</v>
      </c>
      <c r="Y31" s="79" t="s">
        <v>111</v>
      </c>
      <c r="Z31" s="79" t="s">
        <v>112</v>
      </c>
      <c r="AA31" s="103">
        <v>0</v>
      </c>
    </row>
    <row r="32" spans="1:27" x14ac:dyDescent="0.35">
      <c r="A32" s="78">
        <v>900067692</v>
      </c>
      <c r="B32" s="78">
        <v>42</v>
      </c>
      <c r="C32" s="78" t="s">
        <v>181</v>
      </c>
      <c r="D32" s="79" t="s">
        <v>142</v>
      </c>
      <c r="E32" s="78" t="s">
        <v>143</v>
      </c>
      <c r="F32" s="79" t="s">
        <v>248</v>
      </c>
      <c r="G32" s="78">
        <v>563</v>
      </c>
      <c r="H32" s="79" t="s">
        <v>104</v>
      </c>
      <c r="I32" s="79" t="s">
        <v>249</v>
      </c>
      <c r="J32" s="78" t="s">
        <v>105</v>
      </c>
      <c r="K32" s="78" t="s">
        <v>106</v>
      </c>
      <c r="L32" s="78" t="s">
        <v>107</v>
      </c>
      <c r="M32" s="78">
        <v>1</v>
      </c>
      <c r="N32" s="78">
        <v>1</v>
      </c>
      <c r="O32" s="79" t="s">
        <v>188</v>
      </c>
      <c r="P32" s="79" t="s">
        <v>250</v>
      </c>
      <c r="Q32" s="79" t="s">
        <v>251</v>
      </c>
      <c r="R32" s="78"/>
      <c r="S32" s="78"/>
      <c r="T32" s="78">
        <v>1980</v>
      </c>
      <c r="U32" s="78"/>
      <c r="V32" s="78">
        <v>500</v>
      </c>
      <c r="W32" s="98" t="s">
        <v>186</v>
      </c>
      <c r="X32" s="80">
        <v>5</v>
      </c>
      <c r="Y32" s="79" t="s">
        <v>111</v>
      </c>
      <c r="Z32" s="79" t="s">
        <v>112</v>
      </c>
      <c r="AA32" s="103">
        <v>0</v>
      </c>
    </row>
    <row r="33" spans="1:27" x14ac:dyDescent="0.35">
      <c r="A33" s="78">
        <v>900099527</v>
      </c>
      <c r="B33" s="78">
        <v>42</v>
      </c>
      <c r="C33" s="78" t="s">
        <v>181</v>
      </c>
      <c r="D33" s="79" t="s">
        <v>142</v>
      </c>
      <c r="E33" s="78" t="s">
        <v>143</v>
      </c>
      <c r="F33" s="79" t="s">
        <v>222</v>
      </c>
      <c r="G33" s="78">
        <v>619</v>
      </c>
      <c r="H33" s="79" t="s">
        <v>103</v>
      </c>
      <c r="I33" s="79" t="s">
        <v>187</v>
      </c>
      <c r="J33" s="78" t="s">
        <v>105</v>
      </c>
      <c r="K33" s="78" t="s">
        <v>106</v>
      </c>
      <c r="L33" s="78" t="s">
        <v>107</v>
      </c>
      <c r="M33" s="78">
        <v>1</v>
      </c>
      <c r="N33" s="78">
        <v>1</v>
      </c>
      <c r="O33" s="79" t="s">
        <v>362</v>
      </c>
      <c r="P33" s="79" t="s">
        <v>363</v>
      </c>
      <c r="Q33" s="78"/>
      <c r="R33" s="78"/>
      <c r="S33" s="78"/>
      <c r="T33" s="78">
        <v>2008</v>
      </c>
      <c r="U33" s="78"/>
      <c r="V33" s="78">
        <v>2000</v>
      </c>
      <c r="W33" s="98" t="s">
        <v>186</v>
      </c>
      <c r="X33" s="80">
        <v>3.8</v>
      </c>
      <c r="Y33" s="79" t="s">
        <v>111</v>
      </c>
      <c r="Z33" s="79" t="s">
        <v>112</v>
      </c>
      <c r="AA33" s="103">
        <v>0</v>
      </c>
    </row>
    <row r="34" spans="1:27" x14ac:dyDescent="0.35">
      <c r="A34" s="78">
        <v>900112617</v>
      </c>
      <c r="B34" s="78">
        <v>42</v>
      </c>
      <c r="C34" s="78" t="s">
        <v>181</v>
      </c>
      <c r="D34" s="79" t="s">
        <v>142</v>
      </c>
      <c r="E34" s="78" t="s">
        <v>143</v>
      </c>
      <c r="F34" s="79" t="s">
        <v>227</v>
      </c>
      <c r="G34" s="78">
        <v>5586</v>
      </c>
      <c r="H34" s="79" t="s">
        <v>103</v>
      </c>
      <c r="I34" s="79" t="s">
        <v>372</v>
      </c>
      <c r="J34" s="78" t="s">
        <v>105</v>
      </c>
      <c r="K34" s="78" t="s">
        <v>106</v>
      </c>
      <c r="L34" s="78" t="s">
        <v>107</v>
      </c>
      <c r="M34" s="78">
        <v>6</v>
      </c>
      <c r="N34" s="78">
        <v>1</v>
      </c>
      <c r="O34" s="79" t="s">
        <v>245</v>
      </c>
      <c r="P34" s="79" t="s">
        <v>373</v>
      </c>
      <c r="Q34" s="79" t="s">
        <v>374</v>
      </c>
      <c r="R34" s="79" t="s">
        <v>375</v>
      </c>
      <c r="S34" s="78"/>
      <c r="T34" s="78">
        <v>2001</v>
      </c>
      <c r="U34" s="79" t="s">
        <v>376</v>
      </c>
      <c r="V34" s="78">
        <v>4000</v>
      </c>
      <c r="W34" s="98" t="s">
        <v>186</v>
      </c>
      <c r="X34" s="80">
        <v>4.9000000000000004</v>
      </c>
      <c r="Y34" s="79" t="s">
        <v>111</v>
      </c>
      <c r="Z34" s="79" t="s">
        <v>112</v>
      </c>
      <c r="AA34" s="103">
        <v>0</v>
      </c>
    </row>
    <row r="35" spans="1:27" x14ac:dyDescent="0.35">
      <c r="A35" s="78">
        <v>900112618</v>
      </c>
      <c r="B35" s="78">
        <v>42</v>
      </c>
      <c r="C35" s="78" t="s">
        <v>181</v>
      </c>
      <c r="D35" s="79" t="s">
        <v>142</v>
      </c>
      <c r="E35" s="78" t="s">
        <v>143</v>
      </c>
      <c r="F35" s="79" t="s">
        <v>227</v>
      </c>
      <c r="G35" s="78">
        <v>5586</v>
      </c>
      <c r="H35" s="79" t="s">
        <v>103</v>
      </c>
      <c r="I35" s="79" t="s">
        <v>377</v>
      </c>
      <c r="J35" s="78" t="s">
        <v>105</v>
      </c>
      <c r="K35" s="78" t="s">
        <v>106</v>
      </c>
      <c r="L35" s="78" t="s">
        <v>107</v>
      </c>
      <c r="M35" s="78">
        <v>7</v>
      </c>
      <c r="N35" s="78">
        <v>1</v>
      </c>
      <c r="O35" s="79" t="s">
        <v>245</v>
      </c>
      <c r="P35" s="79" t="s">
        <v>373</v>
      </c>
      <c r="Q35" s="78"/>
      <c r="R35" s="79" t="s">
        <v>378</v>
      </c>
      <c r="S35" s="78"/>
      <c r="T35" s="78">
        <v>2001</v>
      </c>
      <c r="U35" s="79" t="s">
        <v>376</v>
      </c>
      <c r="V35" s="78">
        <v>4000</v>
      </c>
      <c r="W35" s="98" t="s">
        <v>186</v>
      </c>
      <c r="X35" s="80">
        <v>4.9000000000000004</v>
      </c>
      <c r="Y35" s="79" t="s">
        <v>111</v>
      </c>
      <c r="Z35" s="79" t="s">
        <v>112</v>
      </c>
      <c r="AA35" s="103">
        <v>0</v>
      </c>
    </row>
    <row r="36" spans="1:27" x14ac:dyDescent="0.35">
      <c r="A36" s="78">
        <v>900108076</v>
      </c>
      <c r="B36" s="78">
        <v>41</v>
      </c>
      <c r="C36" s="78" t="s">
        <v>99</v>
      </c>
      <c r="D36" s="79" t="s">
        <v>166</v>
      </c>
      <c r="E36" s="78" t="s">
        <v>167</v>
      </c>
      <c r="F36" s="79" t="s">
        <v>151</v>
      </c>
      <c r="G36" s="78">
        <v>11143</v>
      </c>
      <c r="H36" s="79" t="s">
        <v>103</v>
      </c>
      <c r="I36" s="79" t="s">
        <v>168</v>
      </c>
      <c r="J36" s="78" t="s">
        <v>105</v>
      </c>
      <c r="K36" s="78" t="s">
        <v>106</v>
      </c>
      <c r="L36" s="78" t="s">
        <v>107</v>
      </c>
      <c r="M36" s="78">
        <v>1</v>
      </c>
      <c r="N36" s="78">
        <v>1</v>
      </c>
      <c r="O36" s="79" t="s">
        <v>169</v>
      </c>
      <c r="P36" s="79" t="s">
        <v>170</v>
      </c>
      <c r="Q36" s="79" t="s">
        <v>171</v>
      </c>
      <c r="R36" s="79" t="s">
        <v>172</v>
      </c>
      <c r="S36" s="78"/>
      <c r="T36" s="78">
        <v>1900</v>
      </c>
      <c r="U36" s="79" t="s">
        <v>33</v>
      </c>
      <c r="V36" s="78"/>
      <c r="W36" s="97"/>
      <c r="X36" s="78"/>
      <c r="Y36" s="79" t="s">
        <v>111</v>
      </c>
      <c r="Z36" s="79" t="s">
        <v>112</v>
      </c>
      <c r="AA36" s="103">
        <v>0</v>
      </c>
    </row>
    <row r="37" spans="1:27" x14ac:dyDescent="0.35">
      <c r="A37" s="78">
        <v>900067645</v>
      </c>
      <c r="B37" s="78">
        <v>42</v>
      </c>
      <c r="C37" s="78" t="s">
        <v>181</v>
      </c>
      <c r="D37" s="79" t="s">
        <v>166</v>
      </c>
      <c r="E37" s="78" t="s">
        <v>167</v>
      </c>
      <c r="F37" s="79" t="s">
        <v>182</v>
      </c>
      <c r="G37" s="78">
        <v>3035</v>
      </c>
      <c r="H37" s="79" t="s">
        <v>103</v>
      </c>
      <c r="I37" s="79" t="s">
        <v>183</v>
      </c>
      <c r="J37" s="78" t="s">
        <v>105</v>
      </c>
      <c r="K37" s="78" t="s">
        <v>106</v>
      </c>
      <c r="L37" s="78" t="s">
        <v>107</v>
      </c>
      <c r="M37" s="78">
        <v>2</v>
      </c>
      <c r="N37" s="78">
        <v>1</v>
      </c>
      <c r="O37" s="79" t="s">
        <v>29</v>
      </c>
      <c r="P37" s="79" t="s">
        <v>184</v>
      </c>
      <c r="Q37" s="79" t="s">
        <v>185</v>
      </c>
      <c r="R37" s="78"/>
      <c r="S37" s="78"/>
      <c r="T37" s="78">
        <v>1987</v>
      </c>
      <c r="U37" s="78"/>
      <c r="V37" s="78">
        <v>8000</v>
      </c>
      <c r="W37" s="98" t="s">
        <v>186</v>
      </c>
      <c r="X37" s="80">
        <v>4.5999999999999996</v>
      </c>
      <c r="Y37" s="79" t="s">
        <v>111</v>
      </c>
      <c r="Z37" s="79" t="s">
        <v>112</v>
      </c>
      <c r="AA37" s="103">
        <v>0</v>
      </c>
    </row>
    <row r="38" spans="1:27" x14ac:dyDescent="0.35">
      <c r="A38" s="78">
        <v>900067646</v>
      </c>
      <c r="B38" s="78">
        <v>42</v>
      </c>
      <c r="C38" s="78" t="s">
        <v>181</v>
      </c>
      <c r="D38" s="79" t="s">
        <v>166</v>
      </c>
      <c r="E38" s="78" t="s">
        <v>167</v>
      </c>
      <c r="F38" s="79" t="s">
        <v>182</v>
      </c>
      <c r="G38" s="78">
        <v>3035</v>
      </c>
      <c r="H38" s="79" t="s">
        <v>103</v>
      </c>
      <c r="I38" s="79" t="s">
        <v>187</v>
      </c>
      <c r="J38" s="78" t="s">
        <v>105</v>
      </c>
      <c r="K38" s="78" t="s">
        <v>106</v>
      </c>
      <c r="L38" s="78" t="s">
        <v>107</v>
      </c>
      <c r="M38" s="78">
        <v>1</v>
      </c>
      <c r="N38" s="78">
        <v>1</v>
      </c>
      <c r="O38" s="79" t="s">
        <v>188</v>
      </c>
      <c r="P38" s="79" t="s">
        <v>189</v>
      </c>
      <c r="Q38" s="79" t="s">
        <v>190</v>
      </c>
      <c r="R38" s="78"/>
      <c r="S38" s="78"/>
      <c r="T38" s="78">
        <v>1981</v>
      </c>
      <c r="U38" s="78"/>
      <c r="V38" s="78">
        <v>3200</v>
      </c>
      <c r="W38" s="98" t="s">
        <v>186</v>
      </c>
      <c r="X38" s="80">
        <v>4.5999999999999996</v>
      </c>
      <c r="Y38" s="79" t="s">
        <v>111</v>
      </c>
      <c r="Z38" s="79" t="s">
        <v>112</v>
      </c>
      <c r="AA38" s="103">
        <v>0</v>
      </c>
    </row>
    <row r="39" spans="1:27" x14ac:dyDescent="0.35">
      <c r="A39" s="78">
        <v>900067647</v>
      </c>
      <c r="B39" s="78">
        <v>42</v>
      </c>
      <c r="C39" s="78" t="s">
        <v>181</v>
      </c>
      <c r="D39" s="79" t="s">
        <v>166</v>
      </c>
      <c r="E39" s="78" t="s">
        <v>167</v>
      </c>
      <c r="F39" s="79" t="s">
        <v>136</v>
      </c>
      <c r="G39" s="78">
        <v>797</v>
      </c>
      <c r="H39" s="79" t="s">
        <v>103</v>
      </c>
      <c r="I39" s="79" t="s">
        <v>191</v>
      </c>
      <c r="J39" s="78" t="s">
        <v>105</v>
      </c>
      <c r="K39" s="78" t="s">
        <v>106</v>
      </c>
      <c r="L39" s="78" t="s">
        <v>107</v>
      </c>
      <c r="M39" s="78">
        <v>1</v>
      </c>
      <c r="N39" s="78">
        <v>1</v>
      </c>
      <c r="O39" s="79" t="s">
        <v>29</v>
      </c>
      <c r="P39" s="79" t="s">
        <v>184</v>
      </c>
      <c r="Q39" s="79" t="s">
        <v>192</v>
      </c>
      <c r="R39" s="78"/>
      <c r="S39" s="78"/>
      <c r="T39" s="78">
        <v>1987</v>
      </c>
      <c r="U39" s="78"/>
      <c r="V39" s="78">
        <v>8000</v>
      </c>
      <c r="W39" s="98" t="s">
        <v>186</v>
      </c>
      <c r="X39" s="80">
        <v>4.7</v>
      </c>
      <c r="Y39" s="79" t="s">
        <v>111</v>
      </c>
      <c r="Z39" s="79" t="s">
        <v>112</v>
      </c>
      <c r="AA39" s="103">
        <v>0</v>
      </c>
    </row>
    <row r="40" spans="1:27" x14ac:dyDescent="0.35">
      <c r="A40" s="78">
        <v>900080035</v>
      </c>
      <c r="B40" s="78">
        <v>42</v>
      </c>
      <c r="C40" s="78" t="s">
        <v>181</v>
      </c>
      <c r="D40" s="79" t="s">
        <v>166</v>
      </c>
      <c r="E40" s="78" t="s">
        <v>167</v>
      </c>
      <c r="F40" s="79" t="s">
        <v>337</v>
      </c>
      <c r="G40" s="78">
        <v>3120</v>
      </c>
      <c r="H40" s="79" t="s">
        <v>103</v>
      </c>
      <c r="I40" s="79" t="s">
        <v>116</v>
      </c>
      <c r="J40" s="78" t="s">
        <v>105</v>
      </c>
      <c r="K40" s="78" t="s">
        <v>106</v>
      </c>
      <c r="L40" s="78" t="s">
        <v>107</v>
      </c>
      <c r="M40" s="78">
        <v>1</v>
      </c>
      <c r="N40" s="78">
        <v>1</v>
      </c>
      <c r="O40" s="79" t="s">
        <v>29</v>
      </c>
      <c r="P40" s="79" t="s">
        <v>317</v>
      </c>
      <c r="Q40" s="79" t="s">
        <v>338</v>
      </c>
      <c r="R40" s="79" t="s">
        <v>339</v>
      </c>
      <c r="S40" s="78"/>
      <c r="T40" s="78">
        <v>2005</v>
      </c>
      <c r="U40" s="78"/>
      <c r="V40" s="78">
        <v>8000</v>
      </c>
      <c r="W40" s="98" t="s">
        <v>186</v>
      </c>
      <c r="X40" s="80">
        <v>4.7</v>
      </c>
      <c r="Y40" s="79" t="s">
        <v>111</v>
      </c>
      <c r="Z40" s="79" t="s">
        <v>112</v>
      </c>
      <c r="AA40" s="103">
        <v>0</v>
      </c>
    </row>
    <row r="41" spans="1:27" x14ac:dyDescent="0.35">
      <c r="A41" s="78">
        <v>900080036</v>
      </c>
      <c r="B41" s="78">
        <v>42</v>
      </c>
      <c r="C41" s="78" t="s">
        <v>181</v>
      </c>
      <c r="D41" s="79" t="s">
        <v>166</v>
      </c>
      <c r="E41" s="78" t="s">
        <v>167</v>
      </c>
      <c r="F41" s="79" t="s">
        <v>337</v>
      </c>
      <c r="G41" s="78">
        <v>3120</v>
      </c>
      <c r="H41" s="79" t="s">
        <v>103</v>
      </c>
      <c r="I41" s="79" t="s">
        <v>152</v>
      </c>
      <c r="J41" s="78" t="s">
        <v>105</v>
      </c>
      <c r="K41" s="78" t="s">
        <v>106</v>
      </c>
      <c r="L41" s="78" t="s">
        <v>107</v>
      </c>
      <c r="M41" s="78">
        <v>2</v>
      </c>
      <c r="N41" s="78">
        <v>1</v>
      </c>
      <c r="O41" s="79" t="s">
        <v>29</v>
      </c>
      <c r="P41" s="79" t="s">
        <v>317</v>
      </c>
      <c r="Q41" s="79" t="s">
        <v>340</v>
      </c>
      <c r="R41" s="79" t="s">
        <v>339</v>
      </c>
      <c r="S41" s="78"/>
      <c r="T41" s="78">
        <v>2005</v>
      </c>
      <c r="U41" s="78"/>
      <c r="V41" s="78">
        <v>8000</v>
      </c>
      <c r="W41" s="98" t="s">
        <v>186</v>
      </c>
      <c r="X41" s="80">
        <v>4.7</v>
      </c>
      <c r="Y41" s="79" t="s">
        <v>111</v>
      </c>
      <c r="Z41" s="79" t="s">
        <v>112</v>
      </c>
      <c r="AA41" s="103">
        <v>0</v>
      </c>
    </row>
    <row r="42" spans="1:27" x14ac:dyDescent="0.35">
      <c r="A42" s="78">
        <v>900080092</v>
      </c>
      <c r="B42" s="78">
        <v>42</v>
      </c>
      <c r="C42" s="78" t="s">
        <v>181</v>
      </c>
      <c r="D42" s="79" t="s">
        <v>166</v>
      </c>
      <c r="E42" s="78" t="s">
        <v>167</v>
      </c>
      <c r="F42" s="79" t="s">
        <v>341</v>
      </c>
      <c r="G42" s="78">
        <v>1890</v>
      </c>
      <c r="H42" s="79" t="s">
        <v>103</v>
      </c>
      <c r="I42" s="79" t="s">
        <v>306</v>
      </c>
      <c r="J42" s="78" t="s">
        <v>105</v>
      </c>
      <c r="K42" s="78" t="s">
        <v>106</v>
      </c>
      <c r="L42" s="78" t="s">
        <v>107</v>
      </c>
      <c r="M42" s="78">
        <v>1</v>
      </c>
      <c r="N42" s="78">
        <v>1</v>
      </c>
      <c r="O42" s="79" t="s">
        <v>29</v>
      </c>
      <c r="P42" s="79" t="s">
        <v>342</v>
      </c>
      <c r="Q42" s="79" t="s">
        <v>343</v>
      </c>
      <c r="R42" s="79" t="s">
        <v>344</v>
      </c>
      <c r="S42" s="78"/>
      <c r="T42" s="78">
        <v>2006</v>
      </c>
      <c r="U42" s="78"/>
      <c r="V42" s="78">
        <v>8000</v>
      </c>
      <c r="W42" s="98" t="s">
        <v>186</v>
      </c>
      <c r="X42" s="80">
        <v>4.8</v>
      </c>
      <c r="Y42" s="79" t="s">
        <v>111</v>
      </c>
      <c r="Z42" s="79" t="s">
        <v>112</v>
      </c>
      <c r="AA42" s="103">
        <v>0</v>
      </c>
    </row>
    <row r="43" spans="1:27" x14ac:dyDescent="0.35">
      <c r="A43" s="78">
        <v>900080093</v>
      </c>
      <c r="B43" s="78">
        <v>42</v>
      </c>
      <c r="C43" s="78" t="s">
        <v>181</v>
      </c>
      <c r="D43" s="79" t="s">
        <v>166</v>
      </c>
      <c r="E43" s="78" t="s">
        <v>167</v>
      </c>
      <c r="F43" s="79" t="s">
        <v>341</v>
      </c>
      <c r="G43" s="78">
        <v>1890</v>
      </c>
      <c r="H43" s="79" t="s">
        <v>103</v>
      </c>
      <c r="I43" s="79" t="s">
        <v>345</v>
      </c>
      <c r="J43" s="78" t="s">
        <v>105</v>
      </c>
      <c r="K43" s="78" t="s">
        <v>106</v>
      </c>
      <c r="L43" s="78" t="s">
        <v>107</v>
      </c>
      <c r="M43" s="78">
        <v>2</v>
      </c>
      <c r="N43" s="78">
        <v>1</v>
      </c>
      <c r="O43" s="79" t="s">
        <v>29</v>
      </c>
      <c r="P43" s="79" t="s">
        <v>342</v>
      </c>
      <c r="Q43" s="79" t="s">
        <v>346</v>
      </c>
      <c r="R43" s="79" t="s">
        <v>344</v>
      </c>
      <c r="S43" s="78"/>
      <c r="T43" s="78">
        <v>2006</v>
      </c>
      <c r="U43" s="78"/>
      <c r="V43" s="78">
        <v>8000</v>
      </c>
      <c r="W43" s="98" t="s">
        <v>186</v>
      </c>
      <c r="X43" s="80">
        <v>4.8</v>
      </c>
      <c r="Y43" s="79" t="s">
        <v>111</v>
      </c>
      <c r="Z43" s="79" t="s">
        <v>112</v>
      </c>
      <c r="AA43" s="103">
        <v>0</v>
      </c>
    </row>
    <row r="44" spans="1:27" x14ac:dyDescent="0.35">
      <c r="A44" s="78">
        <v>900067720</v>
      </c>
      <c r="B44" s="78">
        <v>42</v>
      </c>
      <c r="C44" s="78" t="s">
        <v>181</v>
      </c>
      <c r="D44" s="79" t="s">
        <v>269</v>
      </c>
      <c r="E44" s="78" t="s">
        <v>270</v>
      </c>
      <c r="F44" s="79" t="s">
        <v>271</v>
      </c>
      <c r="G44" s="78">
        <v>1697</v>
      </c>
      <c r="H44" s="79" t="s">
        <v>103</v>
      </c>
      <c r="I44" s="79" t="s">
        <v>272</v>
      </c>
      <c r="J44" s="78" t="s">
        <v>105</v>
      </c>
      <c r="K44" s="78" t="s">
        <v>106</v>
      </c>
      <c r="L44" s="78" t="s">
        <v>107</v>
      </c>
      <c r="M44" s="78">
        <v>1</v>
      </c>
      <c r="N44" s="78">
        <v>1</v>
      </c>
      <c r="O44" s="79" t="s">
        <v>273</v>
      </c>
      <c r="P44" s="79" t="s">
        <v>274</v>
      </c>
      <c r="Q44" s="79" t="s">
        <v>275</v>
      </c>
      <c r="R44" s="78"/>
      <c r="S44" s="78"/>
      <c r="T44" s="78">
        <v>2003</v>
      </c>
      <c r="U44" s="78"/>
      <c r="V44" s="78">
        <v>250</v>
      </c>
      <c r="W44" s="98" t="s">
        <v>186</v>
      </c>
      <c r="X44" s="78"/>
      <c r="Y44" s="79" t="s">
        <v>111</v>
      </c>
      <c r="Z44" s="79" t="s">
        <v>112</v>
      </c>
      <c r="AA44" s="103">
        <v>0</v>
      </c>
    </row>
    <row r="45" spans="1:27" x14ac:dyDescent="0.35">
      <c r="A45" s="78">
        <v>900067724</v>
      </c>
      <c r="B45" s="78">
        <v>42</v>
      </c>
      <c r="C45" s="78" t="s">
        <v>181</v>
      </c>
      <c r="D45" s="79" t="s">
        <v>269</v>
      </c>
      <c r="E45" s="78" t="s">
        <v>270</v>
      </c>
      <c r="F45" s="79" t="s">
        <v>276</v>
      </c>
      <c r="G45" s="78">
        <v>760</v>
      </c>
      <c r="H45" s="79" t="s">
        <v>104</v>
      </c>
      <c r="I45" s="79" t="s">
        <v>277</v>
      </c>
      <c r="J45" s="78" t="s">
        <v>105</v>
      </c>
      <c r="K45" s="78" t="s">
        <v>106</v>
      </c>
      <c r="L45" s="78" t="s">
        <v>107</v>
      </c>
      <c r="M45" s="78">
        <v>1</v>
      </c>
      <c r="N45" s="78">
        <v>1</v>
      </c>
      <c r="O45" s="79" t="s">
        <v>223</v>
      </c>
      <c r="P45" s="79" t="s">
        <v>278</v>
      </c>
      <c r="Q45" s="79" t="s">
        <v>279</v>
      </c>
      <c r="R45" s="79" t="s">
        <v>280</v>
      </c>
      <c r="S45" s="78"/>
      <c r="T45" s="78">
        <v>1995</v>
      </c>
      <c r="U45" s="78"/>
      <c r="V45" s="78">
        <v>250</v>
      </c>
      <c r="W45" s="98" t="s">
        <v>186</v>
      </c>
      <c r="X45" s="78"/>
      <c r="Y45" s="79" t="s">
        <v>111</v>
      </c>
      <c r="Z45" s="79" t="s">
        <v>112</v>
      </c>
      <c r="AA45" s="103">
        <v>0</v>
      </c>
    </row>
    <row r="46" spans="1:27" x14ac:dyDescent="0.35">
      <c r="A46" s="78">
        <v>900067726</v>
      </c>
      <c r="B46" s="78">
        <v>42</v>
      </c>
      <c r="C46" s="78" t="s">
        <v>181</v>
      </c>
      <c r="D46" s="79" t="s">
        <v>269</v>
      </c>
      <c r="E46" s="78" t="s">
        <v>270</v>
      </c>
      <c r="F46" s="79" t="s">
        <v>115</v>
      </c>
      <c r="G46" s="78">
        <v>627</v>
      </c>
      <c r="H46" s="79" t="s">
        <v>104</v>
      </c>
      <c r="I46" s="79" t="s">
        <v>249</v>
      </c>
      <c r="J46" s="78" t="s">
        <v>105</v>
      </c>
      <c r="K46" s="78" t="s">
        <v>106</v>
      </c>
      <c r="L46" s="78" t="s">
        <v>107</v>
      </c>
      <c r="M46" s="78">
        <v>2</v>
      </c>
      <c r="N46" s="78">
        <v>1</v>
      </c>
      <c r="O46" s="79" t="s">
        <v>188</v>
      </c>
      <c r="P46" s="79" t="s">
        <v>281</v>
      </c>
      <c r="Q46" s="79" t="s">
        <v>282</v>
      </c>
      <c r="R46" s="79" t="s">
        <v>283</v>
      </c>
      <c r="S46" s="78"/>
      <c r="T46" s="78">
        <v>1972</v>
      </c>
      <c r="U46" s="78"/>
      <c r="V46" s="78">
        <v>125</v>
      </c>
      <c r="W46" s="98" t="s">
        <v>186</v>
      </c>
      <c r="X46" s="78"/>
      <c r="Y46" s="79" t="s">
        <v>111</v>
      </c>
      <c r="Z46" s="79" t="s">
        <v>112</v>
      </c>
      <c r="AA46" s="103">
        <v>0</v>
      </c>
    </row>
    <row r="47" spans="1:27" x14ac:dyDescent="0.35">
      <c r="A47" s="78">
        <v>900067728</v>
      </c>
      <c r="B47" s="78">
        <v>42</v>
      </c>
      <c r="C47" s="78" t="s">
        <v>181</v>
      </c>
      <c r="D47" s="79" t="s">
        <v>269</v>
      </c>
      <c r="E47" s="78" t="s">
        <v>270</v>
      </c>
      <c r="F47" s="79" t="s">
        <v>284</v>
      </c>
      <c r="G47" s="78">
        <v>2324</v>
      </c>
      <c r="H47" s="79" t="s">
        <v>103</v>
      </c>
      <c r="I47" s="79" t="s">
        <v>183</v>
      </c>
      <c r="J47" s="78" t="s">
        <v>105</v>
      </c>
      <c r="K47" s="78" t="s">
        <v>106</v>
      </c>
      <c r="L47" s="78" t="s">
        <v>107</v>
      </c>
      <c r="M47" s="78">
        <v>1</v>
      </c>
      <c r="N47" s="78">
        <v>1</v>
      </c>
      <c r="O47" s="79" t="s">
        <v>285</v>
      </c>
      <c r="P47" s="79" t="s">
        <v>286</v>
      </c>
      <c r="Q47" s="79" t="s">
        <v>287</v>
      </c>
      <c r="R47" s="79" t="s">
        <v>288</v>
      </c>
      <c r="S47" s="78"/>
      <c r="T47" s="78">
        <v>1985</v>
      </c>
      <c r="U47" s="78"/>
      <c r="V47" s="78">
        <v>3200</v>
      </c>
      <c r="W47" s="98" t="s">
        <v>186</v>
      </c>
      <c r="X47" s="80">
        <v>3.4</v>
      </c>
      <c r="Y47" s="79" t="s">
        <v>111</v>
      </c>
      <c r="Z47" s="79" t="s">
        <v>112</v>
      </c>
      <c r="AA47" s="103">
        <v>0</v>
      </c>
    </row>
    <row r="48" spans="1:27" x14ac:dyDescent="0.35">
      <c r="A48" s="78">
        <v>900073282</v>
      </c>
      <c r="B48" s="78">
        <v>41</v>
      </c>
      <c r="C48" s="78" t="s">
        <v>99</v>
      </c>
      <c r="D48" s="79" t="s">
        <v>100</v>
      </c>
      <c r="E48" s="78" t="s">
        <v>101</v>
      </c>
      <c r="F48" s="79" t="s">
        <v>102</v>
      </c>
      <c r="G48" s="78">
        <v>56</v>
      </c>
      <c r="H48" s="79" t="s">
        <v>103</v>
      </c>
      <c r="I48" s="79" t="s">
        <v>104</v>
      </c>
      <c r="J48" s="78" t="s">
        <v>105</v>
      </c>
      <c r="K48" s="78" t="s">
        <v>106</v>
      </c>
      <c r="L48" s="78" t="s">
        <v>107</v>
      </c>
      <c r="M48" s="78">
        <v>1</v>
      </c>
      <c r="N48" s="78">
        <v>1</v>
      </c>
      <c r="O48" s="79" t="s">
        <v>108</v>
      </c>
      <c r="P48" s="79" t="s">
        <v>109</v>
      </c>
      <c r="Q48" s="79" t="s">
        <v>110</v>
      </c>
      <c r="R48" s="78"/>
      <c r="S48" s="78"/>
      <c r="T48" s="78">
        <v>1998</v>
      </c>
      <c r="U48" s="79" t="s">
        <v>33</v>
      </c>
      <c r="V48" s="78">
        <v>1000</v>
      </c>
      <c r="W48" s="97">
        <v>1000</v>
      </c>
      <c r="X48" s="78"/>
      <c r="Y48" s="79" t="s">
        <v>111</v>
      </c>
      <c r="Z48" s="79" t="s">
        <v>112</v>
      </c>
      <c r="AA48" s="103">
        <v>0</v>
      </c>
    </row>
    <row r="49" spans="1:27" x14ac:dyDescent="0.35">
      <c r="A49" s="78">
        <v>900073283</v>
      </c>
      <c r="B49" s="78">
        <v>41</v>
      </c>
      <c r="C49" s="78" t="s">
        <v>99</v>
      </c>
      <c r="D49" s="79" t="s">
        <v>100</v>
      </c>
      <c r="E49" s="78" t="s">
        <v>101</v>
      </c>
      <c r="F49" s="79" t="s">
        <v>102</v>
      </c>
      <c r="G49" s="78">
        <v>56</v>
      </c>
      <c r="H49" s="79" t="s">
        <v>103</v>
      </c>
      <c r="I49" s="79" t="s">
        <v>104</v>
      </c>
      <c r="J49" s="78" t="s">
        <v>105</v>
      </c>
      <c r="K49" s="78" t="s">
        <v>106</v>
      </c>
      <c r="L49" s="78" t="s">
        <v>107</v>
      </c>
      <c r="M49" s="78">
        <v>2</v>
      </c>
      <c r="N49" s="78">
        <v>1</v>
      </c>
      <c r="O49" s="79" t="s">
        <v>108</v>
      </c>
      <c r="P49" s="79" t="s">
        <v>113</v>
      </c>
      <c r="Q49" s="79" t="s">
        <v>114</v>
      </c>
      <c r="R49" s="78"/>
      <c r="S49" s="78"/>
      <c r="T49" s="78">
        <v>1998</v>
      </c>
      <c r="U49" s="79" t="s">
        <v>33</v>
      </c>
      <c r="V49" s="78">
        <v>1000</v>
      </c>
      <c r="W49" s="97">
        <v>1000</v>
      </c>
      <c r="X49" s="78"/>
      <c r="Y49" s="79" t="s">
        <v>111</v>
      </c>
      <c r="Z49" s="79" t="s">
        <v>112</v>
      </c>
      <c r="AA49" s="103">
        <v>0</v>
      </c>
    </row>
    <row r="50" spans="1:27" x14ac:dyDescent="0.35">
      <c r="A50" s="78">
        <v>900073307</v>
      </c>
      <c r="B50" s="78">
        <v>41</v>
      </c>
      <c r="C50" s="78" t="s">
        <v>99</v>
      </c>
      <c r="D50" s="79" t="s">
        <v>100</v>
      </c>
      <c r="E50" s="78" t="s">
        <v>101</v>
      </c>
      <c r="F50" s="79" t="s">
        <v>115</v>
      </c>
      <c r="G50" s="78">
        <v>6520</v>
      </c>
      <c r="H50" s="79" t="s">
        <v>103</v>
      </c>
      <c r="I50" s="79" t="s">
        <v>116</v>
      </c>
      <c r="J50" s="78" t="s">
        <v>105</v>
      </c>
      <c r="K50" s="78" t="s">
        <v>106</v>
      </c>
      <c r="L50" s="78" t="s">
        <v>107</v>
      </c>
      <c r="M50" s="78">
        <v>1</v>
      </c>
      <c r="N50" s="78">
        <v>1</v>
      </c>
      <c r="O50" s="79" t="s">
        <v>32</v>
      </c>
      <c r="P50" s="79" t="s">
        <v>117</v>
      </c>
      <c r="Q50" s="79" t="s">
        <v>118</v>
      </c>
      <c r="R50" s="79" t="s">
        <v>119</v>
      </c>
      <c r="S50" s="78"/>
      <c r="T50" s="78">
        <v>1990</v>
      </c>
      <c r="U50" s="79" t="s">
        <v>33</v>
      </c>
      <c r="V50" s="78"/>
      <c r="W50" s="97"/>
      <c r="X50" s="78"/>
      <c r="Y50" s="79" t="s">
        <v>111</v>
      </c>
      <c r="Z50" s="79" t="s">
        <v>112</v>
      </c>
      <c r="AA50" s="103">
        <v>0</v>
      </c>
    </row>
    <row r="51" spans="1:27" x14ac:dyDescent="0.35">
      <c r="A51" s="78">
        <v>900073308</v>
      </c>
      <c r="B51" s="78">
        <v>41</v>
      </c>
      <c r="C51" s="78" t="s">
        <v>99</v>
      </c>
      <c r="D51" s="79" t="s">
        <v>100</v>
      </c>
      <c r="E51" s="78" t="s">
        <v>101</v>
      </c>
      <c r="F51" s="79" t="s">
        <v>115</v>
      </c>
      <c r="G51" s="78">
        <v>6520</v>
      </c>
      <c r="H51" s="79" t="s">
        <v>103</v>
      </c>
      <c r="I51" s="79" t="s">
        <v>116</v>
      </c>
      <c r="J51" s="78" t="s">
        <v>105</v>
      </c>
      <c r="K51" s="78" t="s">
        <v>106</v>
      </c>
      <c r="L51" s="78" t="s">
        <v>107</v>
      </c>
      <c r="M51" s="78">
        <v>2</v>
      </c>
      <c r="N51" s="78">
        <v>1</v>
      </c>
      <c r="O51" s="79" t="s">
        <v>32</v>
      </c>
      <c r="P51" s="79" t="s">
        <v>120</v>
      </c>
      <c r="Q51" s="79" t="s">
        <v>121</v>
      </c>
      <c r="R51" s="78"/>
      <c r="S51" s="78"/>
      <c r="T51" s="78">
        <v>1990</v>
      </c>
      <c r="U51" s="79" t="s">
        <v>33</v>
      </c>
      <c r="V51" s="78"/>
      <c r="W51" s="97"/>
      <c r="X51" s="78"/>
      <c r="Y51" s="79" t="s">
        <v>111</v>
      </c>
      <c r="Z51" s="79" t="s">
        <v>112</v>
      </c>
      <c r="AA51" s="103">
        <v>0</v>
      </c>
    </row>
    <row r="52" spans="1:27" x14ac:dyDescent="0.35">
      <c r="A52" s="78">
        <v>900073309</v>
      </c>
      <c r="B52" s="78">
        <v>41</v>
      </c>
      <c r="C52" s="78" t="s">
        <v>99</v>
      </c>
      <c r="D52" s="79" t="s">
        <v>100</v>
      </c>
      <c r="E52" s="78" t="s">
        <v>101</v>
      </c>
      <c r="F52" s="79" t="s">
        <v>115</v>
      </c>
      <c r="G52" s="78">
        <v>6520</v>
      </c>
      <c r="H52" s="79" t="s">
        <v>103</v>
      </c>
      <c r="I52" s="79" t="s">
        <v>116</v>
      </c>
      <c r="J52" s="78" t="s">
        <v>105</v>
      </c>
      <c r="K52" s="78" t="s">
        <v>106</v>
      </c>
      <c r="L52" s="78" t="s">
        <v>107</v>
      </c>
      <c r="M52" s="78">
        <v>3</v>
      </c>
      <c r="N52" s="78">
        <v>1</v>
      </c>
      <c r="O52" s="79" t="s">
        <v>32</v>
      </c>
      <c r="P52" s="79" t="s">
        <v>120</v>
      </c>
      <c r="Q52" s="79" t="s">
        <v>122</v>
      </c>
      <c r="R52" s="78"/>
      <c r="S52" s="78"/>
      <c r="T52" s="78">
        <v>1990</v>
      </c>
      <c r="U52" s="79" t="s">
        <v>33</v>
      </c>
      <c r="V52" s="78"/>
      <c r="W52" s="97"/>
      <c r="X52" s="78"/>
      <c r="Y52" s="79" t="s">
        <v>111</v>
      </c>
      <c r="Z52" s="79" t="s">
        <v>112</v>
      </c>
      <c r="AA52" s="103">
        <v>0</v>
      </c>
    </row>
    <row r="53" spans="1:27" x14ac:dyDescent="0.35">
      <c r="A53" s="78">
        <v>900073310</v>
      </c>
      <c r="B53" s="78">
        <v>41</v>
      </c>
      <c r="C53" s="78" t="s">
        <v>99</v>
      </c>
      <c r="D53" s="79" t="s">
        <v>100</v>
      </c>
      <c r="E53" s="78" t="s">
        <v>101</v>
      </c>
      <c r="F53" s="79" t="s">
        <v>115</v>
      </c>
      <c r="G53" s="78">
        <v>6520</v>
      </c>
      <c r="H53" s="79" t="s">
        <v>103</v>
      </c>
      <c r="I53" s="79" t="s">
        <v>116</v>
      </c>
      <c r="J53" s="78" t="s">
        <v>105</v>
      </c>
      <c r="K53" s="78" t="s">
        <v>106</v>
      </c>
      <c r="L53" s="78" t="s">
        <v>107</v>
      </c>
      <c r="M53" s="78">
        <v>4</v>
      </c>
      <c r="N53" s="78">
        <v>1</v>
      </c>
      <c r="O53" s="79" t="s">
        <v>32</v>
      </c>
      <c r="P53" s="79" t="s">
        <v>120</v>
      </c>
      <c r="Q53" s="79" t="s">
        <v>123</v>
      </c>
      <c r="R53" s="78"/>
      <c r="S53" s="78"/>
      <c r="T53" s="78">
        <v>1990</v>
      </c>
      <c r="U53" s="79" t="s">
        <v>33</v>
      </c>
      <c r="V53" s="78"/>
      <c r="W53" s="97"/>
      <c r="X53" s="78"/>
      <c r="Y53" s="79" t="s">
        <v>111</v>
      </c>
      <c r="Z53" s="79" t="s">
        <v>112</v>
      </c>
      <c r="AA53" s="103">
        <v>0</v>
      </c>
    </row>
    <row r="54" spans="1:27" x14ac:dyDescent="0.35">
      <c r="A54" s="78">
        <v>900073311</v>
      </c>
      <c r="B54" s="78">
        <v>41</v>
      </c>
      <c r="C54" s="78" t="s">
        <v>99</v>
      </c>
      <c r="D54" s="79" t="s">
        <v>100</v>
      </c>
      <c r="E54" s="78" t="s">
        <v>101</v>
      </c>
      <c r="F54" s="79" t="s">
        <v>115</v>
      </c>
      <c r="G54" s="78">
        <v>6520</v>
      </c>
      <c r="H54" s="79" t="s">
        <v>103</v>
      </c>
      <c r="I54" s="79" t="s">
        <v>116</v>
      </c>
      <c r="J54" s="78" t="s">
        <v>105</v>
      </c>
      <c r="K54" s="78" t="s">
        <v>106</v>
      </c>
      <c r="L54" s="78" t="s">
        <v>107</v>
      </c>
      <c r="M54" s="78">
        <v>5</v>
      </c>
      <c r="N54" s="78">
        <v>1</v>
      </c>
      <c r="O54" s="79" t="s">
        <v>32</v>
      </c>
      <c r="P54" s="79" t="s">
        <v>120</v>
      </c>
      <c r="Q54" s="79" t="s">
        <v>124</v>
      </c>
      <c r="R54" s="78"/>
      <c r="S54" s="78"/>
      <c r="T54" s="78">
        <v>1990</v>
      </c>
      <c r="U54" s="79" t="s">
        <v>33</v>
      </c>
      <c r="V54" s="78"/>
      <c r="W54" s="97"/>
      <c r="X54" s="78"/>
      <c r="Y54" s="79" t="s">
        <v>111</v>
      </c>
      <c r="Z54" s="79" t="s">
        <v>112</v>
      </c>
      <c r="AA54" s="103">
        <v>0</v>
      </c>
    </row>
    <row r="55" spans="1:27" x14ac:dyDescent="0.35">
      <c r="A55" s="78">
        <v>900073312</v>
      </c>
      <c r="B55" s="78">
        <v>41</v>
      </c>
      <c r="C55" s="78" t="s">
        <v>99</v>
      </c>
      <c r="D55" s="79" t="s">
        <v>100</v>
      </c>
      <c r="E55" s="78" t="s">
        <v>101</v>
      </c>
      <c r="F55" s="79" t="s">
        <v>115</v>
      </c>
      <c r="G55" s="78">
        <v>6520</v>
      </c>
      <c r="H55" s="79" t="s">
        <v>103</v>
      </c>
      <c r="I55" s="79" t="s">
        <v>116</v>
      </c>
      <c r="J55" s="78" t="s">
        <v>105</v>
      </c>
      <c r="K55" s="78" t="s">
        <v>106</v>
      </c>
      <c r="L55" s="78" t="s">
        <v>107</v>
      </c>
      <c r="M55" s="78">
        <v>6</v>
      </c>
      <c r="N55" s="78">
        <v>1</v>
      </c>
      <c r="O55" s="79" t="s">
        <v>32</v>
      </c>
      <c r="P55" s="79" t="s">
        <v>120</v>
      </c>
      <c r="Q55" s="79" t="s">
        <v>125</v>
      </c>
      <c r="R55" s="78"/>
      <c r="S55" s="78"/>
      <c r="T55" s="78">
        <v>1990</v>
      </c>
      <c r="U55" s="79" t="s">
        <v>33</v>
      </c>
      <c r="V55" s="78"/>
      <c r="W55" s="97"/>
      <c r="X55" s="78"/>
      <c r="Y55" s="79" t="s">
        <v>111</v>
      </c>
      <c r="Z55" s="79" t="s">
        <v>112</v>
      </c>
      <c r="AA55" s="103">
        <v>0</v>
      </c>
    </row>
    <row r="56" spans="1:27" x14ac:dyDescent="0.35">
      <c r="A56" s="78">
        <v>900067704</v>
      </c>
      <c r="B56" s="78">
        <v>42</v>
      </c>
      <c r="C56" s="78" t="s">
        <v>181</v>
      </c>
      <c r="D56" s="79" t="s">
        <v>100</v>
      </c>
      <c r="E56" s="78" t="s">
        <v>101</v>
      </c>
      <c r="F56" s="79" t="s">
        <v>252</v>
      </c>
      <c r="G56" s="78">
        <v>2979</v>
      </c>
      <c r="H56" s="79" t="s">
        <v>103</v>
      </c>
      <c r="I56" s="79" t="s">
        <v>199</v>
      </c>
      <c r="J56" s="78" t="s">
        <v>105</v>
      </c>
      <c r="K56" s="78" t="s">
        <v>106</v>
      </c>
      <c r="L56" s="78" t="s">
        <v>107</v>
      </c>
      <c r="M56" s="78">
        <v>1</v>
      </c>
      <c r="N56" s="78">
        <v>1</v>
      </c>
      <c r="O56" s="79" t="s">
        <v>188</v>
      </c>
      <c r="P56" s="79" t="s">
        <v>217</v>
      </c>
      <c r="Q56" s="78"/>
      <c r="R56" s="78"/>
      <c r="S56" s="78"/>
      <c r="T56" s="78">
        <v>1976</v>
      </c>
      <c r="U56" s="78"/>
      <c r="V56" s="78">
        <v>8000</v>
      </c>
      <c r="W56" s="98" t="s">
        <v>186</v>
      </c>
      <c r="X56" s="80">
        <v>4.7</v>
      </c>
      <c r="Y56" s="79" t="s">
        <v>111</v>
      </c>
      <c r="Z56" s="79" t="s">
        <v>112</v>
      </c>
      <c r="AA56" s="103">
        <v>0</v>
      </c>
    </row>
    <row r="57" spans="1:27" x14ac:dyDescent="0.35">
      <c r="A57" s="78">
        <v>900072286</v>
      </c>
      <c r="B57" s="78">
        <v>42</v>
      </c>
      <c r="C57" s="78" t="s">
        <v>181</v>
      </c>
      <c r="D57" s="79" t="s">
        <v>100</v>
      </c>
      <c r="E57" s="78" t="s">
        <v>101</v>
      </c>
      <c r="F57" s="79" t="s">
        <v>316</v>
      </c>
      <c r="G57" s="78">
        <v>3184</v>
      </c>
      <c r="H57" s="79" t="s">
        <v>103</v>
      </c>
      <c r="I57" s="79" t="s">
        <v>152</v>
      </c>
      <c r="J57" s="78" t="s">
        <v>105</v>
      </c>
      <c r="K57" s="78" t="s">
        <v>106</v>
      </c>
      <c r="L57" s="78" t="s">
        <v>107</v>
      </c>
      <c r="M57" s="78">
        <v>2</v>
      </c>
      <c r="N57" s="78">
        <v>1</v>
      </c>
      <c r="O57" s="79" t="s">
        <v>29</v>
      </c>
      <c r="P57" s="79" t="s">
        <v>317</v>
      </c>
      <c r="Q57" s="78"/>
      <c r="R57" s="78"/>
      <c r="S57" s="78"/>
      <c r="T57" s="78">
        <v>2006</v>
      </c>
      <c r="U57" s="78"/>
      <c r="V57" s="78">
        <v>8000</v>
      </c>
      <c r="W57" s="98" t="s">
        <v>186</v>
      </c>
      <c r="X57" s="80">
        <v>4.7</v>
      </c>
      <c r="Y57" s="79" t="s">
        <v>111</v>
      </c>
      <c r="Z57" s="79" t="s">
        <v>112</v>
      </c>
      <c r="AA57" s="103">
        <v>0</v>
      </c>
    </row>
    <row r="58" spans="1:27" x14ac:dyDescent="0.35">
      <c r="A58" s="78">
        <v>900072287</v>
      </c>
      <c r="B58" s="78">
        <v>42</v>
      </c>
      <c r="C58" s="78" t="s">
        <v>181</v>
      </c>
      <c r="D58" s="79" t="s">
        <v>100</v>
      </c>
      <c r="E58" s="78" t="s">
        <v>101</v>
      </c>
      <c r="F58" s="79" t="s">
        <v>316</v>
      </c>
      <c r="G58" s="78">
        <v>3184</v>
      </c>
      <c r="H58" s="79" t="s">
        <v>103</v>
      </c>
      <c r="I58" s="79" t="s">
        <v>116</v>
      </c>
      <c r="J58" s="78" t="s">
        <v>105</v>
      </c>
      <c r="K58" s="78" t="s">
        <v>106</v>
      </c>
      <c r="L58" s="78" t="s">
        <v>107</v>
      </c>
      <c r="M58" s="78">
        <v>1</v>
      </c>
      <c r="N58" s="78">
        <v>1</v>
      </c>
      <c r="O58" s="79" t="s">
        <v>29</v>
      </c>
      <c r="P58" s="79" t="s">
        <v>317</v>
      </c>
      <c r="Q58" s="78"/>
      <c r="R58" s="78"/>
      <c r="S58" s="78"/>
      <c r="T58" s="78">
        <v>2006</v>
      </c>
      <c r="U58" s="78"/>
      <c r="V58" s="78">
        <v>8000</v>
      </c>
      <c r="W58" s="98" t="s">
        <v>186</v>
      </c>
      <c r="X58" s="80">
        <v>4.7</v>
      </c>
      <c r="Y58" s="79" t="s">
        <v>111</v>
      </c>
      <c r="Z58" s="79" t="s">
        <v>112</v>
      </c>
      <c r="AA58" s="103">
        <v>0</v>
      </c>
    </row>
    <row r="59" spans="1:27" x14ac:dyDescent="0.35">
      <c r="A59" s="78">
        <v>900073279</v>
      </c>
      <c r="B59" s="78">
        <v>42</v>
      </c>
      <c r="C59" s="78" t="s">
        <v>181</v>
      </c>
      <c r="D59" s="79" t="s">
        <v>100</v>
      </c>
      <c r="E59" s="78" t="s">
        <v>101</v>
      </c>
      <c r="F59" s="79" t="s">
        <v>102</v>
      </c>
      <c r="G59" s="78">
        <v>56</v>
      </c>
      <c r="H59" s="79" t="s">
        <v>103</v>
      </c>
      <c r="I59" s="79" t="s">
        <v>104</v>
      </c>
      <c r="J59" s="78" t="s">
        <v>105</v>
      </c>
      <c r="K59" s="78" t="s">
        <v>106</v>
      </c>
      <c r="L59" s="78" t="s">
        <v>107</v>
      </c>
      <c r="M59" s="78">
        <v>1</v>
      </c>
      <c r="N59" s="78">
        <v>1</v>
      </c>
      <c r="O59" s="79" t="s">
        <v>324</v>
      </c>
      <c r="P59" s="79" t="s">
        <v>325</v>
      </c>
      <c r="Q59" s="79" t="s">
        <v>326</v>
      </c>
      <c r="R59" s="78"/>
      <c r="S59" s="78"/>
      <c r="T59" s="78">
        <v>2009</v>
      </c>
      <c r="U59" s="78"/>
      <c r="V59" s="78">
        <v>250</v>
      </c>
      <c r="W59" s="98" t="s">
        <v>186</v>
      </c>
      <c r="X59" s="80">
        <v>2.4</v>
      </c>
      <c r="Y59" s="79" t="s">
        <v>111</v>
      </c>
      <c r="Z59" s="79" t="s">
        <v>112</v>
      </c>
      <c r="AA59" s="103">
        <v>0</v>
      </c>
    </row>
    <row r="60" spans="1:27" x14ac:dyDescent="0.35">
      <c r="A60" s="78">
        <v>900073292</v>
      </c>
      <c r="B60" s="78">
        <v>42</v>
      </c>
      <c r="C60" s="78" t="s">
        <v>181</v>
      </c>
      <c r="D60" s="79" t="s">
        <v>100</v>
      </c>
      <c r="E60" s="78" t="s">
        <v>101</v>
      </c>
      <c r="F60" s="79" t="s">
        <v>115</v>
      </c>
      <c r="G60" s="78">
        <v>6520</v>
      </c>
      <c r="H60" s="79" t="s">
        <v>103</v>
      </c>
      <c r="I60" s="79" t="s">
        <v>327</v>
      </c>
      <c r="J60" s="78" t="s">
        <v>105</v>
      </c>
      <c r="K60" s="78" t="s">
        <v>106</v>
      </c>
      <c r="L60" s="78" t="s">
        <v>107</v>
      </c>
      <c r="M60" s="78">
        <v>1</v>
      </c>
      <c r="N60" s="78">
        <v>1</v>
      </c>
      <c r="O60" s="79" t="s">
        <v>328</v>
      </c>
      <c r="P60" s="78"/>
      <c r="Q60" s="79" t="s">
        <v>329</v>
      </c>
      <c r="R60" s="78"/>
      <c r="S60" s="78"/>
      <c r="T60" s="78">
        <v>2010</v>
      </c>
      <c r="U60" s="79" t="s">
        <v>330</v>
      </c>
      <c r="V60" s="78">
        <v>250</v>
      </c>
      <c r="W60" s="98" t="s">
        <v>186</v>
      </c>
      <c r="X60" s="80">
        <v>3.4</v>
      </c>
      <c r="Y60" s="79" t="s">
        <v>111</v>
      </c>
      <c r="Z60" s="79" t="s">
        <v>112</v>
      </c>
      <c r="AA60" s="103">
        <v>0</v>
      </c>
    </row>
    <row r="61" spans="1:27" x14ac:dyDescent="0.35">
      <c r="A61" s="78">
        <v>900137570</v>
      </c>
      <c r="B61" s="78">
        <v>42</v>
      </c>
      <c r="C61" s="78" t="s">
        <v>181</v>
      </c>
      <c r="D61" s="79" t="s">
        <v>100</v>
      </c>
      <c r="E61" s="78" t="s">
        <v>101</v>
      </c>
      <c r="F61" s="79" t="s">
        <v>115</v>
      </c>
      <c r="G61" s="78">
        <v>6520</v>
      </c>
      <c r="H61" s="79" t="s">
        <v>103</v>
      </c>
      <c r="I61" s="79" t="s">
        <v>128</v>
      </c>
      <c r="J61" s="78" t="s">
        <v>105</v>
      </c>
      <c r="K61" s="78" t="s">
        <v>106</v>
      </c>
      <c r="L61" s="78" t="s">
        <v>107</v>
      </c>
      <c r="M61" s="78">
        <v>1</v>
      </c>
      <c r="N61" s="78">
        <v>1</v>
      </c>
      <c r="O61" s="79" t="s">
        <v>384</v>
      </c>
      <c r="P61" s="79" t="s">
        <v>381</v>
      </c>
      <c r="Q61" s="79" t="s">
        <v>329</v>
      </c>
      <c r="R61" s="78"/>
      <c r="S61" s="78"/>
      <c r="T61" s="78">
        <v>2010</v>
      </c>
      <c r="U61" s="78"/>
      <c r="V61" s="78">
        <v>100</v>
      </c>
      <c r="W61" s="98" t="s">
        <v>186</v>
      </c>
      <c r="X61" s="80">
        <v>5</v>
      </c>
      <c r="Y61" s="79" t="s">
        <v>111</v>
      </c>
      <c r="Z61" s="79" t="s">
        <v>112</v>
      </c>
      <c r="AA61" s="103">
        <v>0</v>
      </c>
    </row>
    <row r="62" spans="1:27" x14ac:dyDescent="0.35">
      <c r="A62" s="78">
        <v>900067705</v>
      </c>
      <c r="B62" s="78">
        <v>42</v>
      </c>
      <c r="C62" s="78" t="s">
        <v>181</v>
      </c>
      <c r="D62" s="79" t="s">
        <v>253</v>
      </c>
      <c r="E62" s="78" t="s">
        <v>254</v>
      </c>
      <c r="F62" s="79" t="s">
        <v>255</v>
      </c>
      <c r="G62" s="78">
        <v>1008</v>
      </c>
      <c r="H62" s="79" t="s">
        <v>103</v>
      </c>
      <c r="I62" s="79" t="s">
        <v>104</v>
      </c>
      <c r="J62" s="78" t="s">
        <v>105</v>
      </c>
      <c r="K62" s="78" t="s">
        <v>106</v>
      </c>
      <c r="L62" s="78" t="s">
        <v>107</v>
      </c>
      <c r="M62" s="78">
        <v>1</v>
      </c>
      <c r="N62" s="78">
        <v>1</v>
      </c>
      <c r="O62" s="79" t="s">
        <v>188</v>
      </c>
      <c r="P62" s="78"/>
      <c r="Q62" s="79" t="s">
        <v>256</v>
      </c>
      <c r="R62" s="78"/>
      <c r="S62" s="78"/>
      <c r="T62" s="78">
        <v>1977</v>
      </c>
      <c r="U62" s="78"/>
      <c r="V62" s="78">
        <v>2000</v>
      </c>
      <c r="W62" s="98" t="s">
        <v>186</v>
      </c>
      <c r="X62" s="78"/>
      <c r="Y62" s="79" t="s">
        <v>111</v>
      </c>
      <c r="Z62" s="79" t="s">
        <v>112</v>
      </c>
      <c r="AA62" s="103">
        <v>0</v>
      </c>
    </row>
    <row r="63" spans="1:27" x14ac:dyDescent="0.35">
      <c r="A63" s="78">
        <v>900067706</v>
      </c>
      <c r="B63" s="78">
        <v>42</v>
      </c>
      <c r="C63" s="78" t="s">
        <v>181</v>
      </c>
      <c r="D63" s="79" t="s">
        <v>253</v>
      </c>
      <c r="E63" s="78" t="s">
        <v>254</v>
      </c>
      <c r="F63" s="79" t="s">
        <v>257</v>
      </c>
      <c r="G63" s="78">
        <v>1745</v>
      </c>
      <c r="H63" s="79" t="s">
        <v>103</v>
      </c>
      <c r="I63" s="79" t="s">
        <v>187</v>
      </c>
      <c r="J63" s="78" t="s">
        <v>105</v>
      </c>
      <c r="K63" s="78" t="s">
        <v>106</v>
      </c>
      <c r="L63" s="78" t="s">
        <v>107</v>
      </c>
      <c r="M63" s="78">
        <v>1</v>
      </c>
      <c r="N63" s="78">
        <v>1</v>
      </c>
      <c r="O63" s="79" t="s">
        <v>188</v>
      </c>
      <c r="P63" s="78"/>
      <c r="Q63" s="79" t="s">
        <v>258</v>
      </c>
      <c r="R63" s="78"/>
      <c r="S63" s="78"/>
      <c r="T63" s="78">
        <v>1991</v>
      </c>
      <c r="U63" s="78"/>
      <c r="V63" s="78">
        <v>8000</v>
      </c>
      <c r="W63" s="98" t="s">
        <v>186</v>
      </c>
      <c r="X63" s="78"/>
      <c r="Y63" s="79" t="s">
        <v>111</v>
      </c>
      <c r="Z63" s="79" t="s">
        <v>112</v>
      </c>
      <c r="AA63" s="103">
        <v>0</v>
      </c>
    </row>
    <row r="64" spans="1:27" x14ac:dyDescent="0.35">
      <c r="A64" s="78">
        <v>900067707</v>
      </c>
      <c r="B64" s="78">
        <v>42</v>
      </c>
      <c r="C64" s="78" t="s">
        <v>181</v>
      </c>
      <c r="D64" s="79" t="s">
        <v>253</v>
      </c>
      <c r="E64" s="78" t="s">
        <v>254</v>
      </c>
      <c r="F64" s="79" t="s">
        <v>257</v>
      </c>
      <c r="G64" s="78">
        <v>1745</v>
      </c>
      <c r="H64" s="79" t="s">
        <v>103</v>
      </c>
      <c r="I64" s="79" t="s">
        <v>183</v>
      </c>
      <c r="J64" s="78" t="s">
        <v>105</v>
      </c>
      <c r="K64" s="78" t="s">
        <v>106</v>
      </c>
      <c r="L64" s="78" t="s">
        <v>107</v>
      </c>
      <c r="M64" s="78">
        <v>2</v>
      </c>
      <c r="N64" s="78">
        <v>1</v>
      </c>
      <c r="O64" s="79" t="s">
        <v>188</v>
      </c>
      <c r="P64" s="78"/>
      <c r="Q64" s="79" t="s">
        <v>259</v>
      </c>
      <c r="R64" s="78"/>
      <c r="S64" s="78"/>
      <c r="T64" s="78">
        <v>1984</v>
      </c>
      <c r="U64" s="78"/>
      <c r="V64" s="78">
        <v>32000</v>
      </c>
      <c r="W64" s="98" t="s">
        <v>186</v>
      </c>
      <c r="X64" s="78"/>
      <c r="Y64" s="79" t="s">
        <v>111</v>
      </c>
      <c r="Z64" s="79" t="s">
        <v>112</v>
      </c>
      <c r="AA64" s="103">
        <v>0</v>
      </c>
    </row>
    <row r="65" spans="1:27" x14ac:dyDescent="0.35">
      <c r="A65" s="78">
        <v>900073204</v>
      </c>
      <c r="B65" s="78">
        <v>42</v>
      </c>
      <c r="C65" s="78" t="s">
        <v>181</v>
      </c>
      <c r="D65" s="79" t="s">
        <v>318</v>
      </c>
      <c r="E65" s="78" t="s">
        <v>319</v>
      </c>
      <c r="F65" s="79" t="s">
        <v>320</v>
      </c>
      <c r="G65" s="78">
        <v>700</v>
      </c>
      <c r="H65" s="79" t="s">
        <v>103</v>
      </c>
      <c r="I65" s="79" t="s">
        <v>321</v>
      </c>
      <c r="J65" s="78" t="s">
        <v>137</v>
      </c>
      <c r="K65" s="78" t="s">
        <v>138</v>
      </c>
      <c r="L65" s="78" t="s">
        <v>107</v>
      </c>
      <c r="M65" s="78">
        <v>1</v>
      </c>
      <c r="N65" s="78">
        <v>1</v>
      </c>
      <c r="O65" s="79" t="s">
        <v>322</v>
      </c>
      <c r="P65" s="79" t="s">
        <v>323</v>
      </c>
      <c r="Q65" s="78"/>
      <c r="R65" s="78"/>
      <c r="S65" s="78"/>
      <c r="T65" s="78">
        <v>1991</v>
      </c>
      <c r="U65" s="78"/>
      <c r="V65" s="78">
        <v>500</v>
      </c>
      <c r="W65" s="98" t="s">
        <v>186</v>
      </c>
      <c r="X65" s="78"/>
      <c r="Y65" s="79" t="s">
        <v>111</v>
      </c>
      <c r="Z65" s="79" t="s">
        <v>112</v>
      </c>
      <c r="AA65" s="103">
        <v>0</v>
      </c>
    </row>
    <row r="66" spans="1:27" x14ac:dyDescent="0.35">
      <c r="A66" s="78">
        <v>900067738</v>
      </c>
      <c r="B66" s="78">
        <v>42</v>
      </c>
      <c r="C66" s="78" t="s">
        <v>181</v>
      </c>
      <c r="D66" s="79" t="s">
        <v>295</v>
      </c>
      <c r="E66" s="78" t="s">
        <v>296</v>
      </c>
      <c r="F66" s="79" t="s">
        <v>297</v>
      </c>
      <c r="G66" s="78">
        <v>3235</v>
      </c>
      <c r="H66" s="79" t="s">
        <v>103</v>
      </c>
      <c r="I66" s="79" t="s">
        <v>183</v>
      </c>
      <c r="J66" s="78" t="s">
        <v>105</v>
      </c>
      <c r="K66" s="78" t="s">
        <v>106</v>
      </c>
      <c r="L66" s="78" t="s">
        <v>107</v>
      </c>
      <c r="M66" s="78">
        <v>1</v>
      </c>
      <c r="N66" s="78">
        <v>1</v>
      </c>
      <c r="O66" s="79" t="s">
        <v>193</v>
      </c>
      <c r="P66" s="79" t="s">
        <v>298</v>
      </c>
      <c r="Q66" s="79" t="s">
        <v>299</v>
      </c>
      <c r="R66" s="79" t="s">
        <v>119</v>
      </c>
      <c r="S66" s="78"/>
      <c r="T66" s="78">
        <v>1991</v>
      </c>
      <c r="U66" s="78"/>
      <c r="V66" s="78">
        <v>8000</v>
      </c>
      <c r="W66" s="98" t="s">
        <v>186</v>
      </c>
      <c r="X66" s="80">
        <v>4.5999999999999996</v>
      </c>
      <c r="Y66" s="79" t="s">
        <v>111</v>
      </c>
      <c r="Z66" s="79" t="s">
        <v>112</v>
      </c>
      <c r="AA66" s="103">
        <v>0</v>
      </c>
    </row>
    <row r="67" spans="1:27" x14ac:dyDescent="0.35">
      <c r="A67" s="78">
        <v>900067739</v>
      </c>
      <c r="B67" s="78">
        <v>42</v>
      </c>
      <c r="C67" s="78" t="s">
        <v>181</v>
      </c>
      <c r="D67" s="79" t="s">
        <v>295</v>
      </c>
      <c r="E67" s="78" t="s">
        <v>296</v>
      </c>
      <c r="F67" s="79" t="s">
        <v>266</v>
      </c>
      <c r="G67" s="78">
        <v>3461</v>
      </c>
      <c r="H67" s="79" t="s">
        <v>103</v>
      </c>
      <c r="I67" s="79" t="s">
        <v>300</v>
      </c>
      <c r="J67" s="78" t="s">
        <v>105</v>
      </c>
      <c r="K67" s="78" t="s">
        <v>106</v>
      </c>
      <c r="L67" s="78" t="s">
        <v>107</v>
      </c>
      <c r="M67" s="78">
        <v>1</v>
      </c>
      <c r="N67" s="78">
        <v>1</v>
      </c>
      <c r="O67" s="79" t="s">
        <v>29</v>
      </c>
      <c r="P67" s="79" t="s">
        <v>119</v>
      </c>
      <c r="Q67" s="79" t="s">
        <v>301</v>
      </c>
      <c r="R67" s="79" t="s">
        <v>119</v>
      </c>
      <c r="S67" s="78"/>
      <c r="T67" s="78">
        <v>1987</v>
      </c>
      <c r="U67" s="78"/>
      <c r="V67" s="78">
        <v>8000</v>
      </c>
      <c r="W67" s="98" t="s">
        <v>186</v>
      </c>
      <c r="X67" s="80">
        <v>4.5999999999999996</v>
      </c>
      <c r="Y67" s="79" t="s">
        <v>111</v>
      </c>
      <c r="Z67" s="79" t="s">
        <v>112</v>
      </c>
      <c r="AA67" s="103">
        <v>0</v>
      </c>
    </row>
    <row r="68" spans="1:27" x14ac:dyDescent="0.35">
      <c r="A68" s="78">
        <v>900067740</v>
      </c>
      <c r="B68" s="78">
        <v>42</v>
      </c>
      <c r="C68" s="78" t="s">
        <v>181</v>
      </c>
      <c r="D68" s="79" t="s">
        <v>295</v>
      </c>
      <c r="E68" s="78" t="s">
        <v>296</v>
      </c>
      <c r="F68" s="79" t="s">
        <v>266</v>
      </c>
      <c r="G68" s="78">
        <v>3461</v>
      </c>
      <c r="H68" s="79" t="s">
        <v>103</v>
      </c>
      <c r="I68" s="79" t="s">
        <v>183</v>
      </c>
      <c r="J68" s="78" t="s">
        <v>105</v>
      </c>
      <c r="K68" s="78" t="s">
        <v>106</v>
      </c>
      <c r="L68" s="78" t="s">
        <v>107</v>
      </c>
      <c r="M68" s="78">
        <v>3</v>
      </c>
      <c r="N68" s="78">
        <v>1</v>
      </c>
      <c r="O68" s="79" t="s">
        <v>29</v>
      </c>
      <c r="P68" s="79" t="s">
        <v>119</v>
      </c>
      <c r="Q68" s="79" t="s">
        <v>302</v>
      </c>
      <c r="R68" s="79" t="s">
        <v>119</v>
      </c>
      <c r="S68" s="78"/>
      <c r="T68" s="78">
        <v>1987</v>
      </c>
      <c r="U68" s="78"/>
      <c r="V68" s="78">
        <v>8000</v>
      </c>
      <c r="W68" s="98" t="s">
        <v>186</v>
      </c>
      <c r="X68" s="80">
        <v>4.5999999999999996</v>
      </c>
      <c r="Y68" s="79" t="s">
        <v>111</v>
      </c>
      <c r="Z68" s="79" t="s">
        <v>112</v>
      </c>
      <c r="AA68" s="103">
        <v>0</v>
      </c>
    </row>
    <row r="69" spans="1:27" x14ac:dyDescent="0.35">
      <c r="A69" s="78">
        <v>900096907</v>
      </c>
      <c r="B69" s="78">
        <v>42</v>
      </c>
      <c r="C69" s="78" t="s">
        <v>181</v>
      </c>
      <c r="D69" s="79" t="s">
        <v>295</v>
      </c>
      <c r="E69" s="78" t="s">
        <v>296</v>
      </c>
      <c r="F69" s="79" t="s">
        <v>266</v>
      </c>
      <c r="G69" s="78">
        <v>3461</v>
      </c>
      <c r="H69" s="79" t="s">
        <v>103</v>
      </c>
      <c r="I69" s="79" t="s">
        <v>360</v>
      </c>
      <c r="J69" s="78" t="s">
        <v>105</v>
      </c>
      <c r="K69" s="78" t="s">
        <v>106</v>
      </c>
      <c r="L69" s="78" t="s">
        <v>107</v>
      </c>
      <c r="M69" s="78">
        <v>2</v>
      </c>
      <c r="N69" s="78">
        <v>1</v>
      </c>
      <c r="O69" s="79" t="s">
        <v>29</v>
      </c>
      <c r="P69" s="79" t="s">
        <v>361</v>
      </c>
      <c r="Q69" s="78"/>
      <c r="R69" s="78"/>
      <c r="S69" s="78"/>
      <c r="T69" s="78">
        <v>2010</v>
      </c>
      <c r="U69" s="78"/>
      <c r="V69" s="78">
        <v>4000</v>
      </c>
      <c r="W69" s="98" t="s">
        <v>186</v>
      </c>
      <c r="X69" s="80">
        <v>5.0999999999999996</v>
      </c>
      <c r="Y69" s="79" t="s">
        <v>111</v>
      </c>
      <c r="Z69" s="79" t="s">
        <v>112</v>
      </c>
      <c r="AA69" s="103">
        <v>0</v>
      </c>
    </row>
    <row r="70" spans="1:27" x14ac:dyDescent="0.35">
      <c r="A70" s="78">
        <v>900092934</v>
      </c>
      <c r="B70" s="78">
        <v>42</v>
      </c>
      <c r="C70" s="78" t="s">
        <v>181</v>
      </c>
      <c r="D70" s="79" t="s">
        <v>347</v>
      </c>
      <c r="E70" s="78" t="s">
        <v>348</v>
      </c>
      <c r="F70" s="79" t="s">
        <v>320</v>
      </c>
      <c r="G70" s="78">
        <v>613</v>
      </c>
      <c r="H70" s="79" t="s">
        <v>103</v>
      </c>
      <c r="I70" s="79" t="s">
        <v>349</v>
      </c>
      <c r="J70" s="78" t="s">
        <v>105</v>
      </c>
      <c r="K70" s="78" t="s">
        <v>106</v>
      </c>
      <c r="L70" s="78" t="s">
        <v>107</v>
      </c>
      <c r="M70" s="78">
        <v>1</v>
      </c>
      <c r="N70" s="78">
        <v>1</v>
      </c>
      <c r="O70" s="79" t="s">
        <v>350</v>
      </c>
      <c r="P70" s="79" t="s">
        <v>351</v>
      </c>
      <c r="Q70" s="78"/>
      <c r="R70" s="78"/>
      <c r="S70" s="78"/>
      <c r="T70" s="78">
        <v>1996</v>
      </c>
      <c r="U70" s="78"/>
      <c r="V70" s="78">
        <v>1000</v>
      </c>
      <c r="W70" s="98" t="s">
        <v>186</v>
      </c>
      <c r="X70" s="78"/>
      <c r="Y70" s="79" t="s">
        <v>111</v>
      </c>
      <c r="Z70" s="79" t="s">
        <v>112</v>
      </c>
      <c r="AA70" s="103">
        <v>0</v>
      </c>
    </row>
    <row r="71" spans="1:27" x14ac:dyDescent="0.35">
      <c r="A71" s="78">
        <v>900093051</v>
      </c>
      <c r="B71" s="78">
        <v>42</v>
      </c>
      <c r="C71" s="78" t="s">
        <v>181</v>
      </c>
      <c r="D71" s="79" t="s">
        <v>347</v>
      </c>
      <c r="E71" s="78" t="s">
        <v>348</v>
      </c>
      <c r="F71" s="79" t="s">
        <v>198</v>
      </c>
      <c r="G71" s="78">
        <v>800</v>
      </c>
      <c r="H71" s="79" t="s">
        <v>103</v>
      </c>
      <c r="I71" s="79" t="s">
        <v>249</v>
      </c>
      <c r="J71" s="78" t="s">
        <v>105</v>
      </c>
      <c r="K71" s="78" t="s">
        <v>106</v>
      </c>
      <c r="L71" s="78" t="s">
        <v>107</v>
      </c>
      <c r="M71" s="78">
        <v>1</v>
      </c>
      <c r="N71" s="78">
        <v>1</v>
      </c>
      <c r="O71" s="79" t="s">
        <v>74</v>
      </c>
      <c r="P71" s="79" t="s">
        <v>352</v>
      </c>
      <c r="Q71" s="78"/>
      <c r="R71" s="78"/>
      <c r="S71" s="78"/>
      <c r="T71" s="78"/>
      <c r="U71" s="78"/>
      <c r="V71" s="78">
        <v>2500</v>
      </c>
      <c r="W71" s="98" t="s">
        <v>186</v>
      </c>
      <c r="X71" s="78"/>
      <c r="Y71" s="79" t="s">
        <v>111</v>
      </c>
      <c r="Z71" s="79" t="s">
        <v>112</v>
      </c>
      <c r="AA71" s="103">
        <v>0</v>
      </c>
    </row>
    <row r="72" spans="1:27" x14ac:dyDescent="0.35">
      <c r="A72" s="78">
        <v>900093052</v>
      </c>
      <c r="B72" s="78">
        <v>42</v>
      </c>
      <c r="C72" s="78" t="s">
        <v>181</v>
      </c>
      <c r="D72" s="79" t="s">
        <v>347</v>
      </c>
      <c r="E72" s="78" t="s">
        <v>348</v>
      </c>
      <c r="F72" s="79" t="s">
        <v>198</v>
      </c>
      <c r="G72" s="78">
        <v>800</v>
      </c>
      <c r="H72" s="79" t="s">
        <v>103</v>
      </c>
      <c r="I72" s="79" t="s">
        <v>249</v>
      </c>
      <c r="J72" s="78" t="s">
        <v>105</v>
      </c>
      <c r="K72" s="78" t="s">
        <v>106</v>
      </c>
      <c r="L72" s="78" t="s">
        <v>107</v>
      </c>
      <c r="M72" s="78">
        <v>2</v>
      </c>
      <c r="N72" s="78">
        <v>1</v>
      </c>
      <c r="O72" s="79" t="s">
        <v>74</v>
      </c>
      <c r="P72" s="79" t="s">
        <v>353</v>
      </c>
      <c r="Q72" s="78"/>
      <c r="R72" s="78"/>
      <c r="S72" s="78"/>
      <c r="T72" s="78">
        <v>1999</v>
      </c>
      <c r="U72" s="78"/>
      <c r="V72" s="78">
        <v>1000</v>
      </c>
      <c r="W72" s="98" t="s">
        <v>186</v>
      </c>
      <c r="X72" s="78"/>
      <c r="Y72" s="79" t="s">
        <v>111</v>
      </c>
      <c r="Z72" s="79" t="s">
        <v>112</v>
      </c>
      <c r="AA72" s="103">
        <v>0</v>
      </c>
    </row>
    <row r="73" spans="1:27" x14ac:dyDescent="0.35">
      <c r="A73" s="78">
        <v>900093053</v>
      </c>
      <c r="B73" s="78">
        <v>42</v>
      </c>
      <c r="C73" s="78" t="s">
        <v>181</v>
      </c>
      <c r="D73" s="79" t="s">
        <v>347</v>
      </c>
      <c r="E73" s="78" t="s">
        <v>348</v>
      </c>
      <c r="F73" s="79" t="s">
        <v>198</v>
      </c>
      <c r="G73" s="78">
        <v>800</v>
      </c>
      <c r="H73" s="79" t="s">
        <v>194</v>
      </c>
      <c r="I73" s="79" t="s">
        <v>354</v>
      </c>
      <c r="J73" s="78" t="s">
        <v>105</v>
      </c>
      <c r="K73" s="78" t="s">
        <v>106</v>
      </c>
      <c r="L73" s="78" t="s">
        <v>107</v>
      </c>
      <c r="M73" s="78">
        <v>1</v>
      </c>
      <c r="N73" s="78">
        <v>1</v>
      </c>
      <c r="O73" s="79" t="s">
        <v>355</v>
      </c>
      <c r="P73" s="79" t="s">
        <v>356</v>
      </c>
      <c r="Q73" s="79" t="s">
        <v>357</v>
      </c>
      <c r="R73" s="78"/>
      <c r="S73" s="78"/>
      <c r="T73" s="78"/>
      <c r="U73" s="78"/>
      <c r="V73" s="78">
        <v>3200</v>
      </c>
      <c r="W73" s="98" t="s">
        <v>186</v>
      </c>
      <c r="X73" s="78"/>
      <c r="Y73" s="79" t="s">
        <v>111</v>
      </c>
      <c r="Z73" s="79" t="s">
        <v>112</v>
      </c>
      <c r="AA73" s="103">
        <v>0</v>
      </c>
    </row>
    <row r="74" spans="1:27" x14ac:dyDescent="0.35">
      <c r="A74" s="78">
        <v>900093054</v>
      </c>
      <c r="B74" s="78">
        <v>42</v>
      </c>
      <c r="C74" s="78" t="s">
        <v>181</v>
      </c>
      <c r="D74" s="79" t="s">
        <v>347</v>
      </c>
      <c r="E74" s="78" t="s">
        <v>348</v>
      </c>
      <c r="F74" s="79" t="s">
        <v>198</v>
      </c>
      <c r="G74" s="78">
        <v>800</v>
      </c>
      <c r="H74" s="79" t="s">
        <v>194</v>
      </c>
      <c r="I74" s="79" t="s">
        <v>354</v>
      </c>
      <c r="J74" s="78" t="s">
        <v>105</v>
      </c>
      <c r="K74" s="78" t="s">
        <v>106</v>
      </c>
      <c r="L74" s="78" t="s">
        <v>107</v>
      </c>
      <c r="M74" s="78">
        <v>2</v>
      </c>
      <c r="N74" s="78">
        <v>1</v>
      </c>
      <c r="O74" s="79" t="s">
        <v>355</v>
      </c>
      <c r="P74" s="79" t="s">
        <v>358</v>
      </c>
      <c r="Q74" s="78"/>
      <c r="R74" s="78"/>
      <c r="S74" s="78"/>
      <c r="T74" s="78"/>
      <c r="U74" s="78"/>
      <c r="V74" s="78">
        <v>1000</v>
      </c>
      <c r="W74" s="98" t="s">
        <v>186</v>
      </c>
      <c r="X74" s="78"/>
      <c r="Y74" s="79" t="s">
        <v>111</v>
      </c>
      <c r="Z74" s="79" t="s">
        <v>112</v>
      </c>
      <c r="AA74" s="103">
        <v>0</v>
      </c>
    </row>
    <row r="75" spans="1:27" x14ac:dyDescent="0.35">
      <c r="A75" s="78">
        <v>900111383</v>
      </c>
      <c r="B75" s="78">
        <v>42</v>
      </c>
      <c r="C75" s="78" t="s">
        <v>181</v>
      </c>
      <c r="D75" s="79" t="s">
        <v>347</v>
      </c>
      <c r="E75" s="78" t="s">
        <v>348</v>
      </c>
      <c r="F75" s="79" t="s">
        <v>198</v>
      </c>
      <c r="G75" s="78">
        <v>800</v>
      </c>
      <c r="H75" s="79" t="s">
        <v>370</v>
      </c>
      <c r="I75" s="79" t="s">
        <v>371</v>
      </c>
      <c r="J75" s="78" t="s">
        <v>105</v>
      </c>
      <c r="K75" s="78" t="s">
        <v>106</v>
      </c>
      <c r="L75" s="78" t="s">
        <v>107</v>
      </c>
      <c r="M75" s="78">
        <v>1</v>
      </c>
      <c r="N75" s="78">
        <v>1</v>
      </c>
      <c r="O75" s="79" t="s">
        <v>355</v>
      </c>
      <c r="P75" s="78"/>
      <c r="Q75" s="78"/>
      <c r="R75" s="78"/>
      <c r="S75" s="78"/>
      <c r="T75" s="78"/>
      <c r="U75" s="78"/>
      <c r="V75" s="78">
        <v>2500</v>
      </c>
      <c r="W75" s="98" t="s">
        <v>186</v>
      </c>
      <c r="X75" s="78"/>
      <c r="Y75" s="79" t="s">
        <v>111</v>
      </c>
      <c r="Z75" s="79" t="s">
        <v>112</v>
      </c>
      <c r="AA75" s="103">
        <v>0</v>
      </c>
    </row>
    <row r="76" spans="1:27" x14ac:dyDescent="0.35">
      <c r="A76" s="78">
        <v>900067662</v>
      </c>
      <c r="B76" s="78">
        <v>42</v>
      </c>
      <c r="C76" s="78" t="s">
        <v>181</v>
      </c>
      <c r="D76" s="79" t="s">
        <v>201</v>
      </c>
      <c r="E76" s="78" t="s">
        <v>202</v>
      </c>
      <c r="F76" s="79" t="s">
        <v>203</v>
      </c>
      <c r="G76" s="78">
        <v>2094</v>
      </c>
      <c r="H76" s="79" t="s">
        <v>103</v>
      </c>
      <c r="I76" s="79" t="s">
        <v>194</v>
      </c>
      <c r="J76" s="78" t="s">
        <v>105</v>
      </c>
      <c r="K76" s="78" t="s">
        <v>106</v>
      </c>
      <c r="L76" s="78" t="s">
        <v>107</v>
      </c>
      <c r="M76" s="78">
        <v>1</v>
      </c>
      <c r="N76" s="78">
        <v>1</v>
      </c>
      <c r="O76" s="79" t="s">
        <v>188</v>
      </c>
      <c r="P76" s="79" t="s">
        <v>204</v>
      </c>
      <c r="Q76" s="78"/>
      <c r="R76" s="78"/>
      <c r="S76" s="78"/>
      <c r="T76" s="78">
        <v>1977</v>
      </c>
      <c r="U76" s="78"/>
      <c r="V76" s="78">
        <v>8000</v>
      </c>
      <c r="W76" s="98" t="s">
        <v>186</v>
      </c>
      <c r="X76" s="80">
        <v>4.7</v>
      </c>
      <c r="Y76" s="79" t="s">
        <v>111</v>
      </c>
      <c r="Z76" s="79" t="s">
        <v>112</v>
      </c>
      <c r="AA76" s="103">
        <v>0</v>
      </c>
    </row>
    <row r="77" spans="1:27" x14ac:dyDescent="0.35">
      <c r="A77" s="78">
        <v>900067678</v>
      </c>
      <c r="B77" s="78">
        <v>42</v>
      </c>
      <c r="C77" s="78" t="s">
        <v>181</v>
      </c>
      <c r="D77" s="79" t="s">
        <v>201</v>
      </c>
      <c r="E77" s="78" t="s">
        <v>202</v>
      </c>
      <c r="F77" s="79" t="s">
        <v>205</v>
      </c>
      <c r="G77" s="78">
        <v>1665</v>
      </c>
      <c r="H77" s="79" t="s">
        <v>103</v>
      </c>
      <c r="I77" s="79" t="s">
        <v>104</v>
      </c>
      <c r="J77" s="78" t="s">
        <v>105</v>
      </c>
      <c r="K77" s="78" t="s">
        <v>106</v>
      </c>
      <c r="L77" s="78" t="s">
        <v>107</v>
      </c>
      <c r="M77" s="78">
        <v>1</v>
      </c>
      <c r="N77" s="78">
        <v>1</v>
      </c>
      <c r="O77" s="79" t="s">
        <v>206</v>
      </c>
      <c r="P77" s="79" t="s">
        <v>207</v>
      </c>
      <c r="Q77" s="79" t="s">
        <v>208</v>
      </c>
      <c r="R77" s="78"/>
      <c r="S77" s="78"/>
      <c r="T77" s="78">
        <v>1987</v>
      </c>
      <c r="U77" s="78"/>
      <c r="V77" s="78">
        <v>8000</v>
      </c>
      <c r="W77" s="98" t="s">
        <v>186</v>
      </c>
      <c r="X77" s="80">
        <v>4.9000000000000004</v>
      </c>
      <c r="Y77" s="79" t="s">
        <v>111</v>
      </c>
      <c r="Z77" s="79" t="s">
        <v>112</v>
      </c>
      <c r="AA77" s="103">
        <v>0</v>
      </c>
    </row>
    <row r="78" spans="1:27" x14ac:dyDescent="0.35">
      <c r="A78" s="78">
        <v>900067679</v>
      </c>
      <c r="B78" s="78">
        <v>42</v>
      </c>
      <c r="C78" s="78" t="s">
        <v>181</v>
      </c>
      <c r="D78" s="79" t="s">
        <v>201</v>
      </c>
      <c r="E78" s="78" t="s">
        <v>202</v>
      </c>
      <c r="F78" s="79" t="s">
        <v>205</v>
      </c>
      <c r="G78" s="78">
        <v>1665</v>
      </c>
      <c r="H78" s="79" t="s">
        <v>103</v>
      </c>
      <c r="I78" s="79" t="s">
        <v>194</v>
      </c>
      <c r="J78" s="78" t="s">
        <v>105</v>
      </c>
      <c r="K78" s="78" t="s">
        <v>106</v>
      </c>
      <c r="L78" s="78" t="s">
        <v>107</v>
      </c>
      <c r="M78" s="78">
        <v>2</v>
      </c>
      <c r="N78" s="78">
        <v>1</v>
      </c>
      <c r="O78" s="79" t="s">
        <v>188</v>
      </c>
      <c r="P78" s="79" t="s">
        <v>209</v>
      </c>
      <c r="Q78" s="79" t="s">
        <v>210</v>
      </c>
      <c r="R78" s="78"/>
      <c r="S78" s="78"/>
      <c r="T78" s="78">
        <v>1995</v>
      </c>
      <c r="U78" s="78"/>
      <c r="V78" s="78">
        <v>3200</v>
      </c>
      <c r="W78" s="98" t="s">
        <v>186</v>
      </c>
      <c r="X78" s="80">
        <v>4.9000000000000004</v>
      </c>
      <c r="Y78" s="79" t="s">
        <v>111</v>
      </c>
      <c r="Z78" s="79" t="s">
        <v>112</v>
      </c>
      <c r="AA78" s="103">
        <v>0</v>
      </c>
    </row>
    <row r="79" spans="1:27" x14ac:dyDescent="0.35">
      <c r="A79" s="78">
        <v>900067680</v>
      </c>
      <c r="B79" s="78">
        <v>42</v>
      </c>
      <c r="C79" s="78" t="s">
        <v>181</v>
      </c>
      <c r="D79" s="79" t="s">
        <v>201</v>
      </c>
      <c r="E79" s="78" t="s">
        <v>202</v>
      </c>
      <c r="F79" s="79" t="s">
        <v>211</v>
      </c>
      <c r="G79" s="78">
        <v>3543</v>
      </c>
      <c r="H79" s="79" t="s">
        <v>103</v>
      </c>
      <c r="I79" s="79" t="s">
        <v>195</v>
      </c>
      <c r="J79" s="78" t="s">
        <v>105</v>
      </c>
      <c r="K79" s="78" t="s">
        <v>106</v>
      </c>
      <c r="L79" s="78" t="s">
        <v>107</v>
      </c>
      <c r="M79" s="78">
        <v>1</v>
      </c>
      <c r="N79" s="78">
        <v>1</v>
      </c>
      <c r="O79" s="79" t="s">
        <v>212</v>
      </c>
      <c r="P79" s="78"/>
      <c r="Q79" s="79" t="s">
        <v>213</v>
      </c>
      <c r="R79" s="78"/>
      <c r="S79" s="78"/>
      <c r="T79" s="78">
        <v>1996</v>
      </c>
      <c r="U79" s="78"/>
      <c r="V79" s="78">
        <v>8000</v>
      </c>
      <c r="W79" s="98" t="s">
        <v>186</v>
      </c>
      <c r="X79" s="80">
        <v>5</v>
      </c>
      <c r="Y79" s="79" t="s">
        <v>111</v>
      </c>
      <c r="Z79" s="79" t="s">
        <v>112</v>
      </c>
      <c r="AA79" s="103">
        <v>0</v>
      </c>
    </row>
    <row r="80" spans="1:27" x14ac:dyDescent="0.35">
      <c r="A80" s="78">
        <v>900067681</v>
      </c>
      <c r="B80" s="78">
        <v>42</v>
      </c>
      <c r="C80" s="78" t="s">
        <v>181</v>
      </c>
      <c r="D80" s="79" t="s">
        <v>201</v>
      </c>
      <c r="E80" s="78" t="s">
        <v>202</v>
      </c>
      <c r="F80" s="79" t="s">
        <v>211</v>
      </c>
      <c r="G80" s="78">
        <v>3543</v>
      </c>
      <c r="H80" s="79" t="s">
        <v>103</v>
      </c>
      <c r="I80" s="79" t="s">
        <v>214</v>
      </c>
      <c r="J80" s="78" t="s">
        <v>105</v>
      </c>
      <c r="K80" s="78" t="s">
        <v>106</v>
      </c>
      <c r="L80" s="78" t="s">
        <v>107</v>
      </c>
      <c r="M80" s="78">
        <v>2</v>
      </c>
      <c r="N80" s="78">
        <v>1</v>
      </c>
      <c r="O80" s="79" t="s">
        <v>212</v>
      </c>
      <c r="P80" s="78"/>
      <c r="Q80" s="78"/>
      <c r="R80" s="79" t="s">
        <v>215</v>
      </c>
      <c r="S80" s="78"/>
      <c r="T80" s="78">
        <v>1996</v>
      </c>
      <c r="U80" s="78"/>
      <c r="V80" s="78">
        <v>8000</v>
      </c>
      <c r="W80" s="98" t="s">
        <v>186</v>
      </c>
      <c r="X80" s="80">
        <v>5</v>
      </c>
      <c r="Y80" s="79" t="s">
        <v>111</v>
      </c>
      <c r="Z80" s="79" t="s">
        <v>112</v>
      </c>
      <c r="AA80" s="103">
        <v>0</v>
      </c>
    </row>
    <row r="81" spans="1:27" x14ac:dyDescent="0.35">
      <c r="A81" s="78">
        <v>900067682</v>
      </c>
      <c r="B81" s="78">
        <v>42</v>
      </c>
      <c r="C81" s="78" t="s">
        <v>181</v>
      </c>
      <c r="D81" s="79" t="s">
        <v>201</v>
      </c>
      <c r="E81" s="78" t="s">
        <v>202</v>
      </c>
      <c r="F81" s="79" t="s">
        <v>211</v>
      </c>
      <c r="G81" s="78">
        <v>3543</v>
      </c>
      <c r="H81" s="79" t="s">
        <v>103</v>
      </c>
      <c r="I81" s="79" t="s">
        <v>216</v>
      </c>
      <c r="J81" s="78" t="s">
        <v>105</v>
      </c>
      <c r="K81" s="78" t="s">
        <v>106</v>
      </c>
      <c r="L81" s="78" t="s">
        <v>107</v>
      </c>
      <c r="M81" s="78">
        <v>3</v>
      </c>
      <c r="N81" s="78">
        <v>1</v>
      </c>
      <c r="O81" s="79" t="s">
        <v>188</v>
      </c>
      <c r="P81" s="79" t="s">
        <v>217</v>
      </c>
      <c r="Q81" s="79" t="s">
        <v>218</v>
      </c>
      <c r="R81" s="79" t="s">
        <v>119</v>
      </c>
      <c r="S81" s="78"/>
      <c r="T81" s="78">
        <v>1998</v>
      </c>
      <c r="U81" s="78"/>
      <c r="V81" s="78">
        <v>3200</v>
      </c>
      <c r="W81" s="98" t="s">
        <v>186</v>
      </c>
      <c r="X81" s="80">
        <v>5.0999999999999996</v>
      </c>
      <c r="Y81" s="79" t="s">
        <v>111</v>
      </c>
      <c r="Z81" s="79" t="s">
        <v>112</v>
      </c>
      <c r="AA81" s="103">
        <v>0</v>
      </c>
    </row>
    <row r="82" spans="1:27" x14ac:dyDescent="0.35">
      <c r="A82" s="78">
        <v>900100583</v>
      </c>
      <c r="B82" s="78">
        <v>42</v>
      </c>
      <c r="C82" s="78" t="s">
        <v>181</v>
      </c>
      <c r="D82" s="79" t="s">
        <v>201</v>
      </c>
      <c r="E82" s="78" t="s">
        <v>202</v>
      </c>
      <c r="F82" s="79" t="s">
        <v>364</v>
      </c>
      <c r="G82" s="78">
        <v>1909</v>
      </c>
      <c r="H82" s="79" t="s">
        <v>103</v>
      </c>
      <c r="I82" s="79" t="s">
        <v>306</v>
      </c>
      <c r="J82" s="78" t="s">
        <v>105</v>
      </c>
      <c r="K82" s="78" t="s">
        <v>106</v>
      </c>
      <c r="L82" s="78" t="s">
        <v>107</v>
      </c>
      <c r="M82" s="78">
        <v>1</v>
      </c>
      <c r="N82" s="78">
        <v>1</v>
      </c>
      <c r="O82" s="79" t="s">
        <v>212</v>
      </c>
      <c r="P82" s="79" t="s">
        <v>197</v>
      </c>
      <c r="Q82" s="79" t="s">
        <v>365</v>
      </c>
      <c r="R82" s="78"/>
      <c r="S82" s="78"/>
      <c r="T82" s="78">
        <v>1996</v>
      </c>
      <c r="U82" s="78"/>
      <c r="V82" s="78">
        <v>3200</v>
      </c>
      <c r="W82" s="98" t="s">
        <v>186</v>
      </c>
      <c r="X82" s="80">
        <v>5</v>
      </c>
      <c r="Y82" s="79" t="s">
        <v>111</v>
      </c>
      <c r="Z82" s="79" t="s">
        <v>112</v>
      </c>
      <c r="AA82" s="103">
        <v>0</v>
      </c>
    </row>
    <row r="83" spans="1:27" x14ac:dyDescent="0.35">
      <c r="A83" s="78">
        <v>900100584</v>
      </c>
      <c r="B83" s="78">
        <v>42</v>
      </c>
      <c r="C83" s="78" t="s">
        <v>181</v>
      </c>
      <c r="D83" s="79" t="s">
        <v>201</v>
      </c>
      <c r="E83" s="78" t="s">
        <v>202</v>
      </c>
      <c r="F83" s="79" t="s">
        <v>364</v>
      </c>
      <c r="G83" s="78">
        <v>1909</v>
      </c>
      <c r="H83" s="79" t="s">
        <v>103</v>
      </c>
      <c r="I83" s="79" t="s">
        <v>183</v>
      </c>
      <c r="J83" s="78" t="s">
        <v>105</v>
      </c>
      <c r="K83" s="78" t="s">
        <v>106</v>
      </c>
      <c r="L83" s="78" t="s">
        <v>107</v>
      </c>
      <c r="M83" s="78">
        <v>2</v>
      </c>
      <c r="N83" s="78">
        <v>1</v>
      </c>
      <c r="O83" s="79" t="s">
        <v>193</v>
      </c>
      <c r="P83" s="79" t="s">
        <v>366</v>
      </c>
      <c r="Q83" s="79" t="s">
        <v>367</v>
      </c>
      <c r="R83" s="78"/>
      <c r="S83" s="78"/>
      <c r="T83" s="78">
        <v>1993</v>
      </c>
      <c r="U83" s="78"/>
      <c r="V83" s="78">
        <v>8000</v>
      </c>
      <c r="W83" s="98" t="s">
        <v>186</v>
      </c>
      <c r="X83" s="80">
        <v>4.8</v>
      </c>
      <c r="Y83" s="79" t="s">
        <v>111</v>
      </c>
      <c r="Z83" s="79" t="s">
        <v>112</v>
      </c>
      <c r="AA83" s="103">
        <v>0</v>
      </c>
    </row>
    <row r="84" spans="1:27" x14ac:dyDescent="0.35">
      <c r="A84" s="78">
        <v>900126570</v>
      </c>
      <c r="B84" s="78">
        <v>43</v>
      </c>
      <c r="C84" s="78" t="s">
        <v>385</v>
      </c>
      <c r="D84" s="79" t="s">
        <v>201</v>
      </c>
      <c r="E84" s="78" t="s">
        <v>202</v>
      </c>
      <c r="F84" s="78"/>
      <c r="G84" s="78"/>
      <c r="H84" s="78"/>
      <c r="I84" s="78"/>
      <c r="J84" s="78" t="s">
        <v>105</v>
      </c>
      <c r="K84" s="78" t="s">
        <v>106</v>
      </c>
      <c r="L84" s="78" t="s">
        <v>107</v>
      </c>
      <c r="M84" s="79" t="s">
        <v>386</v>
      </c>
      <c r="N84" s="78">
        <v>1</v>
      </c>
      <c r="O84" s="79" t="s">
        <v>223</v>
      </c>
      <c r="P84" s="78"/>
      <c r="Q84" s="78"/>
      <c r="R84" s="79" t="s">
        <v>388</v>
      </c>
      <c r="S84" s="79" t="s">
        <v>389</v>
      </c>
      <c r="T84" s="78">
        <v>2017</v>
      </c>
      <c r="U84" s="79" t="s">
        <v>387</v>
      </c>
      <c r="V84" s="78">
        <v>15000</v>
      </c>
      <c r="W84" s="98" t="s">
        <v>186</v>
      </c>
      <c r="X84" s="80">
        <v>6</v>
      </c>
      <c r="Y84" s="79" t="s">
        <v>111</v>
      </c>
      <c r="Z84" s="79" t="s">
        <v>112</v>
      </c>
      <c r="AA84" s="103">
        <v>0</v>
      </c>
    </row>
    <row r="85" spans="1:27" x14ac:dyDescent="0.35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97"/>
      <c r="X85" s="78"/>
      <c r="Y85" s="78"/>
      <c r="Z85" s="76" t="s">
        <v>77</v>
      </c>
      <c r="AA85" s="84">
        <f>SUM(AA2:AA84)</f>
        <v>0</v>
      </c>
    </row>
    <row r="86" spans="1:27" x14ac:dyDescent="0.35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99"/>
      <c r="X86" s="81"/>
      <c r="Y86" s="81"/>
      <c r="Z86" s="81"/>
    </row>
  </sheetData>
  <sheetProtection algorithmName="SHA-512" hashValue="v9Yu0+6sho3r+U2A3Iu+a5uMZI+ZgiqwrAXx/mltb4d0YfFY5UpHfyEsjkCLn/lWzJ5ODaPO9s4J5QTyXvlPXg==" saltValue="cMjtXHpKkOytlBQ1uCsuLA==" spinCount="100000" sheet="1" objects="1" scenarios="1"/>
  <autoFilter ref="A1:AA85" xr:uid="{00000000-0009-0000-0000-000003000000}">
    <sortState xmlns:xlrd2="http://schemas.microsoft.com/office/spreadsheetml/2017/richdata2" ref="A2:AA103">
      <sortCondition ref="E1"/>
    </sortState>
  </autoFilter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"/>
  <sheetViews>
    <sheetView workbookViewId="0">
      <selection activeCell="C10" sqref="C10"/>
    </sheetView>
  </sheetViews>
  <sheetFormatPr defaultRowHeight="14.5" x14ac:dyDescent="0.35"/>
  <cols>
    <col min="1" max="1" width="8.7265625" style="30"/>
    <col min="2" max="2" width="55.6328125" style="30" bestFit="1" customWidth="1"/>
    <col min="3" max="3" width="34.54296875" style="30" customWidth="1"/>
    <col min="4" max="16384" width="8.7265625" style="30"/>
  </cols>
  <sheetData>
    <row r="2" spans="1:3" ht="15" thickBot="1" x14ac:dyDescent="0.4">
      <c r="C2" s="60" t="s">
        <v>13</v>
      </c>
    </row>
    <row r="3" spans="1:3" ht="15" thickBot="1" x14ac:dyDescent="0.4">
      <c r="A3" s="31" t="s">
        <v>7</v>
      </c>
      <c r="B3" s="32" t="s">
        <v>394</v>
      </c>
      <c r="C3" s="36" t="s">
        <v>18</v>
      </c>
    </row>
    <row r="4" spans="1:3" x14ac:dyDescent="0.35">
      <c r="A4" s="37"/>
      <c r="B4" s="38"/>
      <c r="C4" s="39"/>
    </row>
    <row r="5" spans="1:3" x14ac:dyDescent="0.35">
      <c r="A5" s="42">
        <v>1</v>
      </c>
      <c r="B5" s="43" t="s">
        <v>16</v>
      </c>
      <c r="C5" s="59">
        <v>0</v>
      </c>
    </row>
    <row r="6" spans="1:3" ht="15" thickBot="1" x14ac:dyDescent="0.4">
      <c r="A6" s="47"/>
      <c r="B6" s="48" t="s">
        <v>17</v>
      </c>
      <c r="C6" s="53">
        <f>+C5</f>
        <v>0</v>
      </c>
    </row>
    <row r="7" spans="1:3" ht="15" thickBot="1" x14ac:dyDescent="0.4">
      <c r="A7" s="54"/>
      <c r="B7" s="89"/>
      <c r="C7" s="89"/>
    </row>
    <row r="8" spans="1:3" ht="52" customHeight="1" thickBot="1" x14ac:dyDescent="0.4">
      <c r="A8" s="93" t="s">
        <v>395</v>
      </c>
      <c r="B8" s="94"/>
      <c r="C8" s="95"/>
    </row>
  </sheetData>
  <sheetProtection algorithmName="SHA-512" hashValue="3Y/nizDbBttcQG0trYnjrWXqInkl2o0+VTj64EZnU7fy8Nho23bYdACbTWKjVBEW+ReR+J4Q8vnim5nsmq7Y6g==" saltValue="r5dUbVgioUDxdpPX+5Qyew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Kostenberekening per perceel</vt:lpstr>
      <vt:lpstr>2. Prijs Uurtarief</vt:lpstr>
      <vt:lpstr>3a.Vergoeding Rijk per jaar</vt:lpstr>
      <vt:lpstr>3b.Vergoeding Defensie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