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3\IUC23-639 Psychologen selec assess\04 - BESCHR DOCUMENTEN\Bijlagen\"/>
    </mc:Choice>
  </mc:AlternateContent>
  <xr:revisionPtr revIDLastSave="0" documentId="14_{30D43429-6B86-47BF-AB59-72782DFA36FA}" xr6:coauthVersionLast="47" xr6:coauthVersionMax="47" xr10:uidLastSave="{00000000-0000-0000-0000-000000000000}"/>
  <bookViews>
    <workbookView xWindow="28680" yWindow="-120" windowWidth="51840" windowHeight="21240" xr2:uid="{00000000-000D-0000-FFFF-FFFF00000000}"/>
  </bookViews>
  <sheets>
    <sheet name="Prijzenblad (IUC23-639)" sheetId="3" r:id="rId1"/>
    <sheet name="DATA" sheetId="2" state="hidden" r:id="rId2"/>
  </sheets>
  <externalReferences>
    <externalReference r:id="rId3"/>
    <externalReference r:id="rId4"/>
    <externalReference r:id="rId5"/>
    <externalReference r:id="rId6"/>
  </externalReferences>
  <definedNames>
    <definedName name="A" localSheetId="1">'[1]HULP-velden'!$D$8</definedName>
    <definedName name="B" localSheetId="1">'[1]HULP-velden'!$D$9</definedName>
    <definedName name="Exponent" localSheetId="1">[1]Superformule!$J$19</definedName>
    <definedName name="LAQ" localSheetId="0">[2]Superformule!$K$22</definedName>
    <definedName name="LAQ">[3]Superformule!$K$22</definedName>
    <definedName name="Maximaal" localSheetId="0">'[2]HULP-velden'!$L$20</definedName>
    <definedName name="Maximaal">'[3]HULP-velden'!$L$20</definedName>
    <definedName name="Percentage_Qeisen" localSheetId="1">'[1]HULP-velden'!$J$80</definedName>
    <definedName name="Percentage_Qeisen" localSheetId="0">'[2]HULP-velden'!$J$80</definedName>
    <definedName name="Percentage_Qeisen">'[3]HULP-velden'!$J$80</definedName>
    <definedName name="Pmax" localSheetId="1">[1]Superformule!$J$16</definedName>
    <definedName name="Pref" localSheetId="1">[1]Superformule!$J$15</definedName>
    <definedName name="PrimairEenheidY" localSheetId="1">'[1]HULP-velden'!$P$59</definedName>
    <definedName name="Qmax" localSheetId="1">[1]Superformule!$J$13</definedName>
    <definedName name="Qmin" localSheetId="1">[1]Superformule!$J$11</definedName>
    <definedName name="Qref" localSheetId="1">[1]Superformule!$J$14</definedName>
    <definedName name="Qref_wensen" localSheetId="1">'[1]HULP-velden'!$J$77</definedName>
    <definedName name="Qwensen" localSheetId="1">[1]Superformule!$J$12</definedName>
    <definedName name="SOLVERWAARDE" localSheetId="1">'[1]HULP-velden'!$D$10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3" l="1"/>
  <c r="D30" i="3" s="1"/>
  <c r="B13" i="3"/>
  <c r="C51" i="3"/>
  <c r="D51" i="3" s="1"/>
  <c r="C47" i="3"/>
  <c r="D47" i="3" s="1"/>
  <c r="C48" i="3"/>
  <c r="D48" i="3" s="1"/>
  <c r="C23" i="3"/>
  <c r="D23" i="3" s="1"/>
  <c r="C24" i="3"/>
  <c r="D24" i="3" s="1"/>
  <c r="C25" i="3"/>
  <c r="D25" i="3" s="1"/>
  <c r="C26" i="3"/>
  <c r="D26" i="3" s="1"/>
  <c r="C27" i="3"/>
  <c r="D27" i="3" s="1"/>
  <c r="C28" i="3"/>
  <c r="D28" i="3" s="1"/>
  <c r="C29" i="3"/>
  <c r="D29" i="3" s="1"/>
  <c r="C31" i="3"/>
  <c r="D31" i="3" s="1"/>
  <c r="C32" i="3"/>
  <c r="D32" i="3" s="1"/>
  <c r="C33" i="3"/>
  <c r="D33" i="3" s="1"/>
  <c r="C34" i="3"/>
  <c r="D34" i="3" s="1"/>
  <c r="C35" i="3"/>
  <c r="D35" i="3" s="1"/>
  <c r="C36" i="3"/>
  <c r="D36" i="3" s="1"/>
  <c r="C37" i="3"/>
  <c r="D37" i="3" s="1"/>
  <c r="C38" i="3"/>
  <c r="D38" i="3" s="1"/>
  <c r="C39" i="3"/>
  <c r="D39" i="3" s="1"/>
  <c r="C40" i="3"/>
  <c r="D40" i="3" s="1"/>
  <c r="C41" i="3"/>
  <c r="D41" i="3" s="1"/>
  <c r="C42" i="3"/>
  <c r="D42" i="3" s="1"/>
  <c r="C43" i="3"/>
  <c r="D43" i="3" s="1"/>
  <c r="C44" i="3"/>
  <c r="D44" i="3" s="1"/>
  <c r="C20" i="3"/>
  <c r="D20" i="3" s="1"/>
  <c r="C7" i="2" l="1"/>
  <c r="D7" i="2"/>
  <c r="F7" i="2" s="1"/>
  <c r="E7" i="2" l="1"/>
</calcChain>
</file>

<file path=xl/sharedStrings.xml><?xml version="1.0" encoding="utf-8"?>
<sst xmlns="http://schemas.openxmlformats.org/spreadsheetml/2006/main" count="99" uniqueCount="88">
  <si>
    <t xml:space="preserve"> </t>
  </si>
  <si>
    <t>Hulpdata Grafiek Superformule</t>
  </si>
  <si>
    <t>Hulpvelden</t>
  </si>
  <si>
    <t>Uw inschrijving</t>
  </si>
  <si>
    <t>LET OP  !!!</t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</si>
  <si>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</si>
  <si>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</si>
  <si>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</si>
  <si>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</si>
  <si>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</si>
  <si>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</si>
  <si>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</si>
  <si>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</si>
  <si>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</si>
  <si>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</si>
  <si>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</si>
  <si>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</si>
  <si>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</si>
  <si>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</si>
  <si>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</si>
  <si>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</si>
  <si>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</si>
  <si>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</si>
  <si>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</si>
  <si>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</si>
  <si>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</si>
  <si>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</si>
  <si>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</si>
  <si>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</si>
  <si>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</si>
  <si>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</si>
  <si>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</si>
  <si>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</si>
  <si>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</si>
  <si>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</si>
  <si>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</si>
  <si>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</si>
  <si>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</si>
  <si>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</si>
  <si>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</si>
  <si>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</si>
  <si>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</si>
  <si>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Qbonus</t>
  </si>
  <si>
    <r>
      <t xml:space="preserve">Voordat de TAB-bladen </t>
    </r>
    <r>
      <rPr>
        <i/>
        <sz val="12"/>
        <color theme="0" tint="-0.14996795556505021"/>
        <rFont val="Verdana"/>
        <family val="2"/>
      </rPr>
      <t>"TBV PRIJSMODEL (1)"</t>
    </r>
    <r>
      <rPr>
        <sz val="12"/>
        <color theme="0" tint="-0.14996795556505021"/>
        <rFont val="Verdana"/>
        <family val="2"/>
      </rPr>
      <t xml:space="preserve"> EN </t>
    </r>
    <r>
      <rPr>
        <i/>
        <sz val="12"/>
        <color theme="0" tint="-0.14996795556505021"/>
        <rFont val="Verdana"/>
        <family val="2"/>
      </rPr>
      <t>"TBV PRIJSMODEL (2)"</t>
    </r>
    <r>
      <rPr>
        <sz val="12"/>
        <color theme="0" tint="-0.14996795556505021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</si>
  <si>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All-in uurtarief psycholoog</t>
  </si>
  <si>
    <t xml:space="preserve">Prijzenblad Selectie- en Assessmentpsychologen (IUC23-639) </t>
  </si>
  <si>
    <t>=</t>
  </si>
  <si>
    <t>Selectiegesprek selectieboulevard</t>
  </si>
  <si>
    <t>Stabiliteitsonderzoeken Vuurwapendrager en Assessments</t>
  </si>
  <si>
    <t>Prijzenlijst (per uitvoering)</t>
  </si>
  <si>
    <t>Training voeren selectiegesprekken</t>
  </si>
  <si>
    <t>Prijs per uur</t>
  </si>
  <si>
    <t>Prijs uitvoering</t>
  </si>
  <si>
    <t>Aantal advies-uren</t>
  </si>
  <si>
    <t>Selectiegesprek selectieboulevard (minimale inzet van 4 uur)</t>
  </si>
  <si>
    <t>Ontwikkelassessment NLG</t>
  </si>
  <si>
    <t>Ontwikkelassessment NLG + rollenspel</t>
  </si>
  <si>
    <t>Ontwikkelassessment Manager</t>
  </si>
  <si>
    <t>Ontwikkelassessment Supervisor KI&amp;S</t>
  </si>
  <si>
    <t>Loopbaanassessment NLG</t>
  </si>
  <si>
    <t>Loopbaanassessment NLG + rollenspel</t>
  </si>
  <si>
    <t>Loopbaanassessment leidinggeven</t>
  </si>
  <si>
    <t>Potentieelassessment NLG</t>
  </si>
  <si>
    <t>Potentieelassessment NLG + rollenspel</t>
  </si>
  <si>
    <t>Potentieelassessment manager</t>
  </si>
  <si>
    <t>Selectie-assessment manager</t>
  </si>
  <si>
    <t>Selectieassessment NLG</t>
  </si>
  <si>
    <t>Selectieassessment NLG + rollenspel</t>
  </si>
  <si>
    <t xml:space="preserve">Potentieel assessment NLG selectiesituatie </t>
  </si>
  <si>
    <t>Potentieel assessment NLG selectiesituatie + rollenspel</t>
  </si>
  <si>
    <t>Potentieel assessment manager selectiesituatie</t>
  </si>
  <si>
    <t>Stabiliteitsonderzoek Vuurwapendrager Initieel (geen rapport)</t>
  </si>
  <si>
    <t>Stabiliteitsonderzoek Vuurwapendrager Initieel + rapport</t>
  </si>
  <si>
    <t>Stabiliteitsonderzoek Vuurwapendrager hertest (geen rapport)</t>
  </si>
  <si>
    <t>Stabiliteitsonderzoek Vuurwapendrager hertest + rapport</t>
  </si>
  <si>
    <t>Ontwikkelscan</t>
  </si>
  <si>
    <t xml:space="preserve">Training voeren selectiegesprekken digitaal </t>
  </si>
  <si>
    <t>Training voeren selectiegesprekken fysiek (of hybride)</t>
  </si>
  <si>
    <t>Inzet per uur (inspanningsverplichting)</t>
  </si>
  <si>
    <t>Capaciteit voor onderhoud en verbetering op selectie-tooling</t>
  </si>
  <si>
    <t>Ondergrens</t>
  </si>
  <si>
    <t>Bovengrens</t>
  </si>
  <si>
    <t>Maximaal aantal punten:</t>
  </si>
  <si>
    <t>Minimaal aantal punten:</t>
  </si>
  <si>
    <t>invulveld (B7) (getal in 2 decimalen nauwkeuring)</t>
  </si>
  <si>
    <t xml:space="preserve">Onder de prijzenlijst is een simulatie toegevoegd. </t>
  </si>
  <si>
    <t xml:space="preserve">Uw in B7 ingevulde all-in uurtarief geeft een score prijs van: </t>
  </si>
  <si>
    <t>Loopbaanassessment leidinggeven + rollenspel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</si>
</sst>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0.0"/>
    <numFmt numFmtId="168" formatCode="0.000"/>
    <numFmt numFmtId="169" formatCode="_ &quot;€&quot;\ * #,##0_ ;_ &quot;€&quot;\ * \-#,##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14996795556505021"/>
      <name val="Calibri"/>
      <family val="2"/>
      <scheme val="minor"/>
    </font>
    <font>
      <sz val="11"/>
      <color theme="0" tint="-0.14996795556505021"/>
      <name val="Verdana"/>
      <family val="2"/>
    </font>
    <font>
      <sz val="24"/>
      <color theme="0" tint="-0.14996795556505021"/>
      <name val="Verdana"/>
      <family val="2"/>
    </font>
    <font>
      <b/>
      <sz val="11"/>
      <color theme="0" tint="-0.14996795556505021"/>
      <name val="Verdana"/>
      <family val="2"/>
    </font>
    <font>
      <i/>
      <sz val="11"/>
      <color theme="0" tint="-0.14996795556505021"/>
      <name val="Verdana"/>
      <family val="2"/>
    </font>
    <font>
      <b/>
      <sz val="12"/>
      <color theme="0" tint="-0.14996795556505021"/>
      <name val="Verdana"/>
      <family val="2"/>
    </font>
    <font>
      <sz val="12"/>
      <color theme="0" tint="-0.14996795556505021"/>
      <name val="Verdana"/>
      <family val="2"/>
    </font>
    <font>
      <i/>
      <sz val="12"/>
      <color theme="0" tint="-0.14996795556505021"/>
      <name val="Verdana"/>
      <family val="2"/>
    </font>
    <font>
      <sz val="11"/>
      <color rgb="FF9C57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 val="singleAccounting"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0" fillId="3" borderId="0" applyNumberFormat="0" applyBorder="0" applyAlignment="0" applyProtection="0"/>
  </cellStyleXfs>
  <cellXfs count="73">
    <xf numFmtId="0" fontId="0" fillId="0" borderId="0" xfId="0"/>
    <xf numFmtId="0" fontId="2" fillId="2" borderId="0" xfId="0" applyFont="1" applyFill="1" applyBorder="1" applyProtection="1">
      <protection hidden="1"/>
    </xf>
    <xf numFmtId="0" fontId="3" fillId="2" borderId="0" xfId="0" applyFont="1" applyFill="1" applyBorder="1" applyProtection="1">
      <protection hidden="1"/>
    </xf>
    <xf numFmtId="0" fontId="3" fillId="2" borderId="0" xfId="0" applyFont="1" applyFill="1" applyBorder="1" applyAlignment="1" applyProtection="1">
      <alignment wrapText="1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165" fontId="3" fillId="2" borderId="0" xfId="2" applyNumberFormat="1" applyFont="1" applyFill="1" applyBorder="1" applyAlignment="1" applyProtection="1">
      <alignment horizontal="right" vertical="center" wrapText="1"/>
      <protection hidden="1"/>
    </xf>
    <xf numFmtId="167" fontId="3" fillId="2" borderId="0" xfId="0" applyNumberFormat="1" applyFont="1" applyFill="1" applyBorder="1" applyAlignment="1" applyProtection="1">
      <alignment horizontal="right" vertical="center" wrapText="1"/>
      <protection hidden="1"/>
    </xf>
    <xf numFmtId="168" fontId="6" fillId="2" borderId="0" xfId="0" applyNumberFormat="1" applyFont="1" applyFill="1" applyBorder="1" applyAlignment="1" applyProtection="1">
      <alignment horizontal="right" vertical="center"/>
      <protection hidden="1"/>
    </xf>
    <xf numFmtId="1" fontId="6" fillId="2" borderId="0" xfId="0" applyNumberFormat="1" applyFont="1" applyFill="1" applyBorder="1" applyAlignment="1" applyProtection="1">
      <alignment horizontal="right" vertical="center"/>
      <protection hidden="1"/>
    </xf>
    <xf numFmtId="0" fontId="7" fillId="2" borderId="0" xfId="0" applyFont="1" applyFill="1" applyBorder="1" applyAlignment="1" applyProtection="1">
      <alignment vertical="center"/>
      <protection hidden="1"/>
    </xf>
    <xf numFmtId="0" fontId="8" fillId="2" borderId="0" xfId="0" applyFont="1" applyFill="1" applyBorder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Protection="1"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164" fontId="6" fillId="2" borderId="0" xfId="2" applyNumberFormat="1" applyFont="1" applyFill="1" applyBorder="1" applyAlignment="1" applyProtection="1">
      <alignment horizontal="right" vertical="center"/>
      <protection locked="0"/>
    </xf>
    <xf numFmtId="167" fontId="6" fillId="2" borderId="0" xfId="0" applyNumberFormat="1" applyFont="1" applyFill="1" applyBorder="1" applyAlignment="1" applyProtection="1">
      <alignment horizontal="right" vertical="center"/>
      <protection locked="0"/>
    </xf>
    <xf numFmtId="168" fontId="6" fillId="2" borderId="0" xfId="0" applyNumberFormat="1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Border="1" applyAlignment="1" applyProtection="1">
      <alignment vertical="center"/>
      <protection locked="0"/>
    </xf>
    <xf numFmtId="166" fontId="3" fillId="2" borderId="0" xfId="1" applyNumberFormat="1" applyFont="1" applyFill="1" applyBorder="1" applyAlignment="1" applyProtection="1">
      <alignment vertical="center"/>
      <protection locked="0"/>
    </xf>
    <xf numFmtId="166" fontId="5" fillId="2" borderId="0" xfId="1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2" fontId="3" fillId="2" borderId="0" xfId="0" applyNumberFormat="1" applyFont="1" applyFill="1" applyBorder="1" applyProtection="1">
      <protection locked="0"/>
    </xf>
    <xf numFmtId="166" fontId="3" fillId="2" borderId="0" xfId="1" applyFont="1" applyFill="1" applyBorder="1" applyAlignment="1" applyProtection="1">
      <alignment horizontal="right"/>
      <protection locked="0"/>
    </xf>
    <xf numFmtId="0" fontId="2" fillId="2" borderId="0" xfId="0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169" fontId="3" fillId="2" borderId="0" xfId="2" applyNumberFormat="1" applyFont="1" applyFill="1" applyBorder="1" applyAlignment="1" applyProtection="1">
      <alignment horizontal="right" vertical="center"/>
      <protection locked="0"/>
    </xf>
    <xf numFmtId="1" fontId="3" fillId="2" borderId="0" xfId="0" applyNumberFormat="1" applyFont="1" applyFill="1" applyBorder="1" applyAlignment="1" applyProtection="1">
      <alignment horizontal="right" vertical="center"/>
      <protection locked="0"/>
    </xf>
    <xf numFmtId="165" fontId="3" fillId="2" borderId="0" xfId="2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1" fontId="3" fillId="2" borderId="0" xfId="1" applyNumberFormat="1" applyFont="1" applyFill="1" applyBorder="1" applyAlignment="1" applyProtection="1">
      <alignment horizontal="center" vertical="center"/>
      <protection locked="0"/>
    </xf>
    <xf numFmtId="1" fontId="3" fillId="2" borderId="0" xfId="0" applyNumberFormat="1" applyFont="1" applyFill="1" applyBorder="1" applyAlignment="1" applyProtection="1">
      <alignment horizontal="center" vertical="center"/>
      <protection locked="0"/>
    </xf>
    <xf numFmtId="165" fontId="3" fillId="2" borderId="0" xfId="2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/>
    <xf numFmtId="0" fontId="0" fillId="0" borderId="0" xfId="0" applyBorder="1"/>
    <xf numFmtId="0" fontId="0" fillId="4" borderId="0" xfId="0" applyFill="1" applyBorder="1"/>
    <xf numFmtId="0" fontId="10" fillId="3" borderId="5" xfId="4" applyBorder="1" applyAlignment="1" applyProtection="1">
      <alignment horizontal="right"/>
    </xf>
    <xf numFmtId="0" fontId="0" fillId="0" borderId="1" xfId="0" applyBorder="1"/>
    <xf numFmtId="0" fontId="0" fillId="4" borderId="1" xfId="0" applyFill="1" applyBorder="1"/>
    <xf numFmtId="0" fontId="0" fillId="5" borderId="0" xfId="0" applyFill="1" applyBorder="1"/>
    <xf numFmtId="0" fontId="12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9" xfId="0" applyFill="1" applyBorder="1"/>
    <xf numFmtId="0" fontId="11" fillId="5" borderId="13" xfId="0" applyFont="1" applyFill="1" applyBorder="1"/>
    <xf numFmtId="44" fontId="0" fillId="5" borderId="9" xfId="0" applyNumberFormat="1" applyFill="1" applyBorder="1"/>
    <xf numFmtId="0" fontId="0" fillId="5" borderId="14" xfId="0" applyFill="1" applyBorder="1"/>
    <xf numFmtId="0" fontId="0" fillId="5" borderId="16" xfId="0" applyFill="1" applyBorder="1"/>
    <xf numFmtId="0" fontId="0" fillId="5" borderId="18" xfId="0" applyFill="1" applyBorder="1"/>
    <xf numFmtId="0" fontId="0" fillId="5" borderId="3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44" fontId="0" fillId="5" borderId="4" xfId="0" applyNumberFormat="1" applyFill="1" applyBorder="1" applyAlignment="1"/>
    <xf numFmtId="44" fontId="0" fillId="5" borderId="17" xfId="0" applyNumberFormat="1" applyFill="1" applyBorder="1" applyAlignment="1"/>
    <xf numFmtId="44" fontId="0" fillId="6" borderId="2" xfId="0" applyNumberFormat="1" applyFill="1" applyBorder="1"/>
    <xf numFmtId="0" fontId="0" fillId="4" borderId="0" xfId="0" applyFill="1" applyBorder="1" applyAlignment="1">
      <alignment horizontal="right"/>
    </xf>
    <xf numFmtId="44" fontId="0" fillId="4" borderId="7" xfId="0" applyNumberFormat="1" applyFill="1" applyBorder="1"/>
    <xf numFmtId="44" fontId="0" fillId="4" borderId="8" xfId="0" applyNumberFormat="1" applyFill="1" applyBorder="1"/>
    <xf numFmtId="0" fontId="0" fillId="4" borderId="1" xfId="0" applyFill="1" applyBorder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2" fontId="0" fillId="7" borderId="6" xfId="0" applyNumberFormat="1" applyFill="1" applyBorder="1"/>
    <xf numFmtId="0" fontId="0" fillId="0" borderId="0" xfId="0" applyFill="1" applyBorder="1"/>
    <xf numFmtId="0" fontId="4" fillId="2" borderId="0" xfId="0" applyFont="1" applyFill="1" applyBorder="1" applyAlignment="1" applyProtection="1">
      <alignment vertical="center"/>
      <protection hidden="1"/>
    </xf>
    <xf numFmtId="0" fontId="8" fillId="2" borderId="0" xfId="0" applyFont="1" applyFill="1" applyBorder="1" applyAlignment="1" applyProtection="1">
      <alignment horizontal="left" vertical="top" wrapText="1"/>
      <protection hidden="1"/>
    </xf>
    <xf numFmtId="44" fontId="14" fillId="3" borderId="6" xfId="4" applyNumberFormat="1" applyFont="1" applyBorder="1" applyAlignment="1" applyProtection="1">
      <alignment horizontal="center" vertical="center"/>
      <protection locked="0"/>
    </xf>
  </cellXfs>
  <cellStyles count="5">
    <cellStyle name="Komma" xfId="1" builtinId="3"/>
    <cellStyle name="Neutraal" xfId="4" builtinId="28"/>
    <cellStyle name="Standaard" xfId="0" builtinId="0"/>
    <cellStyle name="Standaard 3" xfId="3" xr:uid="{00000000-0005-0000-0000-000003000000}"/>
    <cellStyle name="Valuta" xfId="2" builtinId="4"/>
  </cellStyles>
  <dxfs count="3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Puntverdeling prijs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v>n=2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[4]Blad1!$D$27:$D$37</c:f>
              <c:numCache>
                <c:formatCode>General</c:formatCode>
                <c:ptCount val="11"/>
                <c:pt idx="0">
                  <c:v>100</c:v>
                </c:pt>
                <c:pt idx="1">
                  <c:v>105</c:v>
                </c:pt>
                <c:pt idx="2">
                  <c:v>110</c:v>
                </c:pt>
                <c:pt idx="3">
                  <c:v>115</c:v>
                </c:pt>
                <c:pt idx="4">
                  <c:v>120</c:v>
                </c:pt>
                <c:pt idx="5">
                  <c:v>125</c:v>
                </c:pt>
                <c:pt idx="6">
                  <c:v>130</c:v>
                </c:pt>
                <c:pt idx="7">
                  <c:v>135</c:v>
                </c:pt>
                <c:pt idx="8">
                  <c:v>140</c:v>
                </c:pt>
                <c:pt idx="9">
                  <c:v>145</c:v>
                </c:pt>
                <c:pt idx="10">
                  <c:v>150</c:v>
                </c:pt>
              </c:numCache>
            </c:numRef>
          </c:xVal>
          <c:yVal>
            <c:numRef>
              <c:f>[4]Blad1!$K$27:$K$37</c:f>
              <c:numCache>
                <c:formatCode>General</c:formatCode>
                <c:ptCount val="11"/>
                <c:pt idx="0">
                  <c:v>30</c:v>
                </c:pt>
                <c:pt idx="1">
                  <c:v>29.7</c:v>
                </c:pt>
                <c:pt idx="2">
                  <c:v>28.8</c:v>
                </c:pt>
                <c:pt idx="3">
                  <c:v>27.3</c:v>
                </c:pt>
                <c:pt idx="4">
                  <c:v>25.2</c:v>
                </c:pt>
                <c:pt idx="5">
                  <c:v>22.5</c:v>
                </c:pt>
                <c:pt idx="6">
                  <c:v>19.200000000000003</c:v>
                </c:pt>
                <c:pt idx="7">
                  <c:v>15.300000000000002</c:v>
                </c:pt>
                <c:pt idx="8">
                  <c:v>10.799999999999997</c:v>
                </c:pt>
                <c:pt idx="9">
                  <c:v>5.6999999999999993</c:v>
                </c:pt>
                <c:pt idx="1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725-480A-B171-BC3E5FEB643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562099744"/>
        <c:axId val="562106816"/>
      </c:scatterChart>
      <c:valAx>
        <c:axId val="562099744"/>
        <c:scaling>
          <c:orientation val="minMax"/>
          <c:max val="15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All-in tarief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&quot;€&quot;\ 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62106816"/>
        <c:crosses val="autoZero"/>
        <c:crossBetween val="midCat"/>
      </c:valAx>
      <c:valAx>
        <c:axId val="56210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Score prijs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62099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38878</xdr:colOff>
      <xdr:row>52</xdr:row>
      <xdr:rowOff>46652</xdr:rowOff>
    </xdr:from>
    <xdr:to>
      <xdr:col>4</xdr:col>
      <xdr:colOff>7775</xdr:colOff>
      <xdr:row>67</xdr:row>
      <xdr:rowOff>178835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AF503576-3B42-4A65-B4F1-FA5EDCCE3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rtp00\AppData\Local\Temp\notesDD8340\BPKV_Superformule%202.0%20BETA%20build%206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VSPROW55\CFD_UG_HKT\Inkoop-UNIT\84-INKOOPDOSSIERS-IKC\IUC18-407%20Psychologen%20voor%20Assesments\04%20-%20BESCHRIJVENDE%20DOCUMENTEN\Superformule\TOOL%20Superformule%202.0%20build%209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VSPROW55\CFD_UG_HKT\Inkoop-UNIT\84-INKOOPDOSSIERS-IKC\IUC18-407%20Psychologen%20voor%20Assesments\04%20-%20BESCHRIJVENDE%20DOCUMENTEN\Superformule\UITGANGSPUNTEN%20%20IUC18%20407%20hoofddocument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IEST00\AppData\Local\Temp\notesE2752A\~56167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mer"/>
      <sheetName val="Superformule"/>
      <sheetName val="Info BD"/>
      <sheetName val="Evaluatie"/>
      <sheetName val="HULP-velden"/>
      <sheetName val="GRAFIEK"/>
      <sheetName val="DATA"/>
      <sheetName val="HULP-data"/>
    </sheetNames>
    <sheetDataSet>
      <sheetData sheetId="0"/>
      <sheetData sheetId="1">
        <row r="11">
          <cell r="J11">
            <v>400</v>
          </cell>
        </row>
        <row r="12">
          <cell r="J12">
            <v>100</v>
          </cell>
        </row>
        <row r="13">
          <cell r="J13">
            <v>500</v>
          </cell>
        </row>
        <row r="14">
          <cell r="J14">
            <v>450</v>
          </cell>
        </row>
        <row r="15">
          <cell r="J15">
            <v>100000</v>
          </cell>
        </row>
        <row r="16">
          <cell r="J16">
            <v>109994.38818457405</v>
          </cell>
        </row>
        <row r="19">
          <cell r="J19">
            <v>2</v>
          </cell>
        </row>
      </sheetData>
      <sheetData sheetId="2"/>
      <sheetData sheetId="3"/>
      <sheetData sheetId="4">
        <row r="8">
          <cell r="D8">
            <v>1.0999438818457405</v>
          </cell>
        </row>
        <row r="9">
          <cell r="D9">
            <v>1.1111111111111112</v>
          </cell>
        </row>
        <row r="10">
          <cell r="D10">
            <v>2.0003000000000002</v>
          </cell>
        </row>
        <row r="59">
          <cell r="P59">
            <v>10000</v>
          </cell>
        </row>
        <row r="77">
          <cell r="J77">
            <v>0.5</v>
          </cell>
        </row>
        <row r="80">
          <cell r="J80">
            <v>0.8</v>
          </cell>
        </row>
      </sheetData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DATA"/>
      <sheetName val="HULP-velden"/>
      <sheetName val="HULP-data"/>
    </sheetNames>
    <sheetDataSet>
      <sheetData sheetId="0" refreshError="1"/>
      <sheetData sheetId="1">
        <row r="22">
          <cell r="K22">
            <v>1825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0">
          <cell r="L20">
            <v>1.25</v>
          </cell>
        </row>
        <row r="80">
          <cell r="J80">
            <v>0.6</v>
          </cell>
        </row>
      </sheetData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sblad Perceel 1"/>
      <sheetName val="Disclaimer"/>
      <sheetName val="Superformule"/>
      <sheetName val="Info BD"/>
      <sheetName val="Evaluatie"/>
      <sheetName val="TBV Onderzoek"/>
      <sheetName val="BPK-Grafiek"/>
      <sheetName val="DATA"/>
      <sheetName val="HULP-velden"/>
      <sheetName val="HULP-data"/>
    </sheetNames>
    <sheetDataSet>
      <sheetData sheetId="0"/>
      <sheetData sheetId="1"/>
      <sheetData sheetId="2">
        <row r="22">
          <cell r="K22">
            <v>1750</v>
          </cell>
        </row>
      </sheetData>
      <sheetData sheetId="3"/>
      <sheetData sheetId="4"/>
      <sheetData sheetId="5"/>
      <sheetData sheetId="6"/>
      <sheetData sheetId="7"/>
      <sheetData sheetId="8">
        <row r="20">
          <cell r="L20">
            <v>1.25</v>
          </cell>
        </row>
        <row r="80">
          <cell r="J80">
            <v>0.6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>
        <row r="27">
          <cell r="D27">
            <v>100</v>
          </cell>
          <cell r="K27">
            <v>30</v>
          </cell>
        </row>
        <row r="28">
          <cell r="D28">
            <v>105</v>
          </cell>
          <cell r="K28">
            <v>29.7</v>
          </cell>
        </row>
        <row r="29">
          <cell r="D29">
            <v>110</v>
          </cell>
          <cell r="K29">
            <v>28.8</v>
          </cell>
        </row>
        <row r="30">
          <cell r="D30">
            <v>115</v>
          </cell>
          <cell r="K30">
            <v>27.3</v>
          </cell>
        </row>
        <row r="31">
          <cell r="D31">
            <v>120</v>
          </cell>
          <cell r="K31">
            <v>25.2</v>
          </cell>
        </row>
        <row r="32">
          <cell r="D32">
            <v>125</v>
          </cell>
          <cell r="K32">
            <v>22.5</v>
          </cell>
        </row>
        <row r="33">
          <cell r="D33">
            <v>130</v>
          </cell>
          <cell r="K33">
            <v>19.200000000000003</v>
          </cell>
        </row>
        <row r="34">
          <cell r="D34">
            <v>135</v>
          </cell>
          <cell r="K34">
            <v>15.300000000000002</v>
          </cell>
        </row>
        <row r="35">
          <cell r="D35">
            <v>140</v>
          </cell>
          <cell r="K35">
            <v>10.799999999999997</v>
          </cell>
        </row>
        <row r="36">
          <cell r="D36">
            <v>145</v>
          </cell>
          <cell r="K36">
            <v>5.6999999999999993</v>
          </cell>
        </row>
        <row r="37">
          <cell r="D37">
            <v>150</v>
          </cell>
          <cell r="K3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1"/>
  <sheetViews>
    <sheetView showGridLines="0" tabSelected="1" zoomScale="98" zoomScaleNormal="98" workbookViewId="0">
      <selection activeCell="B7" sqref="B7"/>
    </sheetView>
  </sheetViews>
  <sheetFormatPr defaultRowHeight="14.4" x14ac:dyDescent="0.3"/>
  <cols>
    <col min="1" max="1" width="61.109375" customWidth="1"/>
    <col min="2" max="2" width="22" customWidth="1"/>
    <col min="3" max="3" width="22.21875" customWidth="1"/>
    <col min="4" max="4" width="22.33203125" customWidth="1"/>
    <col min="5" max="5" width="49.5546875" customWidth="1"/>
    <col min="15" max="15" width="14.109375" bestFit="1" customWidth="1"/>
  </cols>
  <sheetData>
    <row r="1" spans="1:3" ht="25.8" x14ac:dyDescent="0.5">
      <c r="A1" s="38" t="s">
        <v>45</v>
      </c>
    </row>
    <row r="4" spans="1:3" x14ac:dyDescent="0.3">
      <c r="B4" s="41" t="s">
        <v>46</v>
      </c>
      <c r="C4" t="s">
        <v>84</v>
      </c>
    </row>
    <row r="5" spans="1:3" s="42" customFormat="1" ht="15" thickBot="1" x14ac:dyDescent="0.35"/>
    <row r="6" spans="1:3" s="40" customFormat="1" ht="15" thickBot="1" x14ac:dyDescent="0.35">
      <c r="A6" s="60" t="s">
        <v>80</v>
      </c>
      <c r="B6" s="61">
        <v>100</v>
      </c>
    </row>
    <row r="7" spans="1:3" s="40" customFormat="1" ht="29.4" customHeight="1" thickBot="1" x14ac:dyDescent="0.35">
      <c r="A7" s="40" t="s">
        <v>44</v>
      </c>
      <c r="B7" s="72">
        <v>0</v>
      </c>
    </row>
    <row r="8" spans="1:3" s="43" customFormat="1" ht="15" thickBot="1" x14ac:dyDescent="0.35">
      <c r="A8" s="63" t="s">
        <v>81</v>
      </c>
      <c r="B8" s="62">
        <v>150</v>
      </c>
    </row>
    <row r="9" spans="1:3" s="39" customFormat="1" x14ac:dyDescent="0.3"/>
    <row r="10" spans="1:3" s="39" customFormat="1" x14ac:dyDescent="0.3">
      <c r="A10" s="66" t="s">
        <v>83</v>
      </c>
      <c r="B10" s="67">
        <v>0</v>
      </c>
    </row>
    <row r="11" spans="1:3" s="39" customFormat="1" x14ac:dyDescent="0.3">
      <c r="A11" s="64" t="s">
        <v>82</v>
      </c>
      <c r="B11" s="65">
        <v>30</v>
      </c>
    </row>
    <row r="12" spans="1:3" s="39" customFormat="1" ht="15" thickBot="1" x14ac:dyDescent="0.35"/>
    <row r="13" spans="1:3" s="39" customFormat="1" ht="15" thickBot="1" x14ac:dyDescent="0.35">
      <c r="A13" s="39" t="s">
        <v>86</v>
      </c>
      <c r="B13" s="68">
        <f>B11-B11*((B7-B6)/(B8-B6))^2</f>
        <v>-90</v>
      </c>
    </row>
    <row r="14" spans="1:3" s="39" customFormat="1" x14ac:dyDescent="0.3"/>
    <row r="15" spans="1:3" s="39" customFormat="1" x14ac:dyDescent="0.3">
      <c r="A15" s="69" t="s">
        <v>85</v>
      </c>
    </row>
    <row r="16" spans="1:3" s="39" customFormat="1" ht="15" thickBot="1" x14ac:dyDescent="0.35"/>
    <row r="17" spans="1:4" s="39" customFormat="1" ht="18.600000000000001" thickBot="1" x14ac:dyDescent="0.4">
      <c r="A17" s="45" t="s">
        <v>49</v>
      </c>
      <c r="B17" s="46"/>
      <c r="C17" s="46"/>
      <c r="D17" s="47"/>
    </row>
    <row r="18" spans="1:4" s="39" customFormat="1" x14ac:dyDescent="0.3">
      <c r="A18" s="48"/>
      <c r="B18" s="44"/>
      <c r="C18" s="44"/>
      <c r="D18" s="49"/>
    </row>
    <row r="19" spans="1:4" s="39" customFormat="1" ht="15" thickBot="1" x14ac:dyDescent="0.35">
      <c r="A19" s="50" t="s">
        <v>47</v>
      </c>
      <c r="B19" s="53" t="s">
        <v>53</v>
      </c>
      <c r="C19" s="54" t="s">
        <v>51</v>
      </c>
      <c r="D19" s="49" t="s">
        <v>52</v>
      </c>
    </row>
    <row r="20" spans="1:4" s="39" customFormat="1" ht="15" thickTop="1" x14ac:dyDescent="0.3">
      <c r="A20" s="48" t="s">
        <v>54</v>
      </c>
      <c r="B20" s="55">
        <v>2</v>
      </c>
      <c r="C20" s="57">
        <f>$B$7</f>
        <v>0</v>
      </c>
      <c r="D20" s="59">
        <f>B20*C20</f>
        <v>0</v>
      </c>
    </row>
    <row r="21" spans="1:4" s="39" customFormat="1" x14ac:dyDescent="0.3">
      <c r="A21" s="48"/>
      <c r="B21" s="55"/>
      <c r="C21" s="57"/>
      <c r="D21" s="51"/>
    </row>
    <row r="22" spans="1:4" s="39" customFormat="1" x14ac:dyDescent="0.3">
      <c r="A22" s="50" t="s">
        <v>48</v>
      </c>
      <c r="B22" s="55"/>
      <c r="C22" s="57"/>
      <c r="D22" s="51"/>
    </row>
    <row r="23" spans="1:4" s="39" customFormat="1" x14ac:dyDescent="0.3">
      <c r="A23" s="48" t="s">
        <v>55</v>
      </c>
      <c r="B23" s="55">
        <v>6.5</v>
      </c>
      <c r="C23" s="57">
        <f t="shared" ref="C23:C44" si="0">$B$7</f>
        <v>0</v>
      </c>
      <c r="D23" s="59">
        <f t="shared" ref="D23:D51" si="1">B23*C23</f>
        <v>0</v>
      </c>
    </row>
    <row r="24" spans="1:4" s="39" customFormat="1" x14ac:dyDescent="0.3">
      <c r="A24" s="48" t="s">
        <v>56</v>
      </c>
      <c r="B24" s="55">
        <v>7.5</v>
      </c>
      <c r="C24" s="57">
        <f t="shared" si="0"/>
        <v>0</v>
      </c>
      <c r="D24" s="59">
        <f t="shared" si="1"/>
        <v>0</v>
      </c>
    </row>
    <row r="25" spans="1:4" s="39" customFormat="1" x14ac:dyDescent="0.3">
      <c r="A25" s="48" t="s">
        <v>57</v>
      </c>
      <c r="B25" s="55">
        <v>8.5</v>
      </c>
      <c r="C25" s="57">
        <f t="shared" si="0"/>
        <v>0</v>
      </c>
      <c r="D25" s="59">
        <f t="shared" si="1"/>
        <v>0</v>
      </c>
    </row>
    <row r="26" spans="1:4" s="39" customFormat="1" x14ac:dyDescent="0.3">
      <c r="A26" s="48" t="s">
        <v>58</v>
      </c>
      <c r="B26" s="55">
        <v>8.5</v>
      </c>
      <c r="C26" s="57">
        <f t="shared" si="0"/>
        <v>0</v>
      </c>
      <c r="D26" s="59">
        <f t="shared" si="1"/>
        <v>0</v>
      </c>
    </row>
    <row r="27" spans="1:4" s="39" customFormat="1" x14ac:dyDescent="0.3">
      <c r="A27" s="48" t="s">
        <v>59</v>
      </c>
      <c r="B27" s="55">
        <v>6.5</v>
      </c>
      <c r="C27" s="57">
        <f t="shared" si="0"/>
        <v>0</v>
      </c>
      <c r="D27" s="59">
        <f t="shared" si="1"/>
        <v>0</v>
      </c>
    </row>
    <row r="28" spans="1:4" s="39" customFormat="1" x14ac:dyDescent="0.3">
      <c r="A28" s="48" t="s">
        <v>60</v>
      </c>
      <c r="B28" s="55">
        <v>7.5</v>
      </c>
      <c r="C28" s="57">
        <f t="shared" si="0"/>
        <v>0</v>
      </c>
      <c r="D28" s="59">
        <f t="shared" si="1"/>
        <v>0</v>
      </c>
    </row>
    <row r="29" spans="1:4" s="39" customFormat="1" x14ac:dyDescent="0.3">
      <c r="A29" s="48" t="s">
        <v>61</v>
      </c>
      <c r="B29" s="55">
        <v>7.5</v>
      </c>
      <c r="C29" s="57">
        <f t="shared" si="0"/>
        <v>0</v>
      </c>
      <c r="D29" s="59">
        <f t="shared" si="1"/>
        <v>0</v>
      </c>
    </row>
    <row r="30" spans="1:4" s="39" customFormat="1" x14ac:dyDescent="0.3">
      <c r="A30" s="48" t="s">
        <v>87</v>
      </c>
      <c r="B30" s="55">
        <v>8.5</v>
      </c>
      <c r="C30" s="57">
        <f t="shared" si="0"/>
        <v>0</v>
      </c>
      <c r="D30" s="59">
        <f t="shared" si="1"/>
        <v>0</v>
      </c>
    </row>
    <row r="31" spans="1:4" s="39" customFormat="1" x14ac:dyDescent="0.3">
      <c r="A31" s="48" t="s">
        <v>62</v>
      </c>
      <c r="B31" s="55">
        <v>6.5</v>
      </c>
      <c r="C31" s="57">
        <f t="shared" si="0"/>
        <v>0</v>
      </c>
      <c r="D31" s="59">
        <f t="shared" si="1"/>
        <v>0</v>
      </c>
    </row>
    <row r="32" spans="1:4" s="39" customFormat="1" x14ac:dyDescent="0.3">
      <c r="A32" s="48" t="s">
        <v>63</v>
      </c>
      <c r="B32" s="55">
        <v>7.5</v>
      </c>
      <c r="C32" s="57">
        <f t="shared" si="0"/>
        <v>0</v>
      </c>
      <c r="D32" s="59">
        <f t="shared" si="1"/>
        <v>0</v>
      </c>
    </row>
    <row r="33" spans="1:4" s="39" customFormat="1" x14ac:dyDescent="0.3">
      <c r="A33" s="48" t="s">
        <v>64</v>
      </c>
      <c r="B33" s="55">
        <v>8.5</v>
      </c>
      <c r="C33" s="57">
        <f t="shared" si="0"/>
        <v>0</v>
      </c>
      <c r="D33" s="59">
        <f t="shared" si="1"/>
        <v>0</v>
      </c>
    </row>
    <row r="34" spans="1:4" s="39" customFormat="1" x14ac:dyDescent="0.3">
      <c r="A34" s="48" t="s">
        <v>65</v>
      </c>
      <c r="B34" s="55">
        <v>7.25</v>
      </c>
      <c r="C34" s="57">
        <f t="shared" si="0"/>
        <v>0</v>
      </c>
      <c r="D34" s="59">
        <f t="shared" si="1"/>
        <v>0</v>
      </c>
    </row>
    <row r="35" spans="1:4" s="39" customFormat="1" x14ac:dyDescent="0.3">
      <c r="A35" s="48" t="s">
        <v>66</v>
      </c>
      <c r="B35" s="55">
        <v>5.25</v>
      </c>
      <c r="C35" s="57">
        <f t="shared" si="0"/>
        <v>0</v>
      </c>
      <c r="D35" s="59">
        <f t="shared" si="1"/>
        <v>0</v>
      </c>
    </row>
    <row r="36" spans="1:4" s="39" customFormat="1" x14ac:dyDescent="0.3">
      <c r="A36" s="48" t="s">
        <v>67</v>
      </c>
      <c r="B36" s="55">
        <v>6.25</v>
      </c>
      <c r="C36" s="57">
        <f t="shared" si="0"/>
        <v>0</v>
      </c>
      <c r="D36" s="59">
        <f t="shared" si="1"/>
        <v>0</v>
      </c>
    </row>
    <row r="37" spans="1:4" s="39" customFormat="1" x14ac:dyDescent="0.3">
      <c r="A37" s="48" t="s">
        <v>68</v>
      </c>
      <c r="B37" s="55">
        <v>5.25</v>
      </c>
      <c r="C37" s="57">
        <f t="shared" si="0"/>
        <v>0</v>
      </c>
      <c r="D37" s="59">
        <f t="shared" si="1"/>
        <v>0</v>
      </c>
    </row>
    <row r="38" spans="1:4" s="39" customFormat="1" x14ac:dyDescent="0.3">
      <c r="A38" s="48" t="s">
        <v>69</v>
      </c>
      <c r="B38" s="55">
        <v>6.25</v>
      </c>
      <c r="C38" s="57">
        <f t="shared" si="0"/>
        <v>0</v>
      </c>
      <c r="D38" s="59">
        <f t="shared" si="1"/>
        <v>0</v>
      </c>
    </row>
    <row r="39" spans="1:4" s="39" customFormat="1" x14ac:dyDescent="0.3">
      <c r="A39" s="48" t="s">
        <v>70</v>
      </c>
      <c r="B39" s="55">
        <v>7.25</v>
      </c>
      <c r="C39" s="57">
        <f t="shared" si="0"/>
        <v>0</v>
      </c>
      <c r="D39" s="59">
        <f t="shared" si="1"/>
        <v>0</v>
      </c>
    </row>
    <row r="40" spans="1:4" s="39" customFormat="1" x14ac:dyDescent="0.3">
      <c r="A40" s="48" t="s">
        <v>71</v>
      </c>
      <c r="B40" s="55">
        <v>4</v>
      </c>
      <c r="C40" s="57">
        <f t="shared" si="0"/>
        <v>0</v>
      </c>
      <c r="D40" s="59">
        <f t="shared" si="1"/>
        <v>0</v>
      </c>
    </row>
    <row r="41" spans="1:4" s="39" customFormat="1" x14ac:dyDescent="0.3">
      <c r="A41" s="48" t="s">
        <v>72</v>
      </c>
      <c r="B41" s="55">
        <v>5</v>
      </c>
      <c r="C41" s="57">
        <f t="shared" si="0"/>
        <v>0</v>
      </c>
      <c r="D41" s="59">
        <f t="shared" si="1"/>
        <v>0</v>
      </c>
    </row>
    <row r="42" spans="1:4" s="39" customFormat="1" x14ac:dyDescent="0.3">
      <c r="A42" s="48" t="s">
        <v>73</v>
      </c>
      <c r="B42" s="55">
        <v>4</v>
      </c>
      <c r="C42" s="57">
        <f t="shared" si="0"/>
        <v>0</v>
      </c>
      <c r="D42" s="59">
        <f t="shared" si="1"/>
        <v>0</v>
      </c>
    </row>
    <row r="43" spans="1:4" s="39" customFormat="1" x14ac:dyDescent="0.3">
      <c r="A43" s="48" t="s">
        <v>74</v>
      </c>
      <c r="B43" s="55">
        <v>5</v>
      </c>
      <c r="C43" s="57">
        <f t="shared" si="0"/>
        <v>0</v>
      </c>
      <c r="D43" s="59">
        <f t="shared" si="1"/>
        <v>0</v>
      </c>
    </row>
    <row r="44" spans="1:4" s="39" customFormat="1" x14ac:dyDescent="0.3">
      <c r="A44" s="48" t="s">
        <v>75</v>
      </c>
      <c r="B44" s="55">
        <v>4.5</v>
      </c>
      <c r="C44" s="57">
        <f t="shared" si="0"/>
        <v>0</v>
      </c>
      <c r="D44" s="59">
        <f t="shared" si="1"/>
        <v>0</v>
      </c>
    </row>
    <row r="45" spans="1:4" s="39" customFormat="1" x14ac:dyDescent="0.3">
      <c r="A45" s="48"/>
      <c r="B45" s="55"/>
      <c r="C45" s="57"/>
      <c r="D45" s="51"/>
    </row>
    <row r="46" spans="1:4" s="39" customFormat="1" x14ac:dyDescent="0.3">
      <c r="A46" s="50" t="s">
        <v>50</v>
      </c>
      <c r="B46" s="55"/>
      <c r="C46" s="57"/>
      <c r="D46" s="51"/>
    </row>
    <row r="47" spans="1:4" s="39" customFormat="1" x14ac:dyDescent="0.3">
      <c r="A47" s="48" t="s">
        <v>77</v>
      </c>
      <c r="B47" s="55">
        <v>13</v>
      </c>
      <c r="C47" s="57">
        <f>$B$7</f>
        <v>0</v>
      </c>
      <c r="D47" s="59">
        <f t="shared" si="1"/>
        <v>0</v>
      </c>
    </row>
    <row r="48" spans="1:4" s="39" customFormat="1" x14ac:dyDescent="0.3">
      <c r="A48" s="48" t="s">
        <v>76</v>
      </c>
      <c r="B48" s="55">
        <v>12</v>
      </c>
      <c r="C48" s="57">
        <f>$B$7</f>
        <v>0</v>
      </c>
      <c r="D48" s="59">
        <f t="shared" si="1"/>
        <v>0</v>
      </c>
    </row>
    <row r="49" spans="1:4" s="39" customFormat="1" x14ac:dyDescent="0.3">
      <c r="A49" s="48"/>
      <c r="B49" s="55"/>
      <c r="C49" s="57"/>
      <c r="D49" s="51"/>
    </row>
    <row r="50" spans="1:4" s="39" customFormat="1" x14ac:dyDescent="0.3">
      <c r="A50" s="50" t="s">
        <v>79</v>
      </c>
      <c r="B50" s="55"/>
      <c r="C50" s="57"/>
      <c r="D50" s="51"/>
    </row>
    <row r="51" spans="1:4" ht="15" thickBot="1" x14ac:dyDescent="0.35">
      <c r="A51" s="52" t="s">
        <v>78</v>
      </c>
      <c r="B51" s="56">
        <v>1</v>
      </c>
      <c r="C51" s="58">
        <f>$B$7</f>
        <v>0</v>
      </c>
      <c r="D51" s="59">
        <f t="shared" si="1"/>
        <v>0</v>
      </c>
    </row>
  </sheetData>
  <sheetProtection algorithmName="SHA-512" hashValue="oIQ5XL49RxtI68sz55sl4WdRuX8spGQfWN6kZwxyJEAzrJtmd2tB6fUMzo/vAUwh9lW7wT2/X/+p05NzFRAO4g==" saltValue="Ta3IfmYLypEjg8Uev4OTM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2">
    <tabColor theme="0" tint="-0.499984740745262"/>
    <pageSetUpPr fitToPage="1"/>
  </sheetPr>
  <dimension ref="A1:AE80"/>
  <sheetViews>
    <sheetView showGridLines="0" showWhiteSpace="0" zoomScaleNormal="100" workbookViewId="0">
      <selection activeCell="A2" sqref="A1:XFD1048576"/>
    </sheetView>
  </sheetViews>
  <sheetFormatPr defaultColWidth="0" defaultRowHeight="0" customHeight="1" zeroHeight="1" x14ac:dyDescent="0.3"/>
  <cols>
    <col min="1" max="1" width="3.6640625" style="1" customWidth="1"/>
    <col min="2" max="27" width="21.6640625" style="1" customWidth="1"/>
    <col min="28" max="28" width="3.6640625" style="1" customWidth="1"/>
    <col min="29" max="31" width="21.6640625" style="1" hidden="1" customWidth="1"/>
    <col min="32" max="16384" width="9.109375" style="1" hidden="1"/>
  </cols>
  <sheetData>
    <row r="1" spans="2:28" ht="21" customHeight="1" x14ac:dyDescent="0.3">
      <c r="AB1" s="2"/>
    </row>
    <row r="2" spans="2:28" s="2" customFormat="1" ht="21" customHeight="1" x14ac:dyDescent="0.25">
      <c r="B2" s="70" t="s">
        <v>1</v>
      </c>
      <c r="C2" s="70"/>
      <c r="D2" s="70"/>
      <c r="E2" s="70"/>
    </row>
    <row r="3" spans="2:28" s="2" customFormat="1" ht="21" customHeight="1" x14ac:dyDescent="0.25">
      <c r="B3" s="70"/>
      <c r="C3" s="70"/>
      <c r="D3" s="70"/>
      <c r="E3" s="70"/>
    </row>
    <row r="4" spans="2:28" s="2" customFormat="1" ht="21" customHeight="1" x14ac:dyDescent="0.25">
      <c r="B4" s="70"/>
      <c r="C4" s="70"/>
      <c r="D4" s="70"/>
      <c r="E4" s="70"/>
    </row>
    <row r="5" spans="2:28" s="2" customFormat="1" ht="21" customHeight="1" x14ac:dyDescent="0.25">
      <c r="B5" s="3"/>
    </row>
    <row r="6" spans="2:28" s="2" customFormat="1" ht="27.9" customHeight="1" x14ac:dyDescent="0.25">
      <c r="B6" s="4" t="s">
        <v>2</v>
      </c>
    </row>
    <row r="7" spans="2:28" s="2" customFormat="1" ht="27.9" customHeight="1" x14ac:dyDescent="0.25">
      <c r="B7" s="5" t="s">
        <v>3</v>
      </c>
      <c r="C7" s="6" t="e">
        <f>+#REF!</f>
        <v>#REF!</v>
      </c>
      <c r="D7" s="7" t="e">
        <f>+#REF!</f>
        <v>#REF!</v>
      </c>
      <c r="E7" s="8">
        <f>IFERROR((0.5*($C$7/$G$38)^$F$38+0.5*(2-$D$7/$H$38)^$F$38)^(1/$F$38),0)</f>
        <v>0</v>
      </c>
      <c r="F7" s="9" t="e">
        <f>+D7/G40*100</f>
        <v>#REF!</v>
      </c>
    </row>
    <row r="8" spans="2:28" s="2" customFormat="1" ht="27.9" customHeight="1" x14ac:dyDescent="0.25"/>
    <row r="9" spans="2:28" s="12" customFormat="1" ht="27.9" customHeight="1" x14ac:dyDescent="0.3">
      <c r="B9" s="10" t="s">
        <v>4</v>
      </c>
      <c r="C9" s="71" t="s">
        <v>43</v>
      </c>
      <c r="D9" s="71"/>
      <c r="E9" s="71"/>
      <c r="F9" s="71"/>
      <c r="G9" s="71"/>
      <c r="H9" s="71"/>
      <c r="I9" s="71"/>
      <c r="J9" s="71"/>
      <c r="K9" s="11"/>
      <c r="L9" s="11"/>
    </row>
    <row r="10" spans="2:28" s="12" customFormat="1" ht="27.9" customHeight="1" x14ac:dyDescent="0.3">
      <c r="C10" s="71"/>
      <c r="D10" s="71"/>
      <c r="E10" s="71"/>
      <c r="F10" s="71"/>
      <c r="G10" s="71"/>
      <c r="H10" s="71"/>
      <c r="I10" s="71"/>
      <c r="J10" s="71"/>
    </row>
    <row r="11" spans="2:28" s="2" customFormat="1" ht="27.9" customHeight="1" x14ac:dyDescent="0.25">
      <c r="B11" s="13" t="s">
        <v>5</v>
      </c>
      <c r="C11" s="14" t="s">
        <v>6</v>
      </c>
      <c r="D11" s="14" t="s">
        <v>7</v>
      </c>
      <c r="E11" s="14" t="s">
        <v>8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2:28" s="2" customFormat="1" ht="27.9" customHeight="1" x14ac:dyDescent="0.25">
      <c r="B12" s="16" t="s">
        <v>9</v>
      </c>
      <c r="C12" s="17">
        <v>4859280</v>
      </c>
      <c r="D12" s="18">
        <v>2000</v>
      </c>
      <c r="E12" s="19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2:28" s="2" customFormat="1" ht="27.9" customHeight="1" x14ac:dyDescent="0.25">
      <c r="B13" s="16" t="s">
        <v>10</v>
      </c>
      <c r="C13" s="17">
        <v>5716799.5712399995</v>
      </c>
      <c r="D13" s="18">
        <v>2500</v>
      </c>
      <c r="E13" s="19">
        <v>1.0000130137666712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2:28" s="2" customFormat="1" ht="27.9" customHeight="1" x14ac:dyDescent="0.25">
      <c r="B14" s="16" t="s">
        <v>11</v>
      </c>
      <c r="C14" s="17">
        <v>0</v>
      </c>
      <c r="D14" s="18">
        <v>1391.1109647635094</v>
      </c>
      <c r="E14" s="19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2:28" s="2" customFormat="1" ht="27.9" customHeight="1" x14ac:dyDescent="0.25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2:28" s="2" customFormat="1" ht="27.9" customHeight="1" x14ac:dyDescent="0.25">
      <c r="B16" s="20" t="s">
        <v>12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2:27" s="2" customFormat="1" ht="27.9" customHeight="1" x14ac:dyDescent="0.25">
      <c r="B17" s="15"/>
      <c r="C17" s="14" t="s">
        <v>13</v>
      </c>
      <c r="D17" s="21">
        <v>0</v>
      </c>
      <c r="E17" s="21">
        <v>1.2500000000000001E-2</v>
      </c>
      <c r="F17" s="21">
        <v>2.5000000000000001E-2</v>
      </c>
      <c r="G17" s="21">
        <v>0.05</v>
      </c>
      <c r="H17" s="21">
        <v>0.1</v>
      </c>
      <c r="I17" s="21">
        <v>0.15</v>
      </c>
      <c r="J17" s="21">
        <v>0.2</v>
      </c>
      <c r="K17" s="21">
        <v>0.25</v>
      </c>
      <c r="L17" s="21">
        <v>0.3</v>
      </c>
      <c r="M17" s="21">
        <v>0.35</v>
      </c>
      <c r="N17" s="21">
        <v>0.4</v>
      </c>
      <c r="O17" s="21">
        <v>0.45</v>
      </c>
      <c r="P17" s="21">
        <v>0.5</v>
      </c>
      <c r="Q17" s="21">
        <v>0.55000000000000004</v>
      </c>
      <c r="R17" s="21">
        <v>0.6</v>
      </c>
      <c r="S17" s="21">
        <v>0.65</v>
      </c>
      <c r="T17" s="21">
        <v>0.7</v>
      </c>
      <c r="U17" s="21">
        <v>0.75</v>
      </c>
      <c r="V17" s="21">
        <v>0.8</v>
      </c>
      <c r="W17" s="21">
        <v>0.85</v>
      </c>
      <c r="X17" s="21">
        <v>0.9</v>
      </c>
      <c r="Y17" s="21">
        <v>0.95</v>
      </c>
      <c r="Z17" s="21">
        <v>1</v>
      </c>
      <c r="AA17" s="22">
        <v>0</v>
      </c>
    </row>
    <row r="18" spans="2:27" s="2" customFormat="1" ht="27.9" customHeight="1" x14ac:dyDescent="0.25">
      <c r="B18" s="23" t="s">
        <v>14</v>
      </c>
      <c r="C18" s="21">
        <v>1391.1109647635094</v>
      </c>
      <c r="D18" s="21">
        <v>1391.1109647635094</v>
      </c>
      <c r="E18" s="21">
        <v>1404.9720777039656</v>
      </c>
      <c r="F18" s="21">
        <v>1418.8331906444216</v>
      </c>
      <c r="G18" s="21">
        <v>1446.5554165253338</v>
      </c>
      <c r="H18" s="21">
        <v>1501.9998682871585</v>
      </c>
      <c r="I18" s="21">
        <v>1557.4443200489829</v>
      </c>
      <c r="J18" s="21">
        <v>1612.8887718108076</v>
      </c>
      <c r="K18" s="21">
        <v>1668.3332235726321</v>
      </c>
      <c r="L18" s="21">
        <v>1723.7776753344565</v>
      </c>
      <c r="M18" s="21">
        <v>1779.2221270962812</v>
      </c>
      <c r="N18" s="21">
        <v>1834.6665788581056</v>
      </c>
      <c r="O18" s="21">
        <v>1890.1110306199303</v>
      </c>
      <c r="P18" s="21">
        <v>1945.5554823817547</v>
      </c>
      <c r="Q18" s="21">
        <v>2000.9999341435791</v>
      </c>
      <c r="R18" s="21">
        <v>2056.4443859054036</v>
      </c>
      <c r="S18" s="21">
        <v>2111.8888376672285</v>
      </c>
      <c r="T18" s="21">
        <v>2167.3332894290529</v>
      </c>
      <c r="U18" s="21">
        <v>2222.7777411908774</v>
      </c>
      <c r="V18" s="21">
        <v>2278.2221929527018</v>
      </c>
      <c r="W18" s="21">
        <v>2333.6666447145262</v>
      </c>
      <c r="X18" s="21">
        <v>2389.1110964763511</v>
      </c>
      <c r="Y18" s="21">
        <v>2444.5555482381751</v>
      </c>
      <c r="Z18" s="21">
        <v>2500</v>
      </c>
      <c r="AA18" s="21" t="s">
        <v>8</v>
      </c>
    </row>
    <row r="19" spans="2:27" s="2" customFormat="1" ht="27.9" customHeight="1" x14ac:dyDescent="0.25">
      <c r="B19" s="23" t="s">
        <v>15</v>
      </c>
      <c r="C19" s="21"/>
      <c r="D19" s="21">
        <v>0</v>
      </c>
      <c r="E19" s="21">
        <v>1226670.614380795</v>
      </c>
      <c r="F19" s="21">
        <v>1597496.708590701</v>
      </c>
      <c r="G19" s="21">
        <v>2076987.2641832135</v>
      </c>
      <c r="H19" s="21">
        <v>2691396.2698473558</v>
      </c>
      <c r="I19" s="21">
        <v>3123136.0262064165</v>
      </c>
      <c r="J19" s="21">
        <v>3463902.1562290075</v>
      </c>
      <c r="K19" s="21">
        <v>3747727.8784381263</v>
      </c>
      <c r="L19" s="21">
        <v>3991603.0441531395</v>
      </c>
      <c r="M19" s="21">
        <v>4205426.0686788568</v>
      </c>
      <c r="N19" s="21">
        <v>4395551.1399596427</v>
      </c>
      <c r="O19" s="21">
        <v>4566340.4018890383</v>
      </c>
      <c r="P19" s="21">
        <v>4720940.132952733</v>
      </c>
      <c r="Q19" s="21">
        <v>4861707.528387934</v>
      </c>
      <c r="R19" s="21">
        <v>4990462.7360267751</v>
      </c>
      <c r="S19" s="21">
        <v>5108646.2466933029</v>
      </c>
      <c r="T19" s="21">
        <v>5217421.7043528827</v>
      </c>
      <c r="U19" s="21">
        <v>5317745.6008739509</v>
      </c>
      <c r="V19" s="21">
        <v>5410416.0164138619</v>
      </c>
      <c r="W19" s="21">
        <v>5496107.6231176248</v>
      </c>
      <c r="X19" s="21">
        <v>5575397.4076474328</v>
      </c>
      <c r="Y19" s="21">
        <v>5648783.9572701575</v>
      </c>
      <c r="Z19" s="21">
        <v>5716702.1797268176</v>
      </c>
      <c r="AA19" s="21">
        <v>1</v>
      </c>
    </row>
    <row r="20" spans="2:27" s="2" customFormat="1" ht="27.9" customHeight="1" x14ac:dyDescent="0.25">
      <c r="B20" s="24"/>
      <c r="C20" s="21"/>
      <c r="D20" s="21">
        <v>55.644438590540382</v>
      </c>
      <c r="E20" s="21">
        <v>56.198883108158626</v>
      </c>
      <c r="F20" s="21">
        <v>56.753327625776862</v>
      </c>
      <c r="G20" s="21">
        <v>57.862216661013356</v>
      </c>
      <c r="H20" s="21">
        <v>60.079994731486345</v>
      </c>
      <c r="I20" s="21">
        <v>62.297772801959319</v>
      </c>
      <c r="J20" s="21">
        <v>64.5155508724323</v>
      </c>
      <c r="K20" s="21">
        <v>66.733328942905274</v>
      </c>
      <c r="L20" s="21">
        <v>68.951107013378248</v>
      </c>
      <c r="M20" s="21">
        <v>71.168885083851237</v>
      </c>
      <c r="N20" s="21">
        <v>73.386663154324225</v>
      </c>
      <c r="O20" s="21">
        <v>75.604441224797213</v>
      </c>
      <c r="P20" s="21">
        <v>77.822219295270187</v>
      </c>
      <c r="Q20" s="21">
        <v>80.039997365743162</v>
      </c>
      <c r="R20" s="21">
        <v>82.257775436216136</v>
      </c>
      <c r="S20" s="21">
        <v>84.475553506689138</v>
      </c>
      <c r="T20" s="21">
        <v>86.693331577162112</v>
      </c>
      <c r="U20" s="21">
        <v>88.911109647635087</v>
      </c>
      <c r="V20" s="21">
        <v>91.128887718108075</v>
      </c>
      <c r="W20" s="21">
        <v>93.346665788581049</v>
      </c>
      <c r="X20" s="21">
        <v>95.564443859054052</v>
      </c>
      <c r="Y20" s="21">
        <v>97.782221929526997</v>
      </c>
      <c r="Z20" s="21">
        <v>100</v>
      </c>
      <c r="AA20" s="21">
        <v>0</v>
      </c>
    </row>
    <row r="21" spans="2:27" s="2" customFormat="1" ht="27.9" customHeight="1" x14ac:dyDescent="0.25">
      <c r="B21" s="23" t="s">
        <v>16</v>
      </c>
      <c r="C21" s="21">
        <v>1651.9998682871583</v>
      </c>
      <c r="D21" s="21">
        <v>1651.9998682871583</v>
      </c>
      <c r="E21" s="21">
        <v>1662.5998699335687</v>
      </c>
      <c r="F21" s="21">
        <v>1673.1998715799793</v>
      </c>
      <c r="G21" s="21">
        <v>1694.3998748728004</v>
      </c>
      <c r="H21" s="21">
        <v>1736.7998814584425</v>
      </c>
      <c r="I21" s="21">
        <v>1779.1998880440844</v>
      </c>
      <c r="J21" s="21">
        <v>1821.5998946297266</v>
      </c>
      <c r="K21" s="21">
        <v>1863.9999012153687</v>
      </c>
      <c r="L21" s="21">
        <v>1906.3999078010108</v>
      </c>
      <c r="M21" s="21">
        <v>1948.7999143866527</v>
      </c>
      <c r="N21" s="21">
        <v>1991.1999209722949</v>
      </c>
      <c r="O21" s="21">
        <v>2033.599927557937</v>
      </c>
      <c r="P21" s="21">
        <v>2075.9999341435791</v>
      </c>
      <c r="Q21" s="21">
        <v>2118.3999407292213</v>
      </c>
      <c r="R21" s="21">
        <v>2160.7999473148634</v>
      </c>
      <c r="S21" s="21">
        <v>2203.1999539005055</v>
      </c>
      <c r="T21" s="21">
        <v>2245.5999604861472</v>
      </c>
      <c r="U21" s="21">
        <v>2287.9999670717898</v>
      </c>
      <c r="V21" s="21">
        <v>2330.3999736574315</v>
      </c>
      <c r="W21" s="21">
        <v>2372.7999802430736</v>
      </c>
      <c r="X21" s="21">
        <v>2415.1999868287157</v>
      </c>
      <c r="Y21" s="21">
        <v>2457.5999934143579</v>
      </c>
      <c r="Z21" s="21">
        <v>2500</v>
      </c>
      <c r="AA21" s="21" t="s">
        <v>8</v>
      </c>
    </row>
    <row r="22" spans="2:27" s="2" customFormat="1" ht="27.9" customHeight="1" x14ac:dyDescent="0.25">
      <c r="B22" s="23" t="s">
        <v>17</v>
      </c>
      <c r="C22" s="21"/>
      <c r="D22" s="21">
        <v>0</v>
      </c>
      <c r="E22" s="21">
        <v>1037421.8773906253</v>
      </c>
      <c r="F22" s="21">
        <v>1351372.1271204429</v>
      </c>
      <c r="G22" s="21">
        <v>1757863.6053148222</v>
      </c>
      <c r="H22" s="21">
        <v>2280167.8085825145</v>
      </c>
      <c r="I22" s="21">
        <v>2648651.2536005452</v>
      </c>
      <c r="J22" s="21">
        <v>2940703.1908982601</v>
      </c>
      <c r="K22" s="21">
        <v>3185021.692774286</v>
      </c>
      <c r="L22" s="21">
        <v>3395921.2689240221</v>
      </c>
      <c r="M22" s="21">
        <v>3581734.790424482</v>
      </c>
      <c r="N22" s="21">
        <v>3747807.0202609305</v>
      </c>
      <c r="O22" s="21">
        <v>3897804.0102887964</v>
      </c>
      <c r="P22" s="21">
        <v>4034367.6217977717</v>
      </c>
      <c r="Q22" s="21">
        <v>4159475.27502571</v>
      </c>
      <c r="R22" s="21">
        <v>4274652.3150025373</v>
      </c>
      <c r="S22" s="21">
        <v>4381104.5742337853</v>
      </c>
      <c r="T22" s="21">
        <v>4479804.9266910432</v>
      </c>
      <c r="U22" s="21">
        <v>4571551.9340308215</v>
      </c>
      <c r="V22" s="21">
        <v>4657010.8366842959</v>
      </c>
      <c r="W22" s="21">
        <v>4736742.9733428303</v>
      </c>
      <c r="X22" s="21">
        <v>4811227.3832472526</v>
      </c>
      <c r="Y22" s="21">
        <v>4880876.9876920776</v>
      </c>
      <c r="Z22" s="21">
        <v>4946050.9257321805</v>
      </c>
      <c r="AA22" s="21">
        <v>0.9</v>
      </c>
    </row>
    <row r="23" spans="2:27" s="2" customFormat="1" ht="27.9" customHeight="1" x14ac:dyDescent="0.25">
      <c r="B23" s="24"/>
      <c r="C23" s="21"/>
      <c r="D23" s="21">
        <v>66.079994731486337</v>
      </c>
      <c r="E23" s="21">
        <v>66.503994797342742</v>
      </c>
      <c r="F23" s="21">
        <v>66.927994863199174</v>
      </c>
      <c r="G23" s="21">
        <v>67.775994994912011</v>
      </c>
      <c r="H23" s="21">
        <v>69.471995258337699</v>
      </c>
      <c r="I23" s="21">
        <v>71.167995521763388</v>
      </c>
      <c r="J23" s="21">
        <v>72.863995785189061</v>
      </c>
      <c r="K23" s="21">
        <v>74.559996048614749</v>
      </c>
      <c r="L23" s="21">
        <v>76.255996312040423</v>
      </c>
      <c r="M23" s="21">
        <v>77.951996575466111</v>
      </c>
      <c r="N23" s="21">
        <v>79.6479968388918</v>
      </c>
      <c r="O23" s="21">
        <v>81.343997102317473</v>
      </c>
      <c r="P23" s="21">
        <v>83.039997365743162</v>
      </c>
      <c r="Q23" s="21">
        <v>84.73599762916885</v>
      </c>
      <c r="R23" s="21">
        <v>86.431997892594538</v>
      </c>
      <c r="S23" s="21">
        <v>88.127998156020226</v>
      </c>
      <c r="T23" s="21">
        <v>89.823998419445886</v>
      </c>
      <c r="U23" s="21">
        <v>91.519998682871602</v>
      </c>
      <c r="V23" s="21">
        <v>93.215998946297262</v>
      </c>
      <c r="W23" s="21">
        <v>94.911999209722936</v>
      </c>
      <c r="X23" s="21">
        <v>96.607999473148638</v>
      </c>
      <c r="Y23" s="21">
        <v>98.303999736574312</v>
      </c>
      <c r="Z23" s="21">
        <v>100</v>
      </c>
      <c r="AA23" s="21">
        <v>0</v>
      </c>
    </row>
    <row r="24" spans="2:27" s="2" customFormat="1" ht="27.9" customHeight="1" x14ac:dyDescent="0.25">
      <c r="B24" s="23" t="s">
        <v>18</v>
      </c>
      <c r="C24" s="21">
        <v>1912.8887718108074</v>
      </c>
      <c r="D24" s="21">
        <v>1912.8887718108074</v>
      </c>
      <c r="E24" s="21">
        <v>1920.2276621631722</v>
      </c>
      <c r="F24" s="21">
        <v>1927.5665525155373</v>
      </c>
      <c r="G24" s="21">
        <v>1942.244333220267</v>
      </c>
      <c r="H24" s="21">
        <v>1971.5998946297266</v>
      </c>
      <c r="I24" s="21">
        <v>2000.9554560391862</v>
      </c>
      <c r="J24" s="21">
        <v>2030.311017448646</v>
      </c>
      <c r="K24" s="21">
        <v>2059.6665788581054</v>
      </c>
      <c r="L24" s="21">
        <v>2089.0221402675652</v>
      </c>
      <c r="M24" s="21">
        <v>2118.3777016770246</v>
      </c>
      <c r="N24" s="21">
        <v>2147.7332630864844</v>
      </c>
      <c r="O24" s="21">
        <v>2177.0888244959442</v>
      </c>
      <c r="P24" s="21">
        <v>2206.4443859054036</v>
      </c>
      <c r="Q24" s="21">
        <v>2235.7999473148634</v>
      </c>
      <c r="R24" s="21">
        <v>2265.1555087243228</v>
      </c>
      <c r="S24" s="21">
        <v>2294.5110701337826</v>
      </c>
      <c r="T24" s="21">
        <v>2323.866631543242</v>
      </c>
      <c r="U24" s="21">
        <v>2353.2221929527018</v>
      </c>
      <c r="V24" s="21">
        <v>2382.5777543621616</v>
      </c>
      <c r="W24" s="21">
        <v>2411.933315771621</v>
      </c>
      <c r="X24" s="21">
        <v>2441.2888771810808</v>
      </c>
      <c r="Y24" s="21">
        <v>2470.6444385905402</v>
      </c>
      <c r="Z24" s="21">
        <v>2500</v>
      </c>
      <c r="AA24" s="21" t="s">
        <v>8</v>
      </c>
    </row>
    <row r="25" spans="2:27" s="2" customFormat="1" ht="27.9" customHeight="1" x14ac:dyDescent="0.25">
      <c r="B25" s="23" t="s">
        <v>19</v>
      </c>
      <c r="C25" s="21"/>
      <c r="D25" s="21">
        <v>0</v>
      </c>
      <c r="E25" s="21">
        <v>838156.56845976657</v>
      </c>
      <c r="F25" s="21">
        <v>1092141.7107809731</v>
      </c>
      <c r="G25" s="21">
        <v>1421539.9728879372</v>
      </c>
      <c r="H25" s="21">
        <v>1846229.3316553927</v>
      </c>
      <c r="I25" s="21">
        <v>2147314.0010001548</v>
      </c>
      <c r="J25" s="21">
        <v>2387157.0590176829</v>
      </c>
      <c r="K25" s="21">
        <v>2588858.8803684548</v>
      </c>
      <c r="L25" s="21">
        <v>2763929.803860269</v>
      </c>
      <c r="M25" s="21">
        <v>2919063.4495739383</v>
      </c>
      <c r="N25" s="21">
        <v>3058548.7761161304</v>
      </c>
      <c r="O25" s="21">
        <v>3185324.6239789785</v>
      </c>
      <c r="P25" s="21">
        <v>3301506.5928364838</v>
      </c>
      <c r="Q25" s="21">
        <v>3408676.4965117928</v>
      </c>
      <c r="R25" s="21">
        <v>3508053.1518708225</v>
      </c>
      <c r="S25" s="21">
        <v>3600598.9372758791</v>
      </c>
      <c r="T25" s="21">
        <v>3687089.3335035574</v>
      </c>
      <c r="U25" s="21">
        <v>3768160.0184399728</v>
      </c>
      <c r="V25" s="21">
        <v>3844339.7664891216</v>
      </c>
      <c r="W25" s="21">
        <v>3916074.0470122392</v>
      </c>
      <c r="X25" s="21">
        <v>3983742.3413822064</v>
      </c>
      <c r="Y25" s="21">
        <v>4047671.1054412774</v>
      </c>
      <c r="Z25" s="21">
        <v>4108143.6433030497</v>
      </c>
      <c r="AA25" s="21">
        <v>0.8</v>
      </c>
    </row>
    <row r="26" spans="2:27" s="2" customFormat="1" ht="27.9" customHeight="1" x14ac:dyDescent="0.25">
      <c r="B26" s="24"/>
      <c r="C26" s="21"/>
      <c r="D26" s="21">
        <v>76.515550872432286</v>
      </c>
      <c r="E26" s="21">
        <v>76.809106486526886</v>
      </c>
      <c r="F26" s="21">
        <v>77.102662100621487</v>
      </c>
      <c r="G26" s="21">
        <v>77.689773328810674</v>
      </c>
      <c r="H26" s="21">
        <v>78.863995785189061</v>
      </c>
      <c r="I26" s="21">
        <v>80.038218241567449</v>
      </c>
      <c r="J26" s="21">
        <v>81.212440697945837</v>
      </c>
      <c r="K26" s="21">
        <v>82.386663154324211</v>
      </c>
      <c r="L26" s="21">
        <v>83.560885610702613</v>
      </c>
      <c r="M26" s="21">
        <v>84.735108067080972</v>
      </c>
      <c r="N26" s="21">
        <v>85.909330523459374</v>
      </c>
      <c r="O26" s="21">
        <v>87.083552979837762</v>
      </c>
      <c r="P26" s="21">
        <v>88.25777543621615</v>
      </c>
      <c r="Q26" s="21">
        <v>89.431997892594538</v>
      </c>
      <c r="R26" s="21">
        <v>90.606220348972911</v>
      </c>
      <c r="S26" s="21">
        <v>91.780442805351299</v>
      </c>
      <c r="T26" s="21">
        <v>92.954665261729673</v>
      </c>
      <c r="U26" s="21">
        <v>94.128887718108061</v>
      </c>
      <c r="V26" s="21">
        <v>95.303110174486463</v>
      </c>
      <c r="W26" s="21">
        <v>96.477332630864836</v>
      </c>
      <c r="X26" s="21">
        <v>97.651555087243239</v>
      </c>
      <c r="Y26" s="21">
        <v>98.825777543621612</v>
      </c>
      <c r="Z26" s="21">
        <v>100</v>
      </c>
      <c r="AA26" s="21" t="s">
        <v>0</v>
      </c>
    </row>
    <row r="27" spans="2:27" s="2" customFormat="1" ht="27.9" customHeight="1" x14ac:dyDescent="0.25">
      <c r="B27" s="23" t="s">
        <v>20</v>
      </c>
      <c r="C27" s="21">
        <v>2173.7776753344565</v>
      </c>
      <c r="D27" s="21">
        <v>2173.7776753344565</v>
      </c>
      <c r="E27" s="21">
        <v>2177.8554543927758</v>
      </c>
      <c r="F27" s="21">
        <v>2181.933233451095</v>
      </c>
      <c r="G27" s="21">
        <v>2190.0887915677336</v>
      </c>
      <c r="H27" s="21">
        <v>2206.3999078010111</v>
      </c>
      <c r="I27" s="21">
        <v>2222.7110240342881</v>
      </c>
      <c r="J27" s="21">
        <v>2239.0221402675652</v>
      </c>
      <c r="K27" s="21">
        <v>2255.3332565008423</v>
      </c>
      <c r="L27" s="21">
        <v>2271.6443727341193</v>
      </c>
      <c r="M27" s="21">
        <v>2287.9554889673968</v>
      </c>
      <c r="N27" s="21">
        <v>2304.2666052006739</v>
      </c>
      <c r="O27" s="21">
        <v>2320.577721433951</v>
      </c>
      <c r="P27" s="21">
        <v>2336.8888376672285</v>
      </c>
      <c r="Q27" s="21">
        <v>2353.1999539005055</v>
      </c>
      <c r="R27" s="21">
        <v>2369.5110701337826</v>
      </c>
      <c r="S27" s="21">
        <v>2385.8221863670597</v>
      </c>
      <c r="T27" s="21">
        <v>2402.1333026003367</v>
      </c>
      <c r="U27" s="21">
        <v>2418.4444188336142</v>
      </c>
      <c r="V27" s="21">
        <v>2434.7555350668913</v>
      </c>
      <c r="W27" s="21">
        <v>2451.0666513001684</v>
      </c>
      <c r="X27" s="21">
        <v>2467.3777675334459</v>
      </c>
      <c r="Y27" s="21">
        <v>2483.6888837667229</v>
      </c>
      <c r="Z27" s="21">
        <v>2500</v>
      </c>
      <c r="AA27" s="21" t="s">
        <v>8</v>
      </c>
    </row>
    <row r="28" spans="2:27" s="2" customFormat="1" ht="27.9" customHeight="1" x14ac:dyDescent="0.25">
      <c r="B28" s="23" t="s">
        <v>21</v>
      </c>
      <c r="C28" s="21"/>
      <c r="D28" s="21">
        <v>0</v>
      </c>
      <c r="E28" s="21">
        <v>616433.27339821553</v>
      </c>
      <c r="F28" s="21">
        <v>803548.9391966468</v>
      </c>
      <c r="G28" s="21">
        <v>1046739.0794032845</v>
      </c>
      <c r="H28" s="21">
        <v>1361638.5236306023</v>
      </c>
      <c r="I28" s="21">
        <v>1586262.1772416336</v>
      </c>
      <c r="J28" s="21">
        <v>1766322.8914067561</v>
      </c>
      <c r="K28" s="21">
        <v>1918729.1966781809</v>
      </c>
      <c r="L28" s="21">
        <v>2051894.7538149534</v>
      </c>
      <c r="M28" s="21">
        <v>2170705.8898214959</v>
      </c>
      <c r="N28" s="21">
        <v>2278289.4427518276</v>
      </c>
      <c r="O28" s="21">
        <v>2376785.1724432651</v>
      </c>
      <c r="P28" s="21">
        <v>2467731.4399024071</v>
      </c>
      <c r="Q28" s="21">
        <v>2552276.9627243821</v>
      </c>
      <c r="R28" s="21">
        <v>2631305.6832913868</v>
      </c>
      <c r="S28" s="21">
        <v>2705514.6297514727</v>
      </c>
      <c r="T28" s="21">
        <v>2775464.6982914167</v>
      </c>
      <c r="U28" s="21">
        <v>2841615.0233685011</v>
      </c>
      <c r="V28" s="21">
        <v>2904346.9735035449</v>
      </c>
      <c r="W28" s="21">
        <v>2963981.3526588166</v>
      </c>
      <c r="X28" s="21">
        <v>3020791.0150738405</v>
      </c>
      <c r="Y28" s="21">
        <v>3075010.3018578026</v>
      </c>
      <c r="Z28" s="21">
        <v>3126842.2242673873</v>
      </c>
      <c r="AA28" s="21">
        <v>0.7</v>
      </c>
    </row>
    <row r="29" spans="2:27" s="2" customFormat="1" ht="27.9" customHeight="1" x14ac:dyDescent="0.25">
      <c r="B29" s="25"/>
      <c r="C29" s="15"/>
      <c r="D29" s="21">
        <v>86.951107013378262</v>
      </c>
      <c r="E29" s="21">
        <v>87.114218175711031</v>
      </c>
      <c r="F29" s="21">
        <v>87.277329338043799</v>
      </c>
      <c r="G29" s="21">
        <v>87.60355166270935</v>
      </c>
      <c r="H29" s="21">
        <v>88.255996312040438</v>
      </c>
      <c r="I29" s="21">
        <v>88.908440961371525</v>
      </c>
      <c r="J29" s="21">
        <v>89.560885610702613</v>
      </c>
      <c r="K29" s="21">
        <v>90.213330260033686</v>
      </c>
      <c r="L29" s="21">
        <v>90.865774909364774</v>
      </c>
      <c r="M29" s="21">
        <v>91.518219558695861</v>
      </c>
      <c r="N29" s="21">
        <v>92.170664208026949</v>
      </c>
      <c r="O29" s="21">
        <v>92.823108857358037</v>
      </c>
      <c r="P29" s="21">
        <v>93.475553506689138</v>
      </c>
      <c r="Q29" s="21">
        <v>94.127998156020226</v>
      </c>
      <c r="R29" s="21">
        <v>94.780442805351299</v>
      </c>
      <c r="S29" s="21">
        <v>95.432887454682387</v>
      </c>
      <c r="T29" s="21">
        <v>96.08533210401346</v>
      </c>
      <c r="U29" s="21">
        <v>96.737776753344576</v>
      </c>
      <c r="V29" s="21">
        <v>97.39022140267565</v>
      </c>
      <c r="W29" s="21">
        <v>98.042666052006737</v>
      </c>
      <c r="X29" s="21">
        <v>98.695110701337839</v>
      </c>
      <c r="Y29" s="21">
        <v>99.347555350668912</v>
      </c>
      <c r="Z29" s="21">
        <v>100</v>
      </c>
      <c r="AA29" s="21">
        <v>0</v>
      </c>
    </row>
    <row r="30" spans="2:27" s="2" customFormat="1" ht="27.9" customHeight="1" x14ac:dyDescent="0.25">
      <c r="B30" s="23" t="s">
        <v>22</v>
      </c>
      <c r="C30" s="21">
        <v>2434.6665788581054</v>
      </c>
      <c r="D30" s="21">
        <v>2434.6665788581054</v>
      </c>
      <c r="E30" s="21">
        <v>2435.4832466223788</v>
      </c>
      <c r="F30" s="21">
        <v>2436.2999143866527</v>
      </c>
      <c r="G30" s="21">
        <v>2437.9332499152001</v>
      </c>
      <c r="H30" s="21">
        <v>2441.1999209722949</v>
      </c>
      <c r="I30" s="21">
        <v>2444.4665920293896</v>
      </c>
      <c r="J30" s="21">
        <v>2447.7332630864844</v>
      </c>
      <c r="K30" s="21">
        <v>2450.9999341435791</v>
      </c>
      <c r="L30" s="21">
        <v>2454.2666052006739</v>
      </c>
      <c r="M30" s="21">
        <v>2457.5332762577686</v>
      </c>
      <c r="N30" s="21">
        <v>2460.7999473148634</v>
      </c>
      <c r="O30" s="21">
        <v>2464.0666183719582</v>
      </c>
      <c r="P30" s="21">
        <v>2467.3332894290525</v>
      </c>
      <c r="Q30" s="21">
        <v>2470.5999604861472</v>
      </c>
      <c r="R30" s="21">
        <v>2473.866631543242</v>
      </c>
      <c r="S30" s="21">
        <v>2477.1333026003367</v>
      </c>
      <c r="T30" s="21">
        <v>2480.3999736574315</v>
      </c>
      <c r="U30" s="21">
        <v>2483.6666447145262</v>
      </c>
      <c r="V30" s="21">
        <v>2486.933315771621</v>
      </c>
      <c r="W30" s="21">
        <v>2490.1999868287157</v>
      </c>
      <c r="X30" s="21">
        <v>2493.4666578858105</v>
      </c>
      <c r="Y30" s="21">
        <v>2496.7333289429052</v>
      </c>
      <c r="Z30" s="21">
        <v>2500</v>
      </c>
      <c r="AA30" s="21" t="s">
        <v>8</v>
      </c>
    </row>
    <row r="31" spans="2:27" s="2" customFormat="1" ht="27.75" customHeight="1" x14ac:dyDescent="0.25">
      <c r="B31" s="23" t="s">
        <v>23</v>
      </c>
      <c r="C31" s="21"/>
      <c r="D31" s="21">
        <v>0</v>
      </c>
      <c r="E31" s="21">
        <v>302729.82537333644</v>
      </c>
      <c r="F31" s="21">
        <v>394830.73255654215</v>
      </c>
      <c r="G31" s="21">
        <v>514869.03402841615</v>
      </c>
      <c r="H31" s="21">
        <v>671185.6031822795</v>
      </c>
      <c r="I31" s="21">
        <v>783578.12227561115</v>
      </c>
      <c r="J31" s="21">
        <v>874395.75577819115</v>
      </c>
      <c r="K31" s="21">
        <v>951889.0623781475</v>
      </c>
      <c r="L31" s="21">
        <v>1020155.9304088786</v>
      </c>
      <c r="M31" s="21">
        <v>1081571.9628669017</v>
      </c>
      <c r="N31" s="21">
        <v>1137654.6425430535</v>
      </c>
      <c r="O31" s="21">
        <v>1189440.5851389579</v>
      </c>
      <c r="P31" s="21">
        <v>1237673.7525452878</v>
      </c>
      <c r="Q31" s="21">
        <v>1282908.7057618822</v>
      </c>
      <c r="R31" s="21">
        <v>1325571.4417722891</v>
      </c>
      <c r="S31" s="21">
        <v>1365997.2975016953</v>
      </c>
      <c r="T31" s="21">
        <v>1404455.6516026098</v>
      </c>
      <c r="U31" s="21">
        <v>1441166.6296535362</v>
      </c>
      <c r="V31" s="21">
        <v>1476312.7577133121</v>
      </c>
      <c r="W31" s="21">
        <v>1510047.3095346582</v>
      </c>
      <c r="X31" s="21">
        <v>1542500.4232406209</v>
      </c>
      <c r="Y31" s="21">
        <v>1573783.6733128543</v>
      </c>
      <c r="Z31" s="21">
        <v>1603993.5481042822</v>
      </c>
      <c r="AA31" s="21">
        <v>0.6</v>
      </c>
    </row>
    <row r="32" spans="2:27" s="2" customFormat="1" ht="27.9" customHeight="1" x14ac:dyDescent="0.25">
      <c r="B32" s="24"/>
      <c r="C32" s="21"/>
      <c r="D32" s="21">
        <v>97.386663154324211</v>
      </c>
      <c r="E32" s="21">
        <v>97.419329864895161</v>
      </c>
      <c r="F32" s="21">
        <v>97.451996575466097</v>
      </c>
      <c r="G32" s="21">
        <v>97.517329996607998</v>
      </c>
      <c r="H32" s="21">
        <v>97.6479968388918</v>
      </c>
      <c r="I32" s="21">
        <v>97.778663681175587</v>
      </c>
      <c r="J32" s="21">
        <v>97.909330523459374</v>
      </c>
      <c r="K32" s="21">
        <v>98.039997365743176</v>
      </c>
      <c r="L32" s="21">
        <v>98.170664208026963</v>
      </c>
      <c r="M32" s="21">
        <v>98.30133105031075</v>
      </c>
      <c r="N32" s="21">
        <v>98.431997892594538</v>
      </c>
      <c r="O32" s="21">
        <v>98.562664734878325</v>
      </c>
      <c r="P32" s="21">
        <v>98.693331577162098</v>
      </c>
      <c r="Q32" s="21">
        <v>98.823998419445886</v>
      </c>
      <c r="R32" s="21">
        <v>98.954665261729673</v>
      </c>
      <c r="S32" s="21">
        <v>99.085332104013474</v>
      </c>
      <c r="T32" s="21">
        <v>99.215998946297262</v>
      </c>
      <c r="U32" s="21">
        <v>99.346665788581049</v>
      </c>
      <c r="V32" s="21">
        <v>99.477332630864836</v>
      </c>
      <c r="W32" s="21">
        <v>99.607999473148638</v>
      </c>
      <c r="X32" s="21">
        <v>99.738666315432425</v>
      </c>
      <c r="Y32" s="21">
        <v>99.869333157716213</v>
      </c>
      <c r="Z32" s="21">
        <v>100</v>
      </c>
      <c r="AA32" s="21" t="s">
        <v>0</v>
      </c>
    </row>
    <row r="33" spans="2:27" s="2" customFormat="1" ht="27.9" customHeight="1" x14ac:dyDescent="0.25">
      <c r="B33" s="23" t="s">
        <v>24</v>
      </c>
      <c r="C33" s="21">
        <v>1130.2220612398601</v>
      </c>
      <c r="D33" s="21">
        <v>1130.2220612398601</v>
      </c>
      <c r="E33" s="21">
        <v>1147.3442854743619</v>
      </c>
      <c r="F33" s="21">
        <v>1164.4665097088637</v>
      </c>
      <c r="G33" s="21">
        <v>1198.710958177867</v>
      </c>
      <c r="H33" s="21">
        <v>1267.199855115874</v>
      </c>
      <c r="I33" s="21">
        <v>1335.688752053881</v>
      </c>
      <c r="J33" s="21">
        <v>1404.177648991888</v>
      </c>
      <c r="K33" s="21">
        <v>1472.6665459298952</v>
      </c>
      <c r="L33" s="21">
        <v>1541.1554428679019</v>
      </c>
      <c r="M33" s="21">
        <v>1609.6443398059091</v>
      </c>
      <c r="N33" s="21">
        <v>1678.1332367439161</v>
      </c>
      <c r="O33" s="21">
        <v>1746.6221336819231</v>
      </c>
      <c r="P33" s="21">
        <v>1815.11103061993</v>
      </c>
      <c r="Q33" s="21">
        <v>1883.599927557937</v>
      </c>
      <c r="R33" s="21">
        <v>1952.088824495944</v>
      </c>
      <c r="S33" s="21">
        <v>2020.577721433951</v>
      </c>
      <c r="T33" s="21">
        <v>2089.0666183719577</v>
      </c>
      <c r="U33" s="21">
        <v>2157.5555153099649</v>
      </c>
      <c r="V33" s="21">
        <v>2226.0444122479721</v>
      </c>
      <c r="W33" s="21">
        <v>2294.5333091859793</v>
      </c>
      <c r="X33" s="21">
        <v>2363.0222061239861</v>
      </c>
      <c r="Y33" s="21">
        <v>2431.5111030619928</v>
      </c>
      <c r="Z33" s="21">
        <v>2500</v>
      </c>
      <c r="AA33" s="21" t="s">
        <v>8</v>
      </c>
    </row>
    <row r="34" spans="2:27" s="2" customFormat="1" ht="27.9" customHeight="1" x14ac:dyDescent="0.25">
      <c r="B34" s="23" t="s">
        <v>25</v>
      </c>
      <c r="C34" s="21"/>
      <c r="D34" s="21">
        <v>0</v>
      </c>
      <c r="E34" s="21">
        <v>1410413.2914719793</v>
      </c>
      <c r="F34" s="21">
        <v>1836412.9012783382</v>
      </c>
      <c r="G34" s="21">
        <v>2386639.7552792751</v>
      </c>
      <c r="H34" s="21">
        <v>3090090.6549995518</v>
      </c>
      <c r="I34" s="21">
        <v>3582766.5809157733</v>
      </c>
      <c r="J34" s="21">
        <v>3970275.8002335331</v>
      </c>
      <c r="K34" s="21">
        <v>4291843.4259316158</v>
      </c>
      <c r="L34" s="21">
        <v>4567064.583059798</v>
      </c>
      <c r="M34" s="21">
        <v>4807363.322525695</v>
      </c>
      <c r="N34" s="21">
        <v>5020078.3115182249</v>
      </c>
      <c r="O34" s="21">
        <v>5210251.2159218239</v>
      </c>
      <c r="P34" s="21">
        <v>5381521.2772502722</v>
      </c>
      <c r="Q34" s="21">
        <v>5536617.3571976926</v>
      </c>
      <c r="R34" s="21">
        <v>5677648.6145486105</v>
      </c>
      <c r="S34" s="21">
        <v>5806286.0944936136</v>
      </c>
      <c r="T34" s="21">
        <v>5923881.3966853777</v>
      </c>
      <c r="U34" s="21">
        <v>6031547.1606243774</v>
      </c>
      <c r="V34" s="21">
        <v>6130213.3871100657</v>
      </c>
      <c r="W34" s="21">
        <v>6220667.9179294296</v>
      </c>
      <c r="X34" s="21">
        <v>6303586.2124350285</v>
      </c>
      <c r="Y34" s="21">
        <v>6379553.7029262148</v>
      </c>
      <c r="Z34" s="21">
        <v>6449082.8873480186</v>
      </c>
      <c r="AA34" s="21">
        <v>1.1000000000000001</v>
      </c>
    </row>
    <row r="35" spans="2:27" s="2" customFormat="1" ht="27.9" customHeight="1" x14ac:dyDescent="0.25">
      <c r="B35" s="25"/>
      <c r="C35" s="15"/>
      <c r="D35" s="21">
        <v>45.208882449594398</v>
      </c>
      <c r="E35" s="21">
        <v>45.893771418974474</v>
      </c>
      <c r="F35" s="21">
        <v>46.57866038835455</v>
      </c>
      <c r="G35" s="21">
        <v>47.948438327114687</v>
      </c>
      <c r="H35" s="21">
        <v>50.687994204634954</v>
      </c>
      <c r="I35" s="21">
        <v>53.427550082155243</v>
      </c>
      <c r="J35" s="21">
        <v>56.167105959675524</v>
      </c>
      <c r="K35" s="21">
        <v>58.906661837195806</v>
      </c>
      <c r="L35" s="21">
        <v>61.64621771471608</v>
      </c>
      <c r="M35" s="21">
        <v>64.385773592236362</v>
      </c>
      <c r="N35" s="21">
        <v>67.12532946975665</v>
      </c>
      <c r="O35" s="21">
        <v>69.86488534727691</v>
      </c>
      <c r="P35" s="21">
        <v>72.604441224797199</v>
      </c>
      <c r="Q35" s="21">
        <v>75.343997102317488</v>
      </c>
      <c r="R35" s="21">
        <v>78.083552979837762</v>
      </c>
      <c r="S35" s="21">
        <v>80.823108857358037</v>
      </c>
      <c r="T35" s="21">
        <v>83.562664734878311</v>
      </c>
      <c r="U35" s="21">
        <v>86.3022206123986</v>
      </c>
      <c r="V35" s="21">
        <v>89.041776489918888</v>
      </c>
      <c r="W35" s="21">
        <v>91.781332367439177</v>
      </c>
      <c r="X35" s="21">
        <v>94.520888244959451</v>
      </c>
      <c r="Y35" s="21">
        <v>97.260444122479711</v>
      </c>
      <c r="Z35" s="21">
        <v>100</v>
      </c>
      <c r="AA35" s="21">
        <v>0</v>
      </c>
    </row>
    <row r="36" spans="2:27" s="2" customFormat="1" ht="27.9" customHeight="1" x14ac:dyDescent="0.25">
      <c r="B36" s="25"/>
      <c r="C36" s="15"/>
      <c r="D36" s="25"/>
      <c r="E36" s="26"/>
      <c r="F36" s="15"/>
      <c r="G36" s="27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2:27" ht="27.9" customHeight="1" x14ac:dyDescent="0.3">
      <c r="B37" s="13" t="s">
        <v>26</v>
      </c>
      <c r="C37" s="15"/>
      <c r="D37" s="15"/>
      <c r="E37" s="28"/>
      <c r="F37" s="13" t="s">
        <v>27</v>
      </c>
      <c r="G37" s="13" t="s">
        <v>28</v>
      </c>
      <c r="H37" s="13" t="s">
        <v>29</v>
      </c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</row>
    <row r="38" spans="2:27" ht="27.9" customHeight="1" x14ac:dyDescent="0.3">
      <c r="B38" s="29" t="s">
        <v>30</v>
      </c>
      <c r="C38" s="30">
        <v>4859280</v>
      </c>
      <c r="D38" s="31">
        <v>80</v>
      </c>
      <c r="E38" s="28"/>
      <c r="F38" s="29">
        <v>2.6080000000000001</v>
      </c>
      <c r="G38" s="32">
        <v>4859280</v>
      </c>
      <c r="H38" s="29">
        <v>2000</v>
      </c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</row>
    <row r="39" spans="2:27" ht="27.9" customHeight="1" x14ac:dyDescent="0.3">
      <c r="B39" s="29" t="s">
        <v>31</v>
      </c>
      <c r="C39" s="30">
        <v>5716799.5712399995</v>
      </c>
      <c r="D39" s="31">
        <v>100</v>
      </c>
      <c r="E39" s="28"/>
      <c r="F39" s="13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</row>
    <row r="40" spans="2:27" ht="27.9" customHeight="1" x14ac:dyDescent="0.3">
      <c r="B40" s="29" t="s">
        <v>32</v>
      </c>
      <c r="C40" s="33">
        <v>100</v>
      </c>
      <c r="D40" s="33">
        <v>100</v>
      </c>
      <c r="E40" s="28"/>
      <c r="F40" s="29" t="s">
        <v>32</v>
      </c>
      <c r="G40" s="34">
        <v>2500</v>
      </c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</row>
    <row r="41" spans="2:27" ht="27.9" customHeight="1" x14ac:dyDescent="0.3">
      <c r="B41" s="29" t="s">
        <v>33</v>
      </c>
      <c r="C41" s="33">
        <v>60</v>
      </c>
      <c r="D41" s="33">
        <v>60</v>
      </c>
      <c r="E41" s="28"/>
      <c r="F41" s="29" t="s">
        <v>33</v>
      </c>
      <c r="G41" s="29">
        <v>1500</v>
      </c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</row>
    <row r="42" spans="2:27" ht="27.9" customHeight="1" x14ac:dyDescent="0.3">
      <c r="B42" s="29" t="s">
        <v>29</v>
      </c>
      <c r="C42" s="33">
        <v>80</v>
      </c>
      <c r="D42" s="33">
        <v>80</v>
      </c>
      <c r="E42" s="28"/>
      <c r="F42" s="29" t="s">
        <v>34</v>
      </c>
      <c r="G42" s="35">
        <v>1000</v>
      </c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spans="2:27" ht="27.9" customHeight="1" x14ac:dyDescent="0.3">
      <c r="B43" s="29" t="s">
        <v>35</v>
      </c>
      <c r="C43" s="36">
        <v>0</v>
      </c>
      <c r="D43" s="30">
        <v>9718560.0000000019</v>
      </c>
      <c r="E43" s="28"/>
      <c r="F43" s="29" t="s">
        <v>36</v>
      </c>
      <c r="G43" s="35">
        <v>1750</v>
      </c>
      <c r="H43" s="35">
        <v>1750</v>
      </c>
      <c r="I43" s="37" t="s">
        <v>37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</row>
    <row r="44" spans="2:27" ht="27.9" customHeight="1" x14ac:dyDescent="0.3">
      <c r="B44" s="29" t="s">
        <v>38</v>
      </c>
      <c r="C44" s="33">
        <v>106</v>
      </c>
      <c r="D44" s="31">
        <v>106</v>
      </c>
      <c r="E44" s="28"/>
      <c r="F44" s="29" t="s">
        <v>39</v>
      </c>
      <c r="G44" s="35">
        <v>70</v>
      </c>
      <c r="H44" s="35">
        <v>70</v>
      </c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</row>
    <row r="45" spans="2:27" ht="27.9" customHeight="1" x14ac:dyDescent="0.3">
      <c r="B45" s="29" t="s">
        <v>40</v>
      </c>
      <c r="C45" s="33">
        <v>30</v>
      </c>
      <c r="D45" s="36">
        <v>485928</v>
      </c>
      <c r="E45" s="28"/>
      <c r="F45" s="29" t="s">
        <v>41</v>
      </c>
      <c r="G45" s="35">
        <v>88</v>
      </c>
      <c r="H45" s="32">
        <v>0</v>
      </c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</row>
    <row r="46" spans="2:27" ht="27.9" customHeight="1" x14ac:dyDescent="0.3">
      <c r="B46" s="29" t="s">
        <v>34</v>
      </c>
      <c r="C46" s="33">
        <v>80</v>
      </c>
      <c r="D46" s="36">
        <v>485928</v>
      </c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</row>
    <row r="47" spans="2:27" ht="27.9" customHeight="1" x14ac:dyDescent="0.3">
      <c r="B47" s="29" t="s">
        <v>42</v>
      </c>
      <c r="C47" s="33">
        <v>103</v>
      </c>
      <c r="D47" s="36">
        <v>485928</v>
      </c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</row>
    <row r="48" spans="2:27" ht="27.9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</sheetData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(IUC23-639)</vt:lpstr>
      <vt:lpstr>DATA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M.M. Alkemade</dc:creator>
  <cp:lastModifiedBy>Teun T. Piëst</cp:lastModifiedBy>
  <dcterms:created xsi:type="dcterms:W3CDTF">2019-08-13T14:00:40Z</dcterms:created>
  <dcterms:modified xsi:type="dcterms:W3CDTF">2023-06-07T07:58:50Z</dcterms:modified>
</cp:coreProperties>
</file>