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noordbrabant-my.sharepoint.com/personal/platta_brabant_nl/Documents/01 projecten/N625/02 Realisatie contract/Inschrijvingsleidraad/Bijlagen bij Inschrijvingsleidraad/"/>
    </mc:Choice>
  </mc:AlternateContent>
  <bookViews>
    <workbookView xWindow="0" yWindow="0" windowWidth="4968" windowHeight="3636" activeTab="1"/>
  </bookViews>
  <sheets>
    <sheet name="1. Circulariteit waardering" sheetId="8" r:id="rId1"/>
    <sheet name="2. Circulariteit invulblad BPKV" sheetId="9" r:id="rId2"/>
    <sheet name="3. Voorbeeld invulblad BPKV" sheetId="1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11" l="1"/>
  <c r="I7" i="11"/>
  <c r="O7" i="9"/>
  <c r="L7" i="9"/>
  <c r="I7" i="9"/>
  <c r="O13" i="11" l="1"/>
  <c r="O12" i="11"/>
  <c r="O11" i="11"/>
  <c r="O10" i="11"/>
  <c r="O9" i="11"/>
  <c r="O6" i="11"/>
  <c r="L13" i="11"/>
  <c r="L12" i="11"/>
  <c r="L11" i="11"/>
  <c r="L10" i="11"/>
  <c r="L9" i="11"/>
  <c r="L6" i="11"/>
  <c r="I13" i="11"/>
  <c r="I12" i="11"/>
  <c r="I11" i="11"/>
  <c r="I10" i="11"/>
  <c r="I9" i="11"/>
  <c r="I6" i="11"/>
  <c r="O13" i="9"/>
  <c r="O12" i="9"/>
  <c r="L13" i="9"/>
  <c r="L12" i="9"/>
  <c r="I13" i="9"/>
  <c r="I12" i="9"/>
  <c r="O11" i="9"/>
  <c r="L11" i="9"/>
  <c r="I11" i="9"/>
  <c r="O10" i="9"/>
  <c r="O9" i="9"/>
  <c r="O6" i="9"/>
  <c r="L10" i="9"/>
  <c r="L9" i="9"/>
  <c r="L6" i="9"/>
  <c r="I10" i="9"/>
  <c r="I9" i="9"/>
  <c r="I6" i="9"/>
  <c r="M15" i="11" l="1"/>
  <c r="J15" i="11"/>
  <c r="G15" i="11"/>
  <c r="E15" i="11"/>
  <c r="F13" i="11" l="1"/>
  <c r="F7" i="11"/>
  <c r="F10" i="11"/>
  <c r="F6" i="11"/>
  <c r="P6" i="11" s="1"/>
  <c r="F12" i="11"/>
  <c r="F9" i="11"/>
  <c r="P9" i="11" s="1"/>
  <c r="F11" i="11"/>
  <c r="P11" i="11" s="1"/>
  <c r="P13" i="11"/>
  <c r="P12" i="11"/>
  <c r="P10" i="11"/>
  <c r="E16" i="11"/>
  <c r="F15" i="11" l="1"/>
  <c r="P15" i="11"/>
  <c r="M15" i="9" l="1"/>
  <c r="J15" i="9"/>
  <c r="G15" i="9" l="1"/>
  <c r="E16" i="9" s="1"/>
  <c r="E15" i="9"/>
  <c r="F7" i="9" s="1"/>
  <c r="P7" i="9" s="1"/>
  <c r="F9" i="9" l="1"/>
  <c r="P9" i="9" s="1"/>
  <c r="F13" i="9"/>
  <c r="P13" i="9" s="1"/>
  <c r="F11" i="9"/>
  <c r="P11" i="9" s="1"/>
  <c r="F12" i="9"/>
  <c r="P12" i="9" s="1"/>
  <c r="F10" i="9"/>
  <c r="P10" i="9" s="1"/>
  <c r="F6" i="9"/>
  <c r="P6" i="9" s="1"/>
  <c r="F15" i="9" l="1"/>
  <c r="P15" i="9"/>
</calcChain>
</file>

<file path=xl/sharedStrings.xml><?xml version="1.0" encoding="utf-8"?>
<sst xmlns="http://schemas.openxmlformats.org/spreadsheetml/2006/main" count="115" uniqueCount="53">
  <si>
    <t>tussenlaag</t>
  </si>
  <si>
    <t>deklaag</t>
  </si>
  <si>
    <t>Beton</t>
  </si>
  <si>
    <t>binnen project</t>
  </si>
  <si>
    <t>asfalt</t>
  </si>
  <si>
    <t>betonverharding</t>
  </si>
  <si>
    <t>onderlaag</t>
  </si>
  <si>
    <t xml:space="preserve">in of vanuit ander project </t>
  </si>
  <si>
    <t>elementen</t>
  </si>
  <si>
    <t>Aanbod</t>
  </si>
  <si>
    <t>fictieve korting</t>
  </si>
  <si>
    <t>maximale waarde per element</t>
  </si>
  <si>
    <t>Verwijdering</t>
  </si>
  <si>
    <t>ton</t>
  </si>
  <si>
    <t>Betonverharding</t>
  </si>
  <si>
    <t>Aanbrengen betonverharding fietspad (br. 4,00 m).</t>
  </si>
  <si>
    <t>Asfaltverharding</t>
  </si>
  <si>
    <t>Aanbrengen onderlaag AC 22 base OL-B .</t>
  </si>
  <si>
    <t>Aanbrengen onderlaag AC 22 base OL-B + kleeflaag</t>
  </si>
  <si>
    <t>Aanbrengen tussenlaag AC 22 bind TL-B +kleeflaag</t>
  </si>
  <si>
    <t>Aanbrengen deklaag SMA-NL-11B</t>
  </si>
  <si>
    <t>Aanbrengen deklaag SMA-NL-11B rood</t>
  </si>
  <si>
    <t>BPKV-waarde =</t>
  </si>
  <si>
    <t>Geen (extra) circulaire toepassing</t>
  </si>
  <si>
    <t>Toepassing conform bestek</t>
  </si>
  <si>
    <t>Recycling (gelijkwaardig)</t>
  </si>
  <si>
    <t>Recycling gedowncycled 1 niveau lager</t>
  </si>
  <si>
    <t>Recycling gedowncycled 2 of meer niveaus lager</t>
  </si>
  <si>
    <t>inzet van laagwaardig betongranulaat</t>
  </si>
  <si>
    <t>inzet van gelijkwaardig betongranulaat</t>
  </si>
  <si>
    <t>inzet van hoogwaardig betongranulaat 1 niveau hoger</t>
  </si>
  <si>
    <t>inzet van hoogwaardig betongranulaat 2 of meer niveaus hoger</t>
  </si>
  <si>
    <t>inzet van laagwaardig asfaltgranulaat (bv afkomstig uit asfaltfundering)</t>
  </si>
  <si>
    <t>inzet vanuit laagwaardigasfalt gesplitste originele componenten (steenslag, zand, vulstof en bindmiddel)</t>
  </si>
  <si>
    <t>inzet vanuit laagwaardig beton gesplitste originele componenten (zand/cement/grind)</t>
  </si>
  <si>
    <t>inzet van gelijkwaardig asfaltgranulaat (deklaag)</t>
  </si>
  <si>
    <t>inzet van gelijkwaardig asfaltgranulaat (tussenlaag)</t>
  </si>
  <si>
    <t>inzet van gelijkwaardig asfaltgranulaat (onderlaag)</t>
  </si>
  <si>
    <t>inzet van hoogwaardig asfaltgranulaat 1 niveau hoger (deklaag)</t>
  </si>
  <si>
    <t>inzet van hoogwaardig asfaltgranulaat 1 niveau hoger (tussenlaag)</t>
  </si>
  <si>
    <t>inzet van hoogwaardig asfaltgranulaat 2 of meer niveaus hoger (deklaag)</t>
  </si>
  <si>
    <t>Opgeknapt product / geüpcyclede secundaire grondstoffen 1 niveau hoger</t>
  </si>
  <si>
    <t>Hergebruik product / geüpcyclede secundaire grondstoffen 2 of meer niveaus hoger</t>
  </si>
  <si>
    <t>Opgeknapt en/of gemoderniseerd product / geüpcyclede secundaire grondstoffen 1 niveau hoger binnen project</t>
  </si>
  <si>
    <t>Opgeknapt en/of gemoderniseerd product / geüpcyclede secundaire grondstoffen 1 niveau hoger vanuit ander project</t>
  </si>
  <si>
    <t>Verwerken secundaire grondstof van gelijkwaardig niveau binnen project</t>
  </si>
  <si>
    <t>Verwerken secundaire grondstof gelijkwaardig niveau vanuit ander project</t>
  </si>
  <si>
    <t>Verwerken secundaire grondstof 1 niveau hoger binnen project</t>
  </si>
  <si>
    <t>Verwerken secundaire grondstof 1 niveau hoger vanuit ander project</t>
  </si>
  <si>
    <t>Verwerken secundaire grondstof 2 of meer niveaus hoger binnen project</t>
  </si>
  <si>
    <t>Verwerken secundaire grondstof 2 of meer niveaus hoger vanuit ander project</t>
  </si>
  <si>
    <t>hergebruik minimaal hetzelfde niveau / geüpcyclede secundaire grondstoffen 2 of meer niveaus hoger binnen project</t>
  </si>
  <si>
    <t>hergebruik minimaal hetzelfde niveau / geüpcyclede secundaire grondstoffen 2 of meer niveaus hoger vanuit ander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</si>
</sst>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2" x14ac:knownFonts="1">
    <font>
      <sz val="10"/>
      <color theme="1"/>
      <name val="Futura Book"/>
      <family val="2"/>
    </font>
    <font>
      <sz val="10"/>
      <color theme="1"/>
      <name val="Futura Book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0" fillId="0" borderId="0" xfId="0" applyFill="1"/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9" fontId="0" fillId="0" borderId="3" xfId="0" applyNumberFormat="1" applyFill="1" applyBorder="1" applyAlignment="1">
      <alignment horizontal="center"/>
    </xf>
    <xf numFmtId="9" fontId="0" fillId="0" borderId="4" xfId="0" applyNumberForma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Fill="1" applyBorder="1" applyAlignment="1">
      <alignment horizontal="center"/>
    </xf>
    <xf numFmtId="9" fontId="0" fillId="0" borderId="8" xfId="0" applyNumberForma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5" borderId="7" xfId="0" applyFill="1" applyBorder="1" applyAlignment="1">
      <alignment horizontal="center"/>
    </xf>
    <xf numFmtId="0" fontId="0" fillId="0" borderId="7" xfId="0" applyBorder="1"/>
    <xf numFmtId="0" fontId="0" fillId="0" borderId="8" xfId="0" applyFill="1" applyBorder="1"/>
    <xf numFmtId="0" fontId="0" fillId="0" borderId="3" xfId="0" applyBorder="1" applyAlignment="1"/>
    <xf numFmtId="0" fontId="0" fillId="0" borderId="4" xfId="0" applyBorder="1" applyAlignment="1"/>
    <xf numFmtId="164" fontId="0" fillId="0" borderId="0" xfId="0" applyNumberFormat="1"/>
    <xf numFmtId="0" fontId="0" fillId="7" borderId="1" xfId="0" applyFill="1" applyBorder="1"/>
    <xf numFmtId="0" fontId="0" fillId="7" borderId="8" xfId="0" applyFill="1" applyBorder="1"/>
    <xf numFmtId="0" fontId="0" fillId="7" borderId="3" xfId="0" applyFill="1" applyBorder="1" applyAlignment="1">
      <alignment horizontal="right"/>
    </xf>
    <xf numFmtId="0" fontId="0" fillId="7" borderId="3" xfId="0" applyFill="1" applyBorder="1"/>
    <xf numFmtId="164" fontId="0" fillId="7" borderId="3" xfId="0" applyNumberFormat="1" applyFill="1" applyBorder="1" applyAlignment="1">
      <alignment horizontal="right"/>
    </xf>
    <xf numFmtId="0" fontId="0" fillId="7" borderId="9" xfId="0" applyFill="1" applyBorder="1"/>
    <xf numFmtId="0" fontId="0" fillId="7" borderId="5" xfId="0" applyFill="1" applyBorder="1" applyAlignment="1">
      <alignment horizontal="right"/>
    </xf>
    <xf numFmtId="0" fontId="0" fillId="7" borderId="0" xfId="0" applyFill="1"/>
    <xf numFmtId="0" fontId="0" fillId="7" borderId="0" xfId="0" applyFill="1" applyAlignment="1">
      <alignment horizontal="right"/>
    </xf>
    <xf numFmtId="164" fontId="0" fillId="7" borderId="0" xfId="0" applyNumberFormat="1" applyFill="1" applyAlignment="1">
      <alignment horizontal="right"/>
    </xf>
    <xf numFmtId="0" fontId="0" fillId="7" borderId="7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164" fontId="0" fillId="7" borderId="8" xfId="0" applyNumberFormat="1" applyFill="1" applyBorder="1" applyAlignment="1">
      <alignment horizontal="right"/>
    </xf>
    <xf numFmtId="0" fontId="0" fillId="7" borderId="8" xfId="0" applyFill="1" applyBorder="1" applyAlignment="1">
      <alignment horizontal="right"/>
    </xf>
    <xf numFmtId="0" fontId="0" fillId="7" borderId="9" xfId="0" applyFill="1" applyBorder="1" applyAlignment="1">
      <alignment horizontal="right"/>
    </xf>
    <xf numFmtId="0" fontId="0" fillId="7" borderId="3" xfId="0" applyFill="1" applyBorder="1" applyAlignment="1">
      <alignment horizontal="center"/>
    </xf>
    <xf numFmtId="9" fontId="0" fillId="7" borderId="3" xfId="0" applyNumberFormat="1" applyFill="1" applyBorder="1" applyAlignment="1">
      <alignment horizontal="center"/>
    </xf>
    <xf numFmtId="9" fontId="0" fillId="7" borderId="3" xfId="0" applyNumberFormat="1" applyFill="1" applyBorder="1" applyAlignment="1"/>
    <xf numFmtId="0" fontId="0" fillId="7" borderId="5" xfId="0" applyFill="1" applyBorder="1"/>
    <xf numFmtId="0" fontId="0" fillId="0" borderId="5" xfId="0" applyFill="1" applyBorder="1"/>
    <xf numFmtId="1" fontId="0" fillId="0" borderId="3" xfId="0" applyNumberFormat="1" applyBorder="1" applyAlignment="1">
      <alignment horizontal="right"/>
    </xf>
    <xf numFmtId="1" fontId="0" fillId="0" borderId="3" xfId="1" applyNumberFormat="1" applyFont="1" applyBorder="1" applyAlignment="1">
      <alignment horizontal="right"/>
    </xf>
    <xf numFmtId="1" fontId="0" fillId="0" borderId="5" xfId="0" applyNumberFormat="1" applyBorder="1" applyAlignment="1">
      <alignment horizontal="right"/>
    </xf>
    <xf numFmtId="0" fontId="0" fillId="7" borderId="1" xfId="0" applyFill="1" applyBorder="1" applyAlignment="1">
      <alignment horizontal="center"/>
    </xf>
    <xf numFmtId="0" fontId="0" fillId="7" borderId="5" xfId="0" applyFill="1" applyBorder="1" applyAlignment="1"/>
    <xf numFmtId="0" fontId="0" fillId="7" borderId="1" xfId="0" applyFill="1" applyBorder="1" applyAlignment="1">
      <alignment wrapText="1"/>
    </xf>
    <xf numFmtId="0" fontId="0" fillId="7" borderId="7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1" fontId="0" fillId="7" borderId="3" xfId="0" applyNumberFormat="1" applyFill="1" applyBorder="1" applyAlignment="1">
      <alignment horizontal="right"/>
    </xf>
    <xf numFmtId="1" fontId="0" fillId="7" borderId="0" xfId="0" applyNumberFormat="1" applyFill="1" applyAlignment="1">
      <alignment horizontal="right"/>
    </xf>
    <xf numFmtId="1" fontId="0" fillId="7" borderId="0" xfId="0" applyNumberFormat="1" applyFill="1"/>
    <xf numFmtId="0" fontId="0" fillId="0" borderId="0" xfId="0" applyBorder="1" applyAlignment="1">
      <alignment horizontal="center"/>
    </xf>
    <xf numFmtId="0" fontId="0" fillId="7" borderId="2" xfId="0" applyFill="1" applyBorder="1"/>
    <xf numFmtId="0" fontId="0" fillId="7" borderId="4" xfId="0" applyFill="1" applyBorder="1"/>
    <xf numFmtId="0" fontId="0" fillId="7" borderId="6" xfId="0" applyFill="1" applyBorder="1"/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3" xfId="0" applyFill="1" applyBorder="1" applyAlignment="1">
      <alignment horizontal="center" wrapText="1"/>
    </xf>
    <xf numFmtId="0" fontId="0" fillId="0" borderId="3" xfId="0" applyFill="1" applyBorder="1" applyAlignment="1">
      <alignment horizontal="center" vertical="top" wrapText="1"/>
    </xf>
    <xf numFmtId="9" fontId="0" fillId="7" borderId="3" xfId="0" applyNumberFormat="1" applyFill="1" applyBorder="1" applyAlignment="1">
      <alignment horizontal="center"/>
    </xf>
    <xf numFmtId="9" fontId="0" fillId="7" borderId="3" xfId="0" applyNumberForma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9" fontId="0" fillId="7" borderId="3" xfId="0" applyNumberForma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164" fontId="0" fillId="8" borderId="10" xfId="0" applyNumberFormat="1" applyFill="1" applyBorder="1" applyAlignment="1">
      <alignment horizontal="center" vertical="center"/>
    </xf>
    <xf numFmtId="164" fontId="0" fillId="8" borderId="0" xfId="0" applyNumberFormat="1" applyFill="1" applyAlignment="1">
      <alignment horizontal="center" vertical="center"/>
    </xf>
    <xf numFmtId="1" fontId="0" fillId="7" borderId="3" xfId="1" applyNumberFormat="1" applyFont="1" applyFill="1" applyBorder="1" applyAlignment="1">
      <alignment horizontal="right"/>
    </xf>
    <xf numFmtId="0" fontId="0" fillId="7" borderId="3" xfId="0" applyFill="1" applyBorder="1" applyAlignment="1">
      <alignment horizontal="center" wrapText="1"/>
    </xf>
    <xf numFmtId="164" fontId="0" fillId="7" borderId="0" xfId="0" applyNumberFormat="1" applyFill="1"/>
    <xf numFmtId="1" fontId="0" fillId="7" borderId="5" xfId="0" applyNumberFormat="1" applyFill="1" applyBorder="1" applyAlignment="1">
      <alignment horizontal="righ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FFFCC"/>
      <color rgb="FFFF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O12"/>
  <sheetViews>
    <sheetView topLeftCell="E1" zoomScale="70" zoomScaleNormal="70" workbookViewId="0">
      <selection activeCell="E9" sqref="E9:F9"/>
    </sheetView>
  </sheetViews>
  <sheetFormatPr defaultRowHeight="15" x14ac:dyDescent="0.35"/>
  <cols>
    <col min="4" max="4" width="14.453125" customWidth="1"/>
    <col min="5" max="5" width="32.1796875" customWidth="1"/>
    <col min="6" max="6" width="40.54296875" customWidth="1"/>
    <col min="7" max="7" width="42.54296875" bestFit="1" customWidth="1"/>
    <col min="8" max="8" width="46.7265625" bestFit="1" customWidth="1"/>
    <col min="9" max="9" width="47.90625" bestFit="1" customWidth="1"/>
    <col min="10" max="10" width="48.1796875" bestFit="1" customWidth="1"/>
    <col min="11" max="12" width="48.26953125" bestFit="1" customWidth="1"/>
    <col min="13" max="14" width="48.1796875" bestFit="1" customWidth="1"/>
    <col min="15" max="15" width="25.453125" bestFit="1" customWidth="1"/>
    <col min="16" max="16" width="2.1796875" bestFit="1" customWidth="1"/>
    <col min="17" max="17" width="30.81640625" bestFit="1" customWidth="1"/>
  </cols>
  <sheetData>
    <row r="3" spans="3:15" x14ac:dyDescent="0.35">
      <c r="D3" s="16" t="s">
        <v>8</v>
      </c>
      <c r="E3" s="74" t="s">
        <v>42</v>
      </c>
      <c r="F3" s="75"/>
      <c r="G3" s="76" t="s">
        <v>41</v>
      </c>
      <c r="H3" s="77"/>
      <c r="I3" s="76" t="s">
        <v>25</v>
      </c>
      <c r="J3" s="77"/>
      <c r="K3" s="78" t="s">
        <v>26</v>
      </c>
      <c r="L3" s="79"/>
      <c r="M3" s="80" t="s">
        <v>27</v>
      </c>
      <c r="N3" s="81"/>
      <c r="O3" s="15" t="s">
        <v>12</v>
      </c>
    </row>
    <row r="4" spans="3:15" s="1" customFormat="1" x14ac:dyDescent="0.35">
      <c r="D4" s="17"/>
      <c r="E4" s="2" t="s">
        <v>3</v>
      </c>
      <c r="F4" s="3" t="s">
        <v>7</v>
      </c>
      <c r="G4" s="2" t="s">
        <v>3</v>
      </c>
      <c r="H4" s="3" t="s">
        <v>7</v>
      </c>
      <c r="I4" s="2" t="s">
        <v>3</v>
      </c>
      <c r="J4" s="3" t="s">
        <v>7</v>
      </c>
      <c r="K4" s="2" t="s">
        <v>3</v>
      </c>
      <c r="L4" s="3" t="s">
        <v>7</v>
      </c>
      <c r="M4" s="2" t="s">
        <v>3</v>
      </c>
      <c r="N4" s="3" t="s">
        <v>7</v>
      </c>
      <c r="O4" s="11"/>
    </row>
    <row r="5" spans="3:15" s="1" customFormat="1" x14ac:dyDescent="0.35">
      <c r="D5" s="17"/>
      <c r="E5" s="4">
        <v>1</v>
      </c>
      <c r="F5" s="5">
        <v>0.85</v>
      </c>
      <c r="G5" s="4">
        <v>0.85</v>
      </c>
      <c r="H5" s="5">
        <v>0.7</v>
      </c>
      <c r="I5" s="4">
        <v>0.65</v>
      </c>
      <c r="J5" s="5">
        <v>0.55000000000000004</v>
      </c>
      <c r="K5" s="4">
        <v>0.4</v>
      </c>
      <c r="L5" s="5">
        <v>0.3</v>
      </c>
      <c r="M5" s="4">
        <v>0.2</v>
      </c>
      <c r="N5" s="5">
        <v>0.1</v>
      </c>
      <c r="O5" s="12">
        <v>0</v>
      </c>
    </row>
    <row r="6" spans="3:15" ht="45" x14ac:dyDescent="0.35">
      <c r="D6" s="13"/>
      <c r="E6" s="61" t="s">
        <v>51</v>
      </c>
      <c r="F6" s="61" t="s">
        <v>52</v>
      </c>
      <c r="G6" s="62" t="s">
        <v>43</v>
      </c>
      <c r="H6" s="63" t="s">
        <v>44</v>
      </c>
      <c r="I6" s="61" t="s">
        <v>45</v>
      </c>
      <c r="J6" s="61" t="s">
        <v>46</v>
      </c>
      <c r="K6" s="61" t="s">
        <v>47</v>
      </c>
      <c r="L6" s="61" t="s">
        <v>48</v>
      </c>
      <c r="M6" s="61" t="s">
        <v>49</v>
      </c>
      <c r="N6" s="61" t="s">
        <v>50</v>
      </c>
      <c r="O6" s="13" t="s">
        <v>23</v>
      </c>
    </row>
    <row r="7" spans="3:15" x14ac:dyDescent="0.35">
      <c r="C7" t="s">
        <v>2</v>
      </c>
      <c r="D7" s="13" t="s">
        <v>5</v>
      </c>
      <c r="E7" s="70" t="s">
        <v>34</v>
      </c>
      <c r="F7" s="71"/>
      <c r="G7" s="68" t="s">
        <v>28</v>
      </c>
      <c r="H7" s="69"/>
      <c r="I7" s="6" t="s">
        <v>29</v>
      </c>
      <c r="J7" s="57" t="s">
        <v>29</v>
      </c>
      <c r="K7" s="6" t="s">
        <v>30</v>
      </c>
      <c r="L7" s="57" t="s">
        <v>30</v>
      </c>
      <c r="M7" s="57" t="s">
        <v>31</v>
      </c>
      <c r="N7" s="57" t="s">
        <v>31</v>
      </c>
      <c r="O7" s="58" t="s">
        <v>24</v>
      </c>
    </row>
    <row r="8" spans="3:15" x14ac:dyDescent="0.35">
      <c r="D8" s="13"/>
      <c r="E8" s="59"/>
      <c r="F8" s="60"/>
      <c r="G8" s="7"/>
      <c r="H8" s="8"/>
      <c r="I8" s="18"/>
      <c r="J8" s="19"/>
      <c r="K8" s="7"/>
      <c r="L8" s="8"/>
      <c r="M8" s="7"/>
      <c r="N8" s="8"/>
      <c r="O8" s="13"/>
    </row>
    <row r="9" spans="3:15" x14ac:dyDescent="0.35">
      <c r="C9" t="s">
        <v>4</v>
      </c>
      <c r="D9" s="13" t="s">
        <v>1</v>
      </c>
      <c r="E9" s="68" t="s">
        <v>33</v>
      </c>
      <c r="F9" s="69"/>
      <c r="G9" s="68" t="s">
        <v>32</v>
      </c>
      <c r="H9" s="69"/>
      <c r="I9" s="68" t="s">
        <v>35</v>
      </c>
      <c r="J9" s="69"/>
      <c r="K9" s="72"/>
      <c r="L9" s="73"/>
      <c r="M9" s="72"/>
      <c r="N9" s="73"/>
      <c r="O9" s="58" t="s">
        <v>24</v>
      </c>
    </row>
    <row r="10" spans="3:15" x14ac:dyDescent="0.35">
      <c r="D10" s="13" t="s">
        <v>0</v>
      </c>
      <c r="E10" s="68" t="s">
        <v>33</v>
      </c>
      <c r="F10" s="69"/>
      <c r="G10" s="68" t="s">
        <v>32</v>
      </c>
      <c r="H10" s="69"/>
      <c r="I10" s="68" t="s">
        <v>36</v>
      </c>
      <c r="J10" s="69"/>
      <c r="K10" s="68" t="s">
        <v>38</v>
      </c>
      <c r="L10" s="69"/>
      <c r="M10" s="72"/>
      <c r="N10" s="73"/>
      <c r="O10" s="58" t="s">
        <v>24</v>
      </c>
    </row>
    <row r="11" spans="3:15" x14ac:dyDescent="0.35">
      <c r="D11" s="13" t="s">
        <v>6</v>
      </c>
      <c r="E11" s="68" t="s">
        <v>33</v>
      </c>
      <c r="F11" s="69"/>
      <c r="G11" s="68" t="s">
        <v>32</v>
      </c>
      <c r="H11" s="69"/>
      <c r="I11" s="68" t="s">
        <v>37</v>
      </c>
      <c r="J11" s="69"/>
      <c r="K11" s="68" t="s">
        <v>39</v>
      </c>
      <c r="L11" s="69"/>
      <c r="M11" s="68" t="s">
        <v>40</v>
      </c>
      <c r="N11" s="69"/>
      <c r="O11" s="58" t="s">
        <v>24</v>
      </c>
    </row>
    <row r="12" spans="3:15" x14ac:dyDescent="0.35">
      <c r="D12" s="14"/>
      <c r="E12" s="9"/>
      <c r="F12" s="10"/>
      <c r="G12" s="9"/>
      <c r="H12" s="10"/>
      <c r="I12" s="9"/>
      <c r="J12" s="10"/>
      <c r="K12" s="9"/>
      <c r="L12" s="10"/>
      <c r="M12" s="9"/>
      <c r="N12" s="10"/>
      <c r="O12" s="14"/>
    </row>
  </sheetData>
  <sheetProtection sheet="1" formatCells="0" formatColumns="0" formatRows="0" insertColumns="0" insertRows="0" insertHyperlinks="0" deleteColumns="0" deleteRows="0" sort="0" autoFilter="0" pivotTables="0"/>
  <mergeCells count="22">
    <mergeCell ref="M11:N11"/>
    <mergeCell ref="E3:F3"/>
    <mergeCell ref="I3:J3"/>
    <mergeCell ref="K3:L3"/>
    <mergeCell ref="M3:N3"/>
    <mergeCell ref="G3:H3"/>
    <mergeCell ref="M10:N10"/>
    <mergeCell ref="E11:F11"/>
    <mergeCell ref="K11:L11"/>
    <mergeCell ref="I9:J9"/>
    <mergeCell ref="G7:H7"/>
    <mergeCell ref="G9:H9"/>
    <mergeCell ref="G10:H10"/>
    <mergeCell ref="G11:H11"/>
    <mergeCell ref="M9:N9"/>
    <mergeCell ref="I10:J10"/>
    <mergeCell ref="I11:J11"/>
    <mergeCell ref="E7:F7"/>
    <mergeCell ref="E9:F9"/>
    <mergeCell ref="K9:L9"/>
    <mergeCell ref="E10:F10"/>
    <mergeCell ref="K10:L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0"/>
  <sheetViews>
    <sheetView tabSelected="1" zoomScale="60" zoomScaleNormal="60" workbookViewId="0">
      <selection activeCell="K29" sqref="K29"/>
    </sheetView>
  </sheetViews>
  <sheetFormatPr defaultRowHeight="15" x14ac:dyDescent="0.35"/>
  <cols>
    <col min="2" max="3" width="7.1796875" customWidth="1"/>
    <col min="4" max="4" width="39.54296875" bestFit="1" customWidth="1"/>
    <col min="5" max="5" width="5.6328125" customWidth="1"/>
    <col min="6" max="6" width="13.7265625" customWidth="1"/>
    <col min="7" max="7" width="5.6328125" customWidth="1"/>
    <col min="8" max="8" width="47" bestFit="1" customWidth="1"/>
    <col min="9" max="9" width="8.08984375" bestFit="1" customWidth="1"/>
    <col min="10" max="10" width="5.6328125" customWidth="1"/>
    <col min="11" max="11" width="47" customWidth="1"/>
    <col min="12" max="12" width="8.08984375" bestFit="1" customWidth="1"/>
    <col min="13" max="13" width="5.6328125" customWidth="1"/>
    <col min="14" max="14" width="47" customWidth="1"/>
    <col min="15" max="15" width="8.08984375" bestFit="1" customWidth="1"/>
    <col min="16" max="16" width="10.81640625" bestFit="1" customWidth="1"/>
  </cols>
  <sheetData>
    <row r="1" spans="2:16" x14ac:dyDescent="0.35">
      <c r="B1" s="28" t="s">
        <v>22</v>
      </c>
      <c r="C1" s="28"/>
      <c r="D1" s="89">
        <v>240000</v>
      </c>
    </row>
    <row r="3" spans="2:16" ht="30" x14ac:dyDescent="0.35">
      <c r="B3" s="21"/>
      <c r="C3" s="54"/>
      <c r="D3" s="47" t="s">
        <v>8</v>
      </c>
      <c r="E3" s="48" t="s">
        <v>13</v>
      </c>
      <c r="F3" s="46" t="s">
        <v>11</v>
      </c>
      <c r="G3" s="82" t="s">
        <v>9</v>
      </c>
      <c r="H3" s="83"/>
      <c r="I3" s="83"/>
      <c r="J3" s="83"/>
      <c r="K3" s="83"/>
      <c r="L3" s="83"/>
      <c r="M3" s="83"/>
      <c r="N3" s="84"/>
      <c r="O3" s="44"/>
      <c r="P3" s="31" t="s">
        <v>10</v>
      </c>
    </row>
    <row r="4" spans="2:16" s="1" customFormat="1" x14ac:dyDescent="0.35">
      <c r="B4" s="24"/>
      <c r="C4" s="55"/>
      <c r="D4" s="22"/>
      <c r="E4" s="23"/>
      <c r="F4" s="24"/>
      <c r="G4" s="23" t="s">
        <v>13</v>
      </c>
      <c r="H4" s="36"/>
      <c r="I4" s="36"/>
      <c r="J4" s="23" t="s">
        <v>13</v>
      </c>
      <c r="K4" s="36"/>
      <c r="L4" s="36"/>
      <c r="M4" s="23" t="s">
        <v>13</v>
      </c>
      <c r="N4" s="36"/>
      <c r="O4" s="36"/>
      <c r="P4" s="32"/>
    </row>
    <row r="5" spans="2:16" x14ac:dyDescent="0.35">
      <c r="B5" s="24" t="s">
        <v>14</v>
      </c>
      <c r="C5" s="55"/>
      <c r="D5" s="22"/>
      <c r="E5" s="23"/>
      <c r="F5" s="24"/>
      <c r="G5" s="50"/>
      <c r="H5" s="36"/>
      <c r="I5" s="36"/>
      <c r="J5" s="50"/>
      <c r="K5" s="36"/>
      <c r="L5" s="36"/>
      <c r="M5" s="50"/>
      <c r="N5" s="36"/>
      <c r="O5" s="36"/>
      <c r="P5" s="32"/>
    </row>
    <row r="6" spans="2:16" x14ac:dyDescent="0.35">
      <c r="B6" s="24">
        <v>153010</v>
      </c>
      <c r="C6" s="55">
        <v>820599</v>
      </c>
      <c r="D6" s="22" t="s">
        <v>15</v>
      </c>
      <c r="E6" s="23">
        <v>3383</v>
      </c>
      <c r="F6" s="25">
        <f>(E6/$E$15)*$D$1</f>
        <v>175398.57420609202</v>
      </c>
      <c r="G6" s="42"/>
      <c r="H6" s="64"/>
      <c r="I6" s="37" t="b">
        <f>IF(H6='1. Circulariteit waardering'!$E$6,100%,IF(H6='1. Circulariteit waardering'!$F$6,85%,IF(H6='1. Circulariteit waardering'!$G$6,85%,IF(H6='1. Circulariteit waardering'!$H$6,70%,IF(H6='1. Circulariteit waardering'!$I$6,65%,IF(H6='1. Circulariteit waardering'!$J$6,55%,IF(H6='1. Circulariteit waardering'!$K$6,40%,IF(H6='1. Circulariteit waardering'!$L$6,30%,IF(H6='1. Circulariteit waardering'!$M$6,20%,IF(H6='1. Circulariteit waardering'!$N$6,10%,IF(H6='1. Circulariteit waardering'!$O$6,0%)))))))))))</f>
        <v>0</v>
      </c>
      <c r="J6" s="42"/>
      <c r="K6" s="64"/>
      <c r="L6" s="37" t="b">
        <f>IF(K6='1. Circulariteit waardering'!$E$6,100%,IF(K6='1. Circulariteit waardering'!$F$6,85%,IF(K6='1. Circulariteit waardering'!$G$6,85%,IF(K6='1. Circulariteit waardering'!$H$6,70%,IF(K6='1. Circulariteit waardering'!$I$6,65%,IF(K6='1. Circulariteit waardering'!$J$6,55%,IF(K6='1. Circulariteit waardering'!$K$6,40%,IF(K6='1. Circulariteit waardering'!$L$6,30%,IF(K6='1. Circulariteit waardering'!$M$6,20%,IF(K6='1. Circulariteit waardering'!$N$6,10%,IF(K6='1. Circulariteit waardering'!$O$6,0%)))))))))))</f>
        <v>0</v>
      </c>
      <c r="M6" s="42"/>
      <c r="N6" s="64"/>
      <c r="O6" s="37" t="b">
        <f>IF(N6='1. Circulariteit waardering'!$E$6,100%,IF(N6='1. Circulariteit waardering'!$F$6,85%,IF(N6='1. Circulariteit waardering'!$G$6,85%,IF(N6='1. Circulariteit waardering'!$H$6,70%,IF(N6='1. Circulariteit waardering'!$I$6,65%,IF(N6='1. Circulariteit waardering'!$J$6,55%,IF(N6='1. Circulariteit waardering'!$K$6,40%,IF(N6='1. Circulariteit waardering'!$L$6,30%,IF(N6='1. Circulariteit waardering'!$M$6,20%,IF(N6='1. Circulariteit waardering'!$N$6,10%,IF(N6='1. Circulariteit waardering'!$O$6,0%)))))))))))</f>
        <v>0</v>
      </c>
      <c r="P6" s="33">
        <f>((G6/E6)*F6*I6)+((J6/E6)*F6*L6)+((M6/E6)*F6*O6)</f>
        <v>0</v>
      </c>
    </row>
    <row r="7" spans="2:16" x14ac:dyDescent="0.35">
      <c r="B7" s="24">
        <v>153030</v>
      </c>
      <c r="C7" s="55">
        <v>820599</v>
      </c>
      <c r="D7" s="22" t="s">
        <v>15</v>
      </c>
      <c r="E7" s="23">
        <v>134</v>
      </c>
      <c r="F7" s="25">
        <f>(E7/$E$15)*$D$1</f>
        <v>6947.5048606610499</v>
      </c>
      <c r="G7" s="42"/>
      <c r="H7" s="64"/>
      <c r="I7" s="66" t="b">
        <f>IF(H7='1. Circulariteit waardering'!$E$6,100%,IF(H7='1. Circulariteit waardering'!$F$6,85%,IF(H7='1. Circulariteit waardering'!$G$6,85%,IF(H7='1. Circulariteit waardering'!$H$6,70%,IF(H7='1. Circulariteit waardering'!$I$6,65%,IF(H7='1. Circulariteit waardering'!$J$6,55%,IF(H7='1. Circulariteit waardering'!$K$6,40%,IF(H7='1. Circulariteit waardering'!$L$6,30%,IF(H7='1. Circulariteit waardering'!$M$6,20%,IF(H7='1. Circulariteit waardering'!$N$6,10%,IF(H7='1. Circulariteit waardering'!$O$6,0%)))))))))))</f>
        <v>0</v>
      </c>
      <c r="J7" s="42"/>
      <c r="K7" s="64"/>
      <c r="L7" s="66" t="b">
        <f>IF(K7='1. Circulariteit waardering'!$E$6,100%,IF(K7='1. Circulariteit waardering'!$F$6,85%,IF(K7='1. Circulariteit waardering'!$G$6,85%,IF(K7='1. Circulariteit waardering'!$H$6,70%,IF(K7='1. Circulariteit waardering'!$I$6,65%,IF(K7='1. Circulariteit waardering'!$J$6,55%,IF(K7='1. Circulariteit waardering'!$K$6,40%,IF(K7='1. Circulariteit waardering'!$L$6,30%,IF(K7='1. Circulariteit waardering'!$M$6,20%,IF(K7='1. Circulariteit waardering'!$N$6,10%,IF(K7='1. Circulariteit waardering'!$O$6,0%)))))))))))</f>
        <v>0</v>
      </c>
      <c r="M7" s="42"/>
      <c r="N7" s="64"/>
      <c r="O7" s="66" t="b">
        <f>IF(N7='1. Circulariteit waardering'!$E$6,100%,IF(N7='1. Circulariteit waardering'!$F$6,85%,IF(N7='1. Circulariteit waardering'!$G$6,85%,IF(N7='1. Circulariteit waardering'!$H$6,70%,IF(N7='1. Circulariteit waardering'!$I$6,65%,IF(N7='1. Circulariteit waardering'!$J$6,55%,IF(N7='1. Circulariteit waardering'!$K$6,40%,IF(N7='1. Circulariteit waardering'!$L$6,30%,IF(N7='1. Circulariteit waardering'!$M$6,20%,IF(N7='1. Circulariteit waardering'!$N$6,10%,IF(N7='1. Circulariteit waardering'!$O$6,0%)))))))))))</f>
        <v>0</v>
      </c>
      <c r="P7" s="33">
        <f>((G7/E7)*F7*I7)+((J7/E7)*F7*L7)+((M7/E7)*F7*O7)</f>
        <v>0</v>
      </c>
    </row>
    <row r="8" spans="2:16" x14ac:dyDescent="0.35">
      <c r="B8" s="24" t="s">
        <v>16</v>
      </c>
      <c r="C8" s="55"/>
      <c r="D8" s="22"/>
      <c r="E8" s="23"/>
      <c r="F8" s="25"/>
      <c r="G8" s="87"/>
      <c r="H8" s="88"/>
      <c r="I8" s="67"/>
      <c r="J8" s="87"/>
      <c r="K8" s="88"/>
      <c r="L8" s="67"/>
      <c r="M8" s="87"/>
      <c r="N8" s="88"/>
      <c r="O8" s="37"/>
      <c r="P8" s="33"/>
    </row>
    <row r="9" spans="2:16" ht="15" customHeight="1" x14ac:dyDescent="0.35">
      <c r="B9" s="24">
        <v>151410</v>
      </c>
      <c r="C9" s="55">
        <v>812199</v>
      </c>
      <c r="D9" s="22" t="s">
        <v>17</v>
      </c>
      <c r="E9" s="23">
        <v>297</v>
      </c>
      <c r="F9" s="25">
        <f>(E9/$E$15)*$D$1</f>
        <v>15398.574206092027</v>
      </c>
      <c r="G9" s="41"/>
      <c r="H9" s="64"/>
      <c r="I9" s="37" t="b">
        <f>IF(H9='1. Circulariteit waardering'!$E$6,100%,IF(H9='1. Circulariteit waardering'!$F$6,85%,IF(H9='1. Circulariteit waardering'!$G$6,85%,IF(H9='1. Circulariteit waardering'!$H$6,70%,IF(H9='1. Circulariteit waardering'!$I$6,65%,IF(H9='1. Circulariteit waardering'!$J$6,55%,IF(H9='1. Circulariteit waardering'!$K$6,40%,IF(H9='1. Circulariteit waardering'!$L$6,30%,IF(H9='1. Circulariteit waardering'!$M$6,20%,IF(H9='1. Circulariteit waardering'!$N$6,10%,IF(H9='1. Circulariteit waardering'!$O$6,0%)))))))))))</f>
        <v>0</v>
      </c>
      <c r="J9" s="41"/>
      <c r="K9" s="64"/>
      <c r="L9" s="37" t="b">
        <f>IF(K9='1. Circulariteit waardering'!$E$6,100%,IF(K9='1. Circulariteit waardering'!$F$6,85%,IF(K9='1. Circulariteit waardering'!$G$6,85%,IF(K9='1. Circulariteit waardering'!$H$6,70%,IF(K9='1. Circulariteit waardering'!$I$6,65%,IF(K9='1. Circulariteit waardering'!$J$6,55%,IF(K9='1. Circulariteit waardering'!$K$6,40%,IF(K9='1. Circulariteit waardering'!$L$6,30%,IF(K9='1. Circulariteit waardering'!$M$6,20%,IF(K9='1. Circulariteit waardering'!$N$6,10%,IF(K9='1. Circulariteit waardering'!$O$6,0%)))))))))))</f>
        <v>0</v>
      </c>
      <c r="M9" s="41"/>
      <c r="N9" s="64"/>
      <c r="O9" s="37" t="b">
        <f>IF(N9='1. Circulariteit waardering'!$E$6,100%,IF(N9='1. Circulariteit waardering'!$F$6,85%,IF(N9='1. Circulariteit waardering'!$G$6,85%,IF(N9='1. Circulariteit waardering'!$H$6,70%,IF(N9='1. Circulariteit waardering'!$I$6,65%,IF(N9='1. Circulariteit waardering'!$J$6,55%,IF(N9='1. Circulariteit waardering'!$K$6,40%,IF(N9='1. Circulariteit waardering'!$L$6,30%,IF(N9='1. Circulariteit waardering'!$M$6,20%,IF(N9='1. Circulariteit waardering'!$N$6,10%,IF(N9='1. Circulariteit waardering'!$O$6,0%)))))))))))</f>
        <v>0</v>
      </c>
      <c r="P9" s="33">
        <f>((G9/E9)*F9*I9)+((J9/E9)*F9*L9)+((M9/E9)*F9*O9)</f>
        <v>0</v>
      </c>
    </row>
    <row r="10" spans="2:16" ht="15" customHeight="1" x14ac:dyDescent="0.35">
      <c r="B10" s="24">
        <v>151420</v>
      </c>
      <c r="C10" s="55">
        <v>812199</v>
      </c>
      <c r="D10" s="22" t="s">
        <v>18</v>
      </c>
      <c r="E10" s="23">
        <v>292</v>
      </c>
      <c r="F10" s="25">
        <f>(E10/$E$15)*$D$1</f>
        <v>15139.338950097213</v>
      </c>
      <c r="G10" s="41"/>
      <c r="H10" s="64"/>
      <c r="I10" s="37" t="b">
        <f>IF(H10='1. Circulariteit waardering'!$E$6,100%,IF(H10='1. Circulariteit waardering'!$F$6,85%,IF(H10='1. Circulariteit waardering'!$G$6,85%,IF(H10='1. Circulariteit waardering'!$H$6,70%,IF(H10='1. Circulariteit waardering'!$I$6,65%,IF(H10='1. Circulariteit waardering'!$J$6,55%,IF(H10='1. Circulariteit waardering'!$K$6,40%,IF(H10='1. Circulariteit waardering'!$L$6,30%,IF(H10='1. Circulariteit waardering'!$M$6,20%,IF(H10='1. Circulariteit waardering'!$N$6,10%,IF(H10='1. Circulariteit waardering'!$O$6,0%)))))))))))</f>
        <v>0</v>
      </c>
      <c r="J10" s="41"/>
      <c r="K10" s="64"/>
      <c r="L10" s="37" t="b">
        <f>IF(K10='1. Circulariteit waardering'!$E$6,100%,IF(K10='1. Circulariteit waardering'!$F$6,85%,IF(K10='1. Circulariteit waardering'!$G$6,85%,IF(K10='1. Circulariteit waardering'!$H$6,70%,IF(K10='1. Circulariteit waardering'!$I$6,65%,IF(K10='1. Circulariteit waardering'!$J$6,55%,IF(K10='1. Circulariteit waardering'!$K$6,40%,IF(K10='1. Circulariteit waardering'!$L$6,30%,IF(K10='1. Circulariteit waardering'!$M$6,20%,IF(K10='1. Circulariteit waardering'!$N$6,10%,IF(K10='1. Circulariteit waardering'!$O$6,0%)))))))))))</f>
        <v>0</v>
      </c>
      <c r="M10" s="41"/>
      <c r="N10" s="64"/>
      <c r="O10" s="37" t="b">
        <f>IF(N10='1. Circulariteit waardering'!$E$6,100%,IF(N10='1. Circulariteit waardering'!$F$6,85%,IF(N10='1. Circulariteit waardering'!$G$6,85%,IF(N10='1. Circulariteit waardering'!$H$6,70%,IF(N10='1. Circulariteit waardering'!$I$6,65%,IF(N10='1. Circulariteit waardering'!$J$6,55%,IF(N10='1. Circulariteit waardering'!$K$6,40%,IF(N10='1. Circulariteit waardering'!$L$6,30%,IF(N10='1. Circulariteit waardering'!$M$6,20%,IF(N10='1. Circulariteit waardering'!$N$6,10%,IF(N10='1. Circulariteit waardering'!$O$6,0%)))))))))))</f>
        <v>0</v>
      </c>
      <c r="P10" s="33">
        <f>((G10/E10)*F10*I10)+((J10/E10)*F10*L10)+((M10/E10)*F10*O10)</f>
        <v>0</v>
      </c>
    </row>
    <row r="11" spans="2:16" ht="15" customHeight="1" x14ac:dyDescent="0.35">
      <c r="B11" s="24">
        <v>151430</v>
      </c>
      <c r="C11" s="55">
        <v>812199</v>
      </c>
      <c r="D11" s="22" t="s">
        <v>19</v>
      </c>
      <c r="E11" s="23">
        <v>315</v>
      </c>
      <c r="F11" s="25">
        <f>(E11/$E$15)*$D$1</f>
        <v>16331.821127673362</v>
      </c>
      <c r="G11" s="41"/>
      <c r="H11" s="64"/>
      <c r="I11" s="37" t="b">
        <f>IF(H11='1. Circulariteit waardering'!$E$6,100%,IF(H11='1. Circulariteit waardering'!$F$6,85%,IF(H11='1. Circulariteit waardering'!$G$6,85%,IF(H11='1. Circulariteit waardering'!$H$6,70%,IF(H11='1. Circulariteit waardering'!$I$6,65%,IF(H11='1. Circulariteit waardering'!$J$6,55%,IF(H11='1. Circulariteit waardering'!$K$6,40%,IF(H11='1. Circulariteit waardering'!$L$6,30%,IF(H11='1. Circulariteit waardering'!$M$6,0%,IF(H11='1. Circulariteit waardering'!$N$6,0%,IF(H11='1. Circulariteit waardering'!$O$6,0%)))))))))))</f>
        <v>0</v>
      </c>
      <c r="J11" s="41"/>
      <c r="K11" s="64"/>
      <c r="L11" s="37" t="b">
        <f>IF(K11='1. Circulariteit waardering'!$E$6,100%,IF(K11='1. Circulariteit waardering'!$F$6,85%,IF(K11='1. Circulariteit waardering'!$G$6,85%,IF(K11='1. Circulariteit waardering'!$H$6,70%,IF(K11='1. Circulariteit waardering'!$I$6,65%,IF(K11='1. Circulariteit waardering'!$J$6,55%,IF(K11='1. Circulariteit waardering'!$K$6,40%,IF(K11='1. Circulariteit waardering'!$L$6,30%,IF(K11='1. Circulariteit waardering'!$M$6,0%,IF(K11='1. Circulariteit waardering'!$N$6,0%,IF(K11='1. Circulariteit waardering'!$O$6,0%)))))))))))</f>
        <v>0</v>
      </c>
      <c r="M11" s="41"/>
      <c r="N11" s="64"/>
      <c r="O11" s="37" t="b">
        <f>IF(N11='1. Circulariteit waardering'!$E$6,100%,IF(N11='1. Circulariteit waardering'!$F$6,85%,IF(N11='1. Circulariteit waardering'!$G$6,85%,IF(N11='1. Circulariteit waardering'!$H$6,70%,IF(N11='1. Circulariteit waardering'!$I$6,65%,IF(N11='1. Circulariteit waardering'!$J$6,55%,IF(N11='1. Circulariteit waardering'!$K$6,40%,IF(N11='1. Circulariteit waardering'!$L$6,30%,IF(N11='1. Circulariteit waardering'!$M$6,0%,IF(N11='1. Circulariteit waardering'!$N$6,0%,IF(N11='1. Circulariteit waardering'!$O$6,0%)))))))))))</f>
        <v>0</v>
      </c>
      <c r="P11" s="33">
        <f>((G11/E11)*F11*I11)+((J11/E11)*F11*L11)+((M11/E11)*F11*O11)</f>
        <v>0</v>
      </c>
    </row>
    <row r="12" spans="2:16" ht="15" customHeight="1" x14ac:dyDescent="0.35">
      <c r="B12" s="24">
        <v>151440</v>
      </c>
      <c r="C12" s="55">
        <v>812199</v>
      </c>
      <c r="D12" s="22" t="s">
        <v>20</v>
      </c>
      <c r="E12" s="23">
        <v>178</v>
      </c>
      <c r="F12" s="25">
        <f>(E12/$E$15)*$D$1</f>
        <v>9228.7751134154241</v>
      </c>
      <c r="G12" s="41"/>
      <c r="H12" s="64"/>
      <c r="I12" s="37" t="b">
        <f>IF(H12='1. Circulariteit waardering'!$E$6,100%,IF(H12='1. Circulariteit waardering'!$F$6,85%,IF(H12='1. Circulariteit waardering'!$G$6,85%,IF(H12='1. Circulariteit waardering'!$H$6,70%,IF(H12='1. Circulariteit waardering'!$I$6,65%,IF(H12='1. Circulariteit waardering'!$J$6,55%,IF(H12='1. Circulariteit waardering'!$K$6,0%,IF(H12='1. Circulariteit waardering'!$L$6,0%,IF(H12='1. Circulariteit waardering'!$M$6,0%,IF(H12='1. Circulariteit waardering'!$N$6,0%,IF(H12='1. Circulariteit waardering'!$O$6,0%)))))))))))</f>
        <v>0</v>
      </c>
      <c r="J12" s="41"/>
      <c r="K12" s="64"/>
      <c r="L12" s="37" t="b">
        <f>IF(K12='1. Circulariteit waardering'!$E$6,100%,IF(K12='1. Circulariteit waardering'!$F$6,85%,IF(K12='1. Circulariteit waardering'!$G$6,85%,IF(K12='1. Circulariteit waardering'!$H$6,70%,IF(K12='1. Circulariteit waardering'!$I$6,65%,IF(K12='1. Circulariteit waardering'!$J$6,55%,IF(K12='1. Circulariteit waardering'!$K$6,0%,IF(K12='1. Circulariteit waardering'!$L$6,0%,IF(K12='1. Circulariteit waardering'!$M$6,0%,IF(K12='1. Circulariteit waardering'!$N$6,0%,IF(K12='1. Circulariteit waardering'!$O$6,0%)))))))))))</f>
        <v>0</v>
      </c>
      <c r="M12" s="41"/>
      <c r="N12" s="64"/>
      <c r="O12" s="37" t="b">
        <f>IF(N12='1. Circulariteit waardering'!$E$6,100%,IF(N12='1. Circulariteit waardering'!$F$6,85%,IF(N12='1. Circulariteit waardering'!$G$6,85%,IF(N12='1. Circulariteit waardering'!$H$6,70%,IF(N12='1. Circulariteit waardering'!$I$6,65%,IF(N12='1. Circulariteit waardering'!$J$6,55%,IF(N12='1. Circulariteit waardering'!$K$6,0%,IF(N12='1. Circulariteit waardering'!$L$6,0%,IF(N12='1. Circulariteit waardering'!$M$6,0%,IF(N12='1. Circulariteit waardering'!$N$6,0%,IF(N12='1. Circulariteit waardering'!$O$6,0%)))))))))))</f>
        <v>0</v>
      </c>
      <c r="P12" s="33">
        <f>((G12/E12)*F12*I12)+((J12/E12)*F12*L12)+((M12/E12)*F12*O12)</f>
        <v>0</v>
      </c>
    </row>
    <row r="13" spans="2:16" ht="15" customHeight="1" x14ac:dyDescent="0.35">
      <c r="B13" s="24">
        <v>151450</v>
      </c>
      <c r="C13" s="55">
        <v>812199</v>
      </c>
      <c r="D13" s="22" t="s">
        <v>21</v>
      </c>
      <c r="E13" s="23">
        <v>30</v>
      </c>
      <c r="F13" s="25">
        <f>(E13/$E$15)*$D$1</f>
        <v>1555.4115359688917</v>
      </c>
      <c r="G13" s="41"/>
      <c r="H13" s="64"/>
      <c r="I13" s="37" t="b">
        <f>IF(H13='1. Circulariteit waardering'!$E$6,100%,IF(H13='1. Circulariteit waardering'!$F$6,85%,IF(H13='1. Circulariteit waardering'!$G$6,85%,IF(H13='1. Circulariteit waardering'!$H$6,70%,IF(H13='1. Circulariteit waardering'!$I$6,65%,IF(H13='1. Circulariteit waardering'!$J$6,55%,IF(H13='1. Circulariteit waardering'!$K$6,0%,IF(H13='1. Circulariteit waardering'!$L$6,0%,IF(H13='1. Circulariteit waardering'!$M$6,0%,IF(H13='1. Circulariteit waardering'!$N$6,0%,IF(H13='1. Circulariteit waardering'!$O$6,0%)))))))))))</f>
        <v>0</v>
      </c>
      <c r="J13" s="41"/>
      <c r="K13" s="64"/>
      <c r="L13" s="37" t="b">
        <f>IF(K13='1. Circulariteit waardering'!$E$6,100%,IF(K13='1. Circulariteit waardering'!$F$6,85%,IF(K13='1. Circulariteit waardering'!$G$6,85%,IF(K13='1. Circulariteit waardering'!$H$6,70%,IF(K13='1. Circulariteit waardering'!$I$6,65%,IF(K13='1. Circulariteit waardering'!$J$6,55%,IF(K13='1. Circulariteit waardering'!$K$6,0%,IF(K13='1. Circulariteit waardering'!$L$6,0%,IF(K13='1. Circulariteit waardering'!$M$6,0%,IF(K13='1. Circulariteit waardering'!$N$6,0%,IF(K13='1. Circulariteit waardering'!$O$6,0%)))))))))))</f>
        <v>0</v>
      </c>
      <c r="M13" s="41"/>
      <c r="N13" s="64"/>
      <c r="O13" s="37" t="b">
        <f>IF(N13='1. Circulariteit waardering'!$E$6,100%,IF(N13='1. Circulariteit waardering'!$F$6,85%,IF(N13='1. Circulariteit waardering'!$G$6,85%,IF(N13='1. Circulariteit waardering'!$H$6,70%,IF(N13='1. Circulariteit waardering'!$I$6,65%,IF(N13='1. Circulariteit waardering'!$J$6,55%,IF(N13='1. Circulariteit waardering'!$K$6,0%,IF(N13='1. Circulariteit waardering'!$L$6,0%,IF(N13='1. Circulariteit waardering'!$M$6,0%,IF(N13='1. Circulariteit waardering'!$N$6,0%,IF(N13='1. Circulariteit waardering'!$O$6,0%)))))))))))</f>
        <v>0</v>
      </c>
      <c r="P13" s="33">
        <f>((G13/E13)*F13*I13)+((J13/E13)*F13*L13)+((M13/E13)*F13*O13)</f>
        <v>0</v>
      </c>
    </row>
    <row r="14" spans="2:16" x14ac:dyDescent="0.35">
      <c r="B14" s="39"/>
      <c r="C14" s="56"/>
      <c r="D14" s="26"/>
      <c r="E14" s="27"/>
      <c r="F14" s="27"/>
      <c r="G14" s="90"/>
      <c r="H14" s="39"/>
      <c r="I14" s="39"/>
      <c r="J14" s="90"/>
      <c r="K14" s="39"/>
      <c r="L14" s="39"/>
      <c r="M14" s="90"/>
      <c r="N14" s="39"/>
      <c r="O14" s="45"/>
      <c r="P14" s="35"/>
    </row>
    <row r="15" spans="2:16" x14ac:dyDescent="0.35">
      <c r="B15" s="28"/>
      <c r="C15" s="28"/>
      <c r="D15" s="28"/>
      <c r="E15" s="29">
        <f>SUM(E6:E14)</f>
        <v>4629</v>
      </c>
      <c r="F15" s="30">
        <f>SUM(F6:F14)</f>
        <v>239999.99999999994</v>
      </c>
      <c r="G15" s="51">
        <f>SUM(G6:G14)</f>
        <v>0</v>
      </c>
      <c r="H15" s="28"/>
      <c r="I15" s="28"/>
      <c r="J15" s="51">
        <f>SUM(J6:J14)</f>
        <v>0</v>
      </c>
      <c r="K15" s="28"/>
      <c r="L15" s="28"/>
      <c r="M15" s="51">
        <f>SUM(M6:M14)</f>
        <v>0</v>
      </c>
      <c r="N15" s="28"/>
      <c r="O15" s="28"/>
      <c r="P15" s="85">
        <f>SUM(P6:P14)</f>
        <v>0</v>
      </c>
    </row>
    <row r="16" spans="2:16" x14ac:dyDescent="0.35">
      <c r="B16" s="28"/>
      <c r="C16" s="28"/>
      <c r="D16" s="28"/>
      <c r="E16" s="52">
        <f>G15+J15+M15</f>
        <v>0</v>
      </c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86"/>
    </row>
    <row r="20" spans="15:15" x14ac:dyDescent="0.35">
      <c r="O20" s="53"/>
    </row>
  </sheetData>
  <sheetProtection algorithmName="SHA-512" hashValue="UyxbSGVWaRLqUlYbTG2Pf27INWzyCvB0eyQn6mp6dRcvvHK/XBVgAJ9Dhx3tJZMCenp8T+DhXc2OUHWU1bxsNQ==" saltValue="71k6tSxvATviU3Kcdgga2g==" spinCount="100000" sheet="1" objects="1" scenarios="1"/>
  <protectedRanges>
    <protectedRange sqref="G6:H13" name="Bereik1"/>
    <protectedRange sqref="J6:K13" name="Bereik5"/>
    <protectedRange sqref="M6:N13" name="Bereik6"/>
  </protectedRanges>
  <mergeCells count="2">
    <mergeCell ref="G3:N3"/>
    <mergeCell ref="P15:P1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'1. Circulariteit waardering'!$E$6:$O$6</xm:f>
          </x14:formula1>
          <xm:sqref>H6:H7 N9:N13 K6:K7 K9:K13 N6:N7 H9:H13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0"/>
  <sheetViews>
    <sheetView topLeftCell="B1" zoomScale="70" zoomScaleNormal="70" workbookViewId="0">
      <selection activeCell="J21" sqref="J21"/>
    </sheetView>
  </sheetViews>
  <sheetFormatPr defaultRowHeight="15" x14ac:dyDescent="0.35"/>
  <cols>
    <col min="2" max="3" width="7.1796875" customWidth="1"/>
    <col min="4" max="4" width="39.54296875" bestFit="1" customWidth="1"/>
    <col min="5" max="5" width="5.6328125" customWidth="1"/>
    <col min="6" max="6" width="13.7265625" customWidth="1"/>
    <col min="7" max="7" width="5.6328125" customWidth="1"/>
    <col min="8" max="8" width="45.6328125" customWidth="1"/>
    <col min="9" max="9" width="8.26953125" bestFit="1" customWidth="1"/>
    <col min="10" max="10" width="5.6328125" customWidth="1"/>
    <col min="11" max="11" width="45.6328125" customWidth="1"/>
    <col min="12" max="12" width="8.26953125" bestFit="1" customWidth="1"/>
    <col min="13" max="13" width="5.6328125" customWidth="1"/>
    <col min="14" max="14" width="47" customWidth="1"/>
    <col min="15" max="15" width="8.26953125" bestFit="1" customWidth="1"/>
    <col min="16" max="16" width="10.81640625" bestFit="1" customWidth="1"/>
  </cols>
  <sheetData>
    <row r="1" spans="2:16" x14ac:dyDescent="0.35">
      <c r="B1" t="s">
        <v>22</v>
      </c>
      <c r="D1" s="20">
        <v>192000</v>
      </c>
    </row>
    <row r="3" spans="2:16" ht="30" x14ac:dyDescent="0.35">
      <c r="B3" s="21"/>
      <c r="C3" s="54"/>
      <c r="D3" s="47" t="s">
        <v>8</v>
      </c>
      <c r="E3" s="49" t="s">
        <v>13</v>
      </c>
      <c r="F3" s="46" t="s">
        <v>11</v>
      </c>
      <c r="G3" s="82" t="s">
        <v>9</v>
      </c>
      <c r="H3" s="83"/>
      <c r="I3" s="83"/>
      <c r="J3" s="83"/>
      <c r="K3" s="83"/>
      <c r="L3" s="83"/>
      <c r="M3" s="83"/>
      <c r="N3" s="84"/>
      <c r="O3" s="44"/>
      <c r="P3" s="31" t="s">
        <v>10</v>
      </c>
    </row>
    <row r="4" spans="2:16" s="1" customFormat="1" x14ac:dyDescent="0.35">
      <c r="B4" s="24"/>
      <c r="C4" s="55"/>
      <c r="D4" s="22"/>
      <c r="E4" s="23"/>
      <c r="F4" s="24"/>
      <c r="G4" s="23" t="s">
        <v>13</v>
      </c>
      <c r="H4" s="36"/>
      <c r="I4" s="36"/>
      <c r="J4" s="23" t="s">
        <v>13</v>
      </c>
      <c r="K4" s="36"/>
      <c r="L4" s="36"/>
      <c r="M4" s="23" t="s">
        <v>13</v>
      </c>
      <c r="N4" s="36"/>
      <c r="O4" s="36"/>
      <c r="P4" s="32"/>
    </row>
    <row r="5" spans="2:16" x14ac:dyDescent="0.35">
      <c r="B5" s="24" t="s">
        <v>14</v>
      </c>
      <c r="C5" s="55"/>
      <c r="D5" s="22"/>
      <c r="E5" s="23"/>
      <c r="F5" s="24"/>
      <c r="G5" s="50"/>
      <c r="H5" s="36"/>
      <c r="I5" s="36"/>
      <c r="J5" s="50"/>
      <c r="K5" s="36"/>
      <c r="L5" s="36"/>
      <c r="M5" s="50"/>
      <c r="N5" s="36"/>
      <c r="O5" s="36"/>
      <c r="P5" s="32"/>
    </row>
    <row r="6" spans="2:16" ht="30" x14ac:dyDescent="0.35">
      <c r="B6" s="24">
        <v>153010</v>
      </c>
      <c r="C6" s="55">
        <v>820599</v>
      </c>
      <c r="D6" s="22" t="s">
        <v>15</v>
      </c>
      <c r="E6" s="23">
        <v>3383</v>
      </c>
      <c r="F6" s="25">
        <f>(E6/$E$15)*$D$1</f>
        <v>140318.85936487361</v>
      </c>
      <c r="G6" s="42">
        <v>3000</v>
      </c>
      <c r="H6" s="65" t="s">
        <v>44</v>
      </c>
      <c r="I6" s="37">
        <f>IF(H6='1. Circulariteit waardering'!$E$6,100%,IF(H6='1. Circulariteit waardering'!$F$6,85%,IF(H6='1. Circulariteit waardering'!$G$6,85%,IF(H6='1. Circulariteit waardering'!$H$6,70%,IF(H6='1. Circulariteit waardering'!$I$6,65%,IF(H6='1. Circulariteit waardering'!$J$6,55%,IF(H6='1. Circulariteit waardering'!$K$6,40%,IF(H6='1. Circulariteit waardering'!$L$6,30%,IF(H6='1. Circulariteit waardering'!$M$6,20%,IF(H6='1. Circulariteit waardering'!$N$6,10%,IF(H6='1. Circulariteit waardering'!$O$6,0%)))))))))))</f>
        <v>0.7</v>
      </c>
      <c r="J6" s="42">
        <v>300</v>
      </c>
      <c r="K6" s="65" t="s">
        <v>48</v>
      </c>
      <c r="L6" s="37">
        <f>IF(K6='1. Circulariteit waardering'!$E$6,100%,IF(K6='1. Circulariteit waardering'!$F$6,85%,IF(K6='1. Circulariteit waardering'!$G$6,85%,IF(K6='1. Circulariteit waardering'!$H$6,70%,IF(K6='1. Circulariteit waardering'!$I$6,65%,IF(K6='1. Circulariteit waardering'!$J$6,55%,IF(K6='1. Circulariteit waardering'!$K$6,40%,IF(K6='1. Circulariteit waardering'!$L$6,30%,IF(K6='1. Circulariteit waardering'!$M$6,20%,IF(K6='1. Circulariteit waardering'!$N$6,10%,IF(K6='1. Circulariteit waardering'!$O$6,0%)))))))))))</f>
        <v>0.3</v>
      </c>
      <c r="M6" s="42">
        <v>83</v>
      </c>
      <c r="N6" s="65" t="s">
        <v>23</v>
      </c>
      <c r="O6" s="37">
        <f>IF(N6='1. Circulariteit waardering'!$E$6,100%,IF(N6='1. Circulariteit waardering'!$F$6,85%,IF(N6='1. Circulariteit waardering'!$G$6,85%,IF(N6='1. Circulariteit waardering'!$H$6,70%,IF(N6='1. Circulariteit waardering'!$I$6,65%,IF(N6='1. Circulariteit waardering'!$J$6,55%,IF(N6='1. Circulariteit waardering'!$K$6,40%,IF(N6='1. Circulariteit waardering'!$L$6,30%,IF(N6='1. Circulariteit waardering'!$M$6,20%,IF(N6='1. Circulariteit waardering'!$N$6,10%,IF(N6='1. Circulariteit waardering'!$O$6,0%)))))))))))</f>
        <v>0</v>
      </c>
      <c r="P6" s="33">
        <f>((G6/E6)*F6*I6)+((J6/E6)*F6*L6)+((M6/E6)*F6*O6)</f>
        <v>90836.033700583284</v>
      </c>
    </row>
    <row r="7" spans="2:16" ht="30" x14ac:dyDescent="0.35">
      <c r="B7" s="24">
        <v>153030</v>
      </c>
      <c r="C7" s="55">
        <v>820599</v>
      </c>
      <c r="D7" s="22" t="s">
        <v>15</v>
      </c>
      <c r="E7" s="23">
        <v>134</v>
      </c>
      <c r="F7" s="25">
        <f>(E7/$E$15)*$D$1</f>
        <v>5558.0038885288395</v>
      </c>
      <c r="G7" s="42">
        <v>100</v>
      </c>
      <c r="H7" s="65" t="s">
        <v>44</v>
      </c>
      <c r="I7" s="66">
        <f>IF(H7='1. Circulariteit waardering'!$E$6,100%,IF(H7='1. Circulariteit waardering'!$F$6,85%,IF(H7='1. Circulariteit waardering'!$G$6,85%,IF(H7='1. Circulariteit waardering'!$H$6,70%,IF(H7='1. Circulariteit waardering'!$I$6,65%,IF(H7='1. Circulariteit waardering'!$J$6,55%,IF(H7='1. Circulariteit waardering'!$K$6,40%,IF(H7='1. Circulariteit waardering'!$L$6,30%,IF(H7='1. Circulariteit waardering'!$M$6,20%,IF(H7='1. Circulariteit waardering'!$N$6,10%,IF(H7='1. Circulariteit waardering'!$O$6,0%)))))))))))</f>
        <v>0.7</v>
      </c>
      <c r="J7" s="42">
        <v>30</v>
      </c>
      <c r="K7" s="65" t="s">
        <v>48</v>
      </c>
      <c r="L7" s="66">
        <f>IF(K7='1. Circulariteit waardering'!$E$6,100%,IF(K7='1. Circulariteit waardering'!$F$6,85%,IF(K7='1. Circulariteit waardering'!$G$6,85%,IF(K7='1. Circulariteit waardering'!$H$6,70%,IF(K7='1. Circulariteit waardering'!$I$6,65%,IF(K7='1. Circulariteit waardering'!$J$6,55%,IF(K7='1. Circulariteit waardering'!$K$6,40%,IF(K7='1. Circulariteit waardering'!$L$6,30%,IF(K7='1. Circulariteit waardering'!$M$6,20%,IF(K7='1. Circulariteit waardering'!$N$6,10%,IF(K7='1. Circulariteit waardering'!$O$6,0%)))))))))))</f>
        <v>0.3</v>
      </c>
      <c r="M7" s="42">
        <v>4</v>
      </c>
      <c r="N7" s="65" t="s">
        <v>23</v>
      </c>
      <c r="O7" s="38"/>
      <c r="P7" s="34"/>
    </row>
    <row r="8" spans="2:16" x14ac:dyDescent="0.35">
      <c r="B8" s="24" t="s">
        <v>16</v>
      </c>
      <c r="C8" s="55"/>
      <c r="D8" s="22"/>
      <c r="E8" s="23"/>
      <c r="F8" s="25"/>
      <c r="G8" s="42"/>
      <c r="H8" s="65"/>
      <c r="I8" s="37"/>
      <c r="J8" s="42"/>
      <c r="K8" s="61"/>
      <c r="L8" s="37"/>
      <c r="M8" s="42"/>
      <c r="N8" s="61"/>
      <c r="O8" s="37"/>
      <c r="P8" s="33"/>
    </row>
    <row r="9" spans="2:16" ht="30" x14ac:dyDescent="0.35">
      <c r="B9" s="24">
        <v>151410</v>
      </c>
      <c r="C9" s="55">
        <v>812199</v>
      </c>
      <c r="D9" s="22" t="s">
        <v>17</v>
      </c>
      <c r="E9" s="23">
        <v>297</v>
      </c>
      <c r="F9" s="25">
        <f>(E9/$E$15)*$D$1</f>
        <v>12318.859364873622</v>
      </c>
      <c r="G9" s="41">
        <v>200</v>
      </c>
      <c r="H9" s="65" t="s">
        <v>51</v>
      </c>
      <c r="I9" s="37">
        <f>IF(H9='1. Circulariteit waardering'!$E$6,100%,IF(H9='1. Circulariteit waardering'!$F$6,85%,IF(H9='1. Circulariteit waardering'!$G$6,85%,IF(H9='1. Circulariteit waardering'!$H$6,70%,IF(H9='1. Circulariteit waardering'!$I$6,65%,IF(H9='1. Circulariteit waardering'!$J$6,55%,IF(H9='1. Circulariteit waardering'!$K$6,40%,IF(H9='1. Circulariteit waardering'!$L$6,30%,IF(H9='1. Circulariteit waardering'!$M$6,20%,IF(H9='1. Circulariteit waardering'!$N$6,10%,IF(H9='1. Circulariteit waardering'!$O$6,0%)))))))))))</f>
        <v>1</v>
      </c>
      <c r="J9" s="41">
        <v>97</v>
      </c>
      <c r="K9" s="65" t="s">
        <v>44</v>
      </c>
      <c r="L9" s="37">
        <f>IF(K9='1. Circulariteit waardering'!$E$6,100%,IF(K9='1. Circulariteit waardering'!$F$6,85%,IF(K9='1. Circulariteit waardering'!$G$6,85%,IF(K9='1. Circulariteit waardering'!$H$6,70%,IF(K9='1. Circulariteit waardering'!$I$6,65%,IF(K9='1. Circulariteit waardering'!$J$6,55%,IF(K9='1. Circulariteit waardering'!$K$6,40%,IF(K9='1. Circulariteit waardering'!$L$6,30%,IF(K9='1. Circulariteit waardering'!$M$6,20%,IF(K9='1. Circulariteit waardering'!$N$6,10%,IF(K9='1. Circulariteit waardering'!$O$6,0%)))))))))))</f>
        <v>0.7</v>
      </c>
      <c r="M9" s="41">
        <v>0</v>
      </c>
      <c r="N9" s="65" t="s">
        <v>23</v>
      </c>
      <c r="O9" s="37">
        <f>IF(N9='1. Circulariteit waardering'!$E$6,100%,IF(N9='1. Circulariteit waardering'!$F$6,85%,IF(N9='1. Circulariteit waardering'!$G$6,85%,IF(N9='1. Circulariteit waardering'!$H$6,70%,IF(N9='1. Circulariteit waardering'!$I$6,65%,IF(N9='1. Circulariteit waardering'!$J$6,55%,IF(N9='1. Circulariteit waardering'!$K$6,40%,IF(N9='1. Circulariteit waardering'!$L$6,30%,IF(N9='1. Circulariteit waardering'!$M$6,20%,IF(N9='1. Circulariteit waardering'!$N$6,10%,IF(N9='1. Circulariteit waardering'!$O$6,0%)))))))))))</f>
        <v>0</v>
      </c>
      <c r="P9" s="33">
        <f>((G9/E9)*F9*I9)+((J9/E9)*F9*L9)+((M9/E9)*F9*O9)</f>
        <v>11111.860012961763</v>
      </c>
    </row>
    <row r="10" spans="2:16" ht="30" x14ac:dyDescent="0.35">
      <c r="B10" s="24">
        <v>151420</v>
      </c>
      <c r="C10" s="55">
        <v>812199</v>
      </c>
      <c r="D10" s="22" t="s">
        <v>18</v>
      </c>
      <c r="E10" s="23">
        <v>292</v>
      </c>
      <c r="F10" s="25">
        <f>(E10/$E$15)*$D$1</f>
        <v>12111.471160077772</v>
      </c>
      <c r="G10" s="41">
        <v>250</v>
      </c>
      <c r="H10" s="65" t="s">
        <v>43</v>
      </c>
      <c r="I10" s="37">
        <f>IF(H10='1. Circulariteit waardering'!$E$6,100%,IF(H10='1. Circulariteit waardering'!$F$6,85%,IF(H10='1. Circulariteit waardering'!$G$6,85%,IF(H10='1. Circulariteit waardering'!$H$6,70%,IF(H10='1. Circulariteit waardering'!$I$6,65%,IF(H10='1. Circulariteit waardering'!$J$6,55%,IF(H10='1. Circulariteit waardering'!$K$6,40%,IF(H10='1. Circulariteit waardering'!$L$6,30%,IF(H10='1. Circulariteit waardering'!$M$6,20%,IF(H10='1. Circulariteit waardering'!$N$6,10%,IF(H10='1. Circulariteit waardering'!$O$6,0%)))))))))))</f>
        <v>0.85</v>
      </c>
      <c r="J10" s="41">
        <v>20</v>
      </c>
      <c r="K10" s="65" t="s">
        <v>49</v>
      </c>
      <c r="L10" s="37">
        <f>IF(K10='1. Circulariteit waardering'!$E$6,100%,IF(K10='1. Circulariteit waardering'!$F$6,85%,IF(K10='1. Circulariteit waardering'!$G$6,85%,IF(K10='1. Circulariteit waardering'!$H$6,70%,IF(K10='1. Circulariteit waardering'!$I$6,65%,IF(K10='1. Circulariteit waardering'!$J$6,55%,IF(K10='1. Circulariteit waardering'!$K$6,40%,IF(K10='1. Circulariteit waardering'!$L$6,30%,IF(K10='1. Circulariteit waardering'!$M$6,20%,IF(K10='1. Circulariteit waardering'!$N$6,10%,IF(K10='1. Circulariteit waardering'!$O$6,0%)))))))))))</f>
        <v>0.2</v>
      </c>
      <c r="M10" s="41">
        <v>22</v>
      </c>
      <c r="N10" s="65" t="s">
        <v>50</v>
      </c>
      <c r="O10" s="37">
        <f>IF(N10='1. Circulariteit waardering'!$E$6,100%,IF(N10='1. Circulariteit waardering'!$F$6,85%,IF(N10='1. Circulariteit waardering'!$G$6,85%,IF(N10='1. Circulariteit waardering'!$H$6,70%,IF(N10='1. Circulariteit waardering'!$I$6,65%,IF(N10='1. Circulariteit waardering'!$J$6,55%,IF(N10='1. Circulariteit waardering'!$K$6,40%,IF(N10='1. Circulariteit waardering'!$L$6,30%,IF(N10='1. Circulariteit waardering'!$M$6,20%,IF(N10='1. Circulariteit waardering'!$N$6,10%,IF(N10='1. Circulariteit waardering'!$O$6,0%)))))))))))</f>
        <v>0.1</v>
      </c>
      <c r="P10" s="33">
        <f>((G10/E10)*F10*I10)+((J10/E10)*F10*L10)+((M10/E10)*F10*O10)</f>
        <v>9071.1600777705789</v>
      </c>
    </row>
    <row r="11" spans="2:16" ht="30" x14ac:dyDescent="0.35">
      <c r="B11" s="24">
        <v>151430</v>
      </c>
      <c r="C11" s="55">
        <v>812199</v>
      </c>
      <c r="D11" s="22" t="s">
        <v>19</v>
      </c>
      <c r="E11" s="23">
        <v>315</v>
      </c>
      <c r="F11" s="25">
        <f>(E11/$E$15)*$D$1</f>
        <v>13065.456902138691</v>
      </c>
      <c r="G11" s="41">
        <v>300</v>
      </c>
      <c r="H11" s="65" t="s">
        <v>46</v>
      </c>
      <c r="I11" s="37">
        <f>IF(H11='1. Circulariteit waardering'!$E$6,100%,IF(H11='1. Circulariteit waardering'!$F$6,85%,IF(H11='1. Circulariteit waardering'!$G$6,85%,IF(H11='1. Circulariteit waardering'!$H$6,70%,IF(H11='1. Circulariteit waardering'!$I$6,65%,IF(H11='1. Circulariteit waardering'!$J$6,55%,IF(H11='1. Circulariteit waardering'!$K$6,40%,IF(H11='1. Circulariteit waardering'!$L$6,30%,IF(H11='1. Circulariteit waardering'!$M$6,0%,IF(H11='1. Circulariteit waardering'!$N$6,0%,IF(H11='1. Circulariteit waardering'!$O$6,0%)))))))))))</f>
        <v>0.55000000000000004</v>
      </c>
      <c r="J11" s="41">
        <v>15</v>
      </c>
      <c r="K11" s="65" t="s">
        <v>47</v>
      </c>
      <c r="L11" s="37">
        <f>IF(K11='1. Circulariteit waardering'!$E$6,100%,IF(K11='1. Circulariteit waardering'!$F$6,85%,IF(K11='1. Circulariteit waardering'!$G$6,85%,IF(K11='1. Circulariteit waardering'!$H$6,70%,IF(K11='1. Circulariteit waardering'!$I$6,65%,IF(K11='1. Circulariteit waardering'!$J$6,55%,IF(K11='1. Circulariteit waardering'!$K$6,40%,IF(K11='1. Circulariteit waardering'!$L$6,30%,IF(K11='1. Circulariteit waardering'!$M$6,0%,IF(K11='1. Circulariteit waardering'!$N$6,0%,IF(K11='1. Circulariteit waardering'!$O$6,0%)))))))))))</f>
        <v>0.4</v>
      </c>
      <c r="M11" s="41">
        <v>0</v>
      </c>
      <c r="N11" s="65" t="s">
        <v>23</v>
      </c>
      <c r="O11" s="37">
        <f>IF(N11='1. Circulariteit waardering'!$E$6,100%,IF(N11='1. Circulariteit waardering'!$F$6,85%,IF(N11='1. Circulariteit waardering'!$G$6,85%,IF(N11='1. Circulariteit waardering'!$H$6,70%,IF(N11='1. Circulariteit waardering'!$I$6,65%,IF(N11='1. Circulariteit waardering'!$J$6,55%,IF(N11='1. Circulariteit waardering'!$K$6,40%,IF(N11='1. Circulariteit waardering'!$L$6,30%,IF(N11='1. Circulariteit waardering'!$M$6,0%,IF(N11='1. Circulariteit waardering'!$N$6,0%,IF(N11='1. Circulariteit waardering'!$O$6,0%)))))))))))</f>
        <v>0</v>
      </c>
      <c r="P11" s="33">
        <f>((G11/E11)*F11*I11)+((J11/E11)*F11*L11)+((M11/E11)*F11*O11)</f>
        <v>7092.6766040181465</v>
      </c>
    </row>
    <row r="12" spans="2:16" ht="30" x14ac:dyDescent="0.35">
      <c r="B12" s="24">
        <v>151440</v>
      </c>
      <c r="C12" s="55">
        <v>812199</v>
      </c>
      <c r="D12" s="22" t="s">
        <v>20</v>
      </c>
      <c r="E12" s="23">
        <v>178</v>
      </c>
      <c r="F12" s="25">
        <f>(E12/$E$15)*$D$1</f>
        <v>7383.0200907323397</v>
      </c>
      <c r="G12" s="41">
        <v>170</v>
      </c>
      <c r="H12" s="65" t="s">
        <v>48</v>
      </c>
      <c r="I12" s="37">
        <f>IF(H12='1. Circulariteit waardering'!$E$6,100%,IF(H12='1. Circulariteit waardering'!$F$6,85%,IF(H12='1. Circulariteit waardering'!$G$6,85%,IF(H12='1. Circulariteit waardering'!$H$6,70%,IF(H12='1. Circulariteit waardering'!$I$6,65%,IF(H12='1. Circulariteit waardering'!$J$6,55%,IF(H12='1. Circulariteit waardering'!$K$6,0%,IF(H12='1. Circulariteit waardering'!$L$6,0%,IF(H12='1. Circulariteit waardering'!$M$6,0%,IF(H12='1. Circulariteit waardering'!$N$6,0%,IF(H12='1. Circulariteit waardering'!$O$6,0%)))))))))))</f>
        <v>0</v>
      </c>
      <c r="J12" s="41">
        <v>8</v>
      </c>
      <c r="K12" s="65" t="s">
        <v>47</v>
      </c>
      <c r="L12" s="37">
        <f>IF(K12='1. Circulariteit waardering'!$E$6,100%,IF(K12='1. Circulariteit waardering'!$F$6,85%,IF(K12='1. Circulariteit waardering'!$G$6,85%,IF(K12='1. Circulariteit waardering'!$H$6,70%,IF(K12='1. Circulariteit waardering'!$I$6,65%,IF(K12='1. Circulariteit waardering'!$J$6,55%,IF(K12='1. Circulariteit waardering'!$K$6,0%,IF(K12='1. Circulariteit waardering'!$L$6,0%,IF(K12='1. Circulariteit waardering'!$M$6,0%,IF(K12='1. Circulariteit waardering'!$N$6,0%,IF(K12='1. Circulariteit waardering'!$O$6,0%)))))))))))</f>
        <v>0</v>
      </c>
      <c r="M12" s="41">
        <v>0</v>
      </c>
      <c r="N12" s="65" t="s">
        <v>23</v>
      </c>
      <c r="O12" s="37">
        <f>IF(N12='1. Circulariteit waardering'!$E$6,100%,IF(N12='1. Circulariteit waardering'!$F$6,85%,IF(N12='1. Circulariteit waardering'!$G$6,85%,IF(N12='1. Circulariteit waardering'!$H$6,70%,IF(N12='1. Circulariteit waardering'!$I$6,65%,IF(N12='1. Circulariteit waardering'!$J$6,55%,IF(N12='1. Circulariteit waardering'!$K$6,0%,IF(N12='1. Circulariteit waardering'!$L$6,0%,IF(N12='1. Circulariteit waardering'!$M$6,0%,IF(N12='1. Circulariteit waardering'!$N$6,0%,IF(N12='1. Circulariteit waardering'!$O$6,0%)))))))))))</f>
        <v>0</v>
      </c>
      <c r="P12" s="33">
        <f>((G12/E12)*F12*I12)+((J12/E12)*F12*L12)+((M12/E12)*F12*O12)</f>
        <v>0</v>
      </c>
    </row>
    <row r="13" spans="2:16" ht="30" x14ac:dyDescent="0.35">
      <c r="B13" s="24">
        <v>151450</v>
      </c>
      <c r="C13" s="55">
        <v>812199</v>
      </c>
      <c r="D13" s="22" t="s">
        <v>21</v>
      </c>
      <c r="E13" s="23">
        <v>30</v>
      </c>
      <c r="F13" s="25">
        <f>(E13/$E$15)*$D$1</f>
        <v>1244.3292287751135</v>
      </c>
      <c r="G13" s="41">
        <v>30</v>
      </c>
      <c r="H13" s="65" t="s">
        <v>50</v>
      </c>
      <c r="I13" s="37">
        <f>IF(H13='1. Circulariteit waardering'!$E$6,100%,IF(H13='1. Circulariteit waardering'!$F$6,85%,IF(H13='1. Circulariteit waardering'!$G$6,85%,IF(H13='1. Circulariteit waardering'!$H$6,70%,IF(H13='1. Circulariteit waardering'!$I$6,65%,IF(H13='1. Circulariteit waardering'!$J$6,55%,IF(H13='1. Circulariteit waardering'!$K$6,0%,IF(H13='1. Circulariteit waardering'!$L$6,0%,IF(H13='1. Circulariteit waardering'!$M$6,0%,IF(H13='1. Circulariteit waardering'!$N$6,0%,IF(H13='1. Circulariteit waardering'!$O$6,0%)))))))))))</f>
        <v>0</v>
      </c>
      <c r="J13" s="41">
        <v>0</v>
      </c>
      <c r="K13" s="65" t="s">
        <v>23</v>
      </c>
      <c r="L13" s="37">
        <f>IF(K13='1. Circulariteit waardering'!$E$6,100%,IF(K13='1. Circulariteit waardering'!$F$6,85%,IF(K13='1. Circulariteit waardering'!$G$6,85%,IF(K13='1. Circulariteit waardering'!$H$6,70%,IF(K13='1. Circulariteit waardering'!$I$6,65%,IF(K13='1. Circulariteit waardering'!$J$6,55%,IF(K13='1. Circulariteit waardering'!$K$6,0%,IF(K13='1. Circulariteit waardering'!$L$6,0%,IF(K13='1. Circulariteit waardering'!$M$6,0%,IF(K13='1. Circulariteit waardering'!$N$6,0%,IF(K13='1. Circulariteit waardering'!$O$6,0%)))))))))))</f>
        <v>0</v>
      </c>
      <c r="M13" s="41">
        <v>0</v>
      </c>
      <c r="N13" s="65" t="s">
        <v>23</v>
      </c>
      <c r="O13" s="37">
        <f>IF(N13='1. Circulariteit waardering'!$E$6,100%,IF(N13='1. Circulariteit waardering'!$F$6,85%,IF(N13='1. Circulariteit waardering'!$G$6,85%,IF(N13='1. Circulariteit waardering'!$H$6,70%,IF(N13='1. Circulariteit waardering'!$I$6,65%,IF(N13='1. Circulariteit waardering'!$J$6,55%,IF(N13='1. Circulariteit waardering'!$K$6,0%,IF(N13='1. Circulariteit waardering'!$L$6,0%,IF(N13='1. Circulariteit waardering'!$M$6,0%,IF(N13='1. Circulariteit waardering'!$N$6,0%,IF(N13='1. Circulariteit waardering'!$O$6,0%)))))))))))</f>
        <v>0</v>
      </c>
      <c r="P13" s="33">
        <f>((G13/E13)*F13*I13)+((J13/E13)*F13*L13)+((M13/E13)*F13*O13)</f>
        <v>0</v>
      </c>
    </row>
    <row r="14" spans="2:16" x14ac:dyDescent="0.35">
      <c r="B14" s="39"/>
      <c r="C14" s="56"/>
      <c r="D14" s="26"/>
      <c r="E14" s="27"/>
      <c r="F14" s="27"/>
      <c r="G14" s="43"/>
      <c r="H14" s="40"/>
      <c r="I14" s="39"/>
      <c r="J14" s="43"/>
      <c r="K14" s="9"/>
      <c r="L14" s="39"/>
      <c r="M14" s="43"/>
      <c r="N14" s="9"/>
      <c r="O14" s="45"/>
      <c r="P14" s="35"/>
    </row>
    <row r="15" spans="2:16" x14ac:dyDescent="0.35">
      <c r="B15" s="28"/>
      <c r="C15" s="28"/>
      <c r="D15" s="28"/>
      <c r="E15" s="29">
        <f>SUM(E6:E14)</f>
        <v>4629</v>
      </c>
      <c r="F15" s="30">
        <f>SUM(F6:F14)</f>
        <v>192000</v>
      </c>
      <c r="G15" s="51">
        <f>SUM(G6:G14)</f>
        <v>4050</v>
      </c>
      <c r="H15" s="28"/>
      <c r="I15" s="28"/>
      <c r="J15" s="51">
        <f>SUM(J6:J14)</f>
        <v>470</v>
      </c>
      <c r="K15" s="28"/>
      <c r="L15" s="28"/>
      <c r="M15" s="51">
        <f>SUM(M6:M14)</f>
        <v>109</v>
      </c>
      <c r="N15" s="28"/>
      <c r="O15" s="28"/>
      <c r="P15" s="85">
        <f>SUM(P6:P14)</f>
        <v>118111.73039533378</v>
      </c>
    </row>
    <row r="16" spans="2:16" x14ac:dyDescent="0.35">
      <c r="B16" s="28"/>
      <c r="C16" s="28"/>
      <c r="D16" s="28"/>
      <c r="E16" s="52">
        <f>G15+J15+M15</f>
        <v>4629</v>
      </c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86"/>
    </row>
    <row r="20" spans="15:15" x14ac:dyDescent="0.35">
      <c r="O20" s="53"/>
    </row>
  </sheetData>
  <sheetProtection sheet="1" formatCells="0" formatColumns="0" formatRows="0" insertColumns="0" insertRows="0" insertHyperlinks="0" deleteColumns="0" deleteRows="0" sort="0" autoFilter="0" pivotTables="0"/>
  <mergeCells count="2">
    <mergeCell ref="G3:N3"/>
    <mergeCell ref="P15:P1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'1. Circulariteit waardering'!$E$6:$O$6</xm:f>
          </x14:formula1>
          <xm:sqref>H6:H7 H9:H13 K6:K7 K9:K13 N6:N7 N9:N13</xm:sqref>
        </x14:dataValidation>
        <x14:dataValidation type="list" allowBlank="1" showInputMessage="1" showErrorMessage="1">
          <x14:formula1>
            <xm:f>'1. Circulariteit waardering'!$E$6:$N$6</xm:f>
          </x14:formula1>
          <xm:sqref>H8 K8 N8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FD93F16AF2BE42AB402666944CF0D7" ma:contentTypeVersion="15" ma:contentTypeDescription="Een nieuw document maken." ma:contentTypeScope="" ma:versionID="1c8e9362e1c396426b6be8714c5b90ab">
  <xsd:schema xmlns:xsd="http://www.w3.org/2001/XMLSchema" xmlns:xs="http://www.w3.org/2001/XMLSchema" xmlns:p="http://schemas.microsoft.com/office/2006/metadata/properties" xmlns:ns2="116b935f-c117-4f9f-9111-6cfc7f6e2ee2" xmlns:ns3="9bd89970-8ffa-4191-abe5-f9c80b3fff2a" targetNamespace="http://schemas.microsoft.com/office/2006/metadata/properties" ma:root="true" ma:fieldsID="6a44615267deb112737432f323a699ef" ns2:_="" ns3:_="">
    <xsd:import namespace="116b935f-c117-4f9f-9111-6cfc7f6e2ee2"/>
    <xsd:import namespace="9bd89970-8ffa-4191-abe5-f9c80b3fff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Archief" minOccurs="0"/>
                <xsd:element ref="ns3:Documenttype1" minOccurs="0"/>
                <xsd:element ref="ns3:Fase" minOccurs="0"/>
                <xsd:element ref="ns3:Processchema" minOccurs="0"/>
                <xsd:element ref="ns3:Procesverantwoordelijk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6b935f-c117-4f9f-9111-6cfc7f6e2e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d89970-8ffa-4191-abe5-f9c80b3fff2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Archief" ma:index="20" nillable="true" ma:displayName="Archief" ma:default="Nee" ma:format="RadioButtons" ma:internalName="Archief">
      <xsd:simpleType>
        <xsd:restriction base="dms:Choice">
          <xsd:enumeration value="Ja"/>
          <xsd:enumeration value="Nee"/>
        </xsd:restriction>
      </xsd:simpleType>
    </xsd:element>
    <xsd:element name="Documenttype1" ma:index="21" nillable="true" ma:displayName="Documenttype" ma:format="Dropdown" ma:internalName="Documenttype1">
      <xsd:simpleType>
        <xsd:restriction base="dms:Choice">
          <xsd:enumeration value="Advies"/>
          <xsd:enumeration value="Begroting"/>
          <xsd:enumeration value="Besluit"/>
          <xsd:enumeration value="Bon"/>
          <xsd:enumeration value="Brief"/>
          <xsd:enumeration value="Contract"/>
          <xsd:enumeration value="Factuur"/>
          <xsd:enumeration value="Formulier"/>
          <xsd:enumeration value="Notitie"/>
          <xsd:enumeration value="Overeenkomst"/>
          <xsd:enumeration value="Plan"/>
          <xsd:enumeration value="Planning"/>
          <xsd:enumeration value="Publicatie"/>
          <xsd:enumeration value="Rapport"/>
          <xsd:enumeration value="Tekening"/>
          <xsd:enumeration value="Vergunning"/>
          <xsd:enumeration value="Verslag"/>
          <xsd:enumeration value="Wijziging"/>
        </xsd:restriction>
      </xsd:simpleType>
    </xsd:element>
    <xsd:element name="Fase" ma:index="22" nillable="true" ma:displayName="Fase" ma:format="Dropdown" ma:internalName="Fase">
      <xsd:simpleType>
        <xsd:restriction base="dms:Choice">
          <xsd:enumeration value="1 Verkenning"/>
          <xsd:enumeration value="2 Planstudie"/>
          <xsd:enumeration value="3 Realisatie ontwerp en contract"/>
          <xsd:enumeration value="4 Realisatie uitvoering"/>
          <xsd:enumeration value="5 Beheer en onderhoud"/>
          <xsd:enumeration value="6 Grondverwerving"/>
        </xsd:restriction>
      </xsd:simpleType>
    </xsd:element>
    <xsd:element name="Processchema" ma:index="23" nillable="true" ma:displayName="Processchema" ma:format="Dropdown" ma:internalName="Processchema">
      <xsd:simpleType>
        <xsd:restriction base="dms:Choice">
          <xsd:enumeration value="Project managen"/>
          <xsd:enumeration value="Overeenkomsten maken"/>
          <xsd:enumeration value="Capaciteit managen"/>
          <xsd:enumeration value="Bestuurlijk overleggen"/>
          <xsd:enumeration value="Project evalueren"/>
          <xsd:enumeration value="Project beheersen"/>
          <xsd:enumeration value="Planning managen"/>
          <xsd:enumeration value="Kwaliteit borgen"/>
          <xsd:enumeration value="Kosten managen"/>
          <xsd:enumeration value="Risico managen"/>
          <xsd:enumeration value="Finance managen"/>
          <xsd:enumeration value="Aanbestedingswerk"/>
          <xsd:enumeration value="Contract beheersen"/>
          <xsd:enumeration value="Wijzigingen beheersen"/>
          <xsd:enumeration value="Communicatie beheersen"/>
          <xsd:enumeration value="Kabels en leidingen beheersen"/>
          <xsd:enumeration value="Vergunningen beheersen"/>
          <xsd:enumeration value="Onderzoeken"/>
          <xsd:enumeration value="Ontwerpproces beheersen"/>
          <xsd:enumeration value="Realisatieproces beheersen"/>
          <xsd:enumeration value="Keuringsplannen beheersen"/>
          <xsd:enumeration value="Veiligheid beheersen"/>
          <xsd:enumeration value="Oplevering beheersen"/>
          <xsd:enumeration value="Overdracht beheersen"/>
        </xsd:restriction>
      </xsd:simpleType>
    </xsd:element>
    <xsd:element name="Procesverantwoordelijke" ma:index="24" nillable="true" ma:displayName="Procesverantwoordelijke" ma:format="Dropdown" ma:internalName="Procesverantwoordelijke">
      <xsd:simpleType>
        <xsd:restriction base="dms:Choice">
          <xsd:enumeration value="PM"/>
          <xsd:enumeration value="MPB"/>
          <xsd:enumeration value="CM"/>
          <xsd:enumeration value="OM"/>
          <xsd:enumeration value="TM"/>
        </xsd:restriction>
      </xsd:simpleType>
    </xsd:element>
    <xsd:element name="TaxCatchAll" ma:index="27" nillable="true" ma:displayName="Taxonomy Catch All Column" ma:hidden="true" ma:list="{8a9750c5-8bfe-495e-9c57-8809f8501324}" ma:internalName="TaxCatchAll" ma:showField="CatchAllData" ma:web="9bd89970-8ffa-4191-abe5-f9c80b3fff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cesverantwoordelijke xmlns="9bd89970-8ffa-4191-abe5-f9c80b3fff2a" xsi:nil="true"/>
    <TaxCatchAll xmlns="9bd89970-8ffa-4191-abe5-f9c80b3fff2a" xsi:nil="true"/>
    <Processchema xmlns="9bd89970-8ffa-4191-abe5-f9c80b3fff2a" xsi:nil="true"/>
    <Fase xmlns="9bd89970-8ffa-4191-abe5-f9c80b3fff2a" xsi:nil="true"/>
    <lcf76f155ced4ddcb4097134ff3c332f xmlns="116b935f-c117-4f9f-9111-6cfc7f6e2ee2">
      <Terms xmlns="http://schemas.microsoft.com/office/infopath/2007/PartnerControls"/>
    </lcf76f155ced4ddcb4097134ff3c332f>
    <Documenttype1 xmlns="9bd89970-8ffa-4191-abe5-f9c80b3fff2a" xsi:nil="true"/>
    <Archief xmlns="9bd89970-8ffa-4191-abe5-f9c80b3fff2a">Nee</Archief>
  </documentManagement>
</p:properties>
</file>

<file path=customXml/itemProps1.xml><?xml version="1.0" encoding="utf-8"?>
<ds:datastoreItem xmlns:ds="http://schemas.openxmlformats.org/officeDocument/2006/customXml" ds:itemID="{0348529B-9E3C-40EF-AD4C-AD1094496E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B75481-D1D7-481E-A8AB-763BE1D40F08}"/>
</file>

<file path=customXml/itemProps3.xml><?xml version="1.0" encoding="utf-8"?>
<ds:datastoreItem xmlns:ds="http://schemas.openxmlformats.org/officeDocument/2006/customXml" ds:itemID="{AD993D50-FFD7-47FF-A9D4-D0364610A792}">
  <ds:schemaRefs>
    <ds:schemaRef ds:uri="http://purl.org/dc/elements/1.1/"/>
    <ds:schemaRef ds:uri="http://schemas.microsoft.com/office/2006/metadata/properties"/>
    <ds:schemaRef ds:uri="a7981b00-9628-466f-b4cc-aec37a78c1b6"/>
    <ds:schemaRef ds:uri="http://purl.org/dc/terms/"/>
    <ds:schemaRef ds:uri="6d836d8c-e690-4a70-93ec-11f4213d88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1. Circulariteit waardering</vt:lpstr>
      <vt:lpstr>2. Circulariteit invulblad BPKV</vt:lpstr>
      <vt:lpstr>3. Voorbeeld invulblad BPKV</vt:lpstr>
    </vt:vector>
  </TitlesOfParts>
  <Company>Provincie Noord-Brabant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Latta</dc:creator>
  <cp:lastModifiedBy>Pierre Latta</cp:lastModifiedBy>
  <dcterms:created xsi:type="dcterms:W3CDTF">2022-04-08T16:09:54Z</dcterms:created>
  <dcterms:modified xsi:type="dcterms:W3CDTF">2022-12-22T14:10:12Z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0x01010089FD93F16AF2BE42AB402666944CF0D7</vt:lpwstr>
  </property>
  <property fmtid="{D5CDD505-2E9C-101B-9397-08002B2CF9AE}" pid="3" name="MediaServiceImageTags">
    <vt:lpwstr/>
  </property>
</Properties>
</file>