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updateLinks="never"/>
  <mc:AlternateContent xmlns:mc="http://schemas.openxmlformats.org/markup-compatibility/2006">
    <mc:Choice Requires="x15">
      <x15ac:absPath xmlns:x15ac="http://schemas.microsoft.com/office/spreadsheetml/2010/11/ac" url="/Users/laurabrouwer/Dropbox (Labor Redimo)/01 Projecten/01 AA TarievenTool/01 Organisaties/NWO/Aanbesteding/"/>
    </mc:Choice>
  </mc:AlternateContent>
  <xr:revisionPtr revIDLastSave="0" documentId="13_ncr:1_{9FBCA33B-41FB-0043-A537-AB74D7B638C9}" xr6:coauthVersionLast="47" xr6:coauthVersionMax="47" xr10:uidLastSave="{00000000-0000-0000-0000-000000000000}"/>
  <bookViews>
    <workbookView xWindow="-38400" yWindow="-160" windowWidth="38400" windowHeight="21100" tabRatio="753" xr2:uid="{00000000-000D-0000-FFFF-FFFF00000000}"/>
  </bookViews>
  <sheets>
    <sheet name="Colofon 1" sheetId="15" r:id="rId1"/>
    <sheet name="1. Algemene info" sheetId="16" r:id="rId2"/>
    <sheet name="2. Prijsopgaaf broker opslagen" sheetId="17" r:id="rId3"/>
    <sheet name="3. Prijsopgaaf per doelgroep" sheetId="25" r:id="rId4"/>
    <sheet name="4. Berekening inschrijfprijs" sheetId="18" r:id="rId5"/>
    <sheet name="5. Prijsscore" sheetId="23" r:id="rId6"/>
    <sheet name="6. Richtlijntarieven" sheetId="29" r:id="rId7"/>
    <sheet name="7. Salaristabel" sheetId="30" r:id="rId8"/>
  </sheets>
  <externalReferences>
    <externalReference r:id="rId9"/>
    <externalReference r:id="rId10"/>
    <externalReference r:id="rId11"/>
  </externalReferences>
  <definedNames>
    <definedName name="_______DAT1" localSheetId="2">#REF!</definedName>
    <definedName name="_______DAT1" localSheetId="3">#REF!</definedName>
    <definedName name="_______DAT1" localSheetId="4">#REF!</definedName>
    <definedName name="_______DAT1" localSheetId="6">#REF!</definedName>
    <definedName name="_______DAT1" localSheetId="0">#REF!</definedName>
    <definedName name="_______DAT1">#REF!</definedName>
    <definedName name="_______DAT10" localSheetId="2">#REF!</definedName>
    <definedName name="_______DAT10" localSheetId="3">#REF!</definedName>
    <definedName name="_______DAT10" localSheetId="6">#REF!</definedName>
    <definedName name="_______DAT10">#REF!</definedName>
    <definedName name="_______DAT11" localSheetId="2">#REF!</definedName>
    <definedName name="_______DAT11" localSheetId="3">#REF!</definedName>
    <definedName name="_______DAT11" localSheetId="6">#REF!</definedName>
    <definedName name="_______DAT11">#REF!</definedName>
    <definedName name="_______DAT12" localSheetId="2">#REF!</definedName>
    <definedName name="_______DAT12" localSheetId="3">#REF!</definedName>
    <definedName name="_______DAT12" localSheetId="6">#REF!</definedName>
    <definedName name="_______DAT12">#REF!</definedName>
    <definedName name="_______DAT13" localSheetId="2">#REF!</definedName>
    <definedName name="_______DAT13" localSheetId="3">#REF!</definedName>
    <definedName name="_______DAT13" localSheetId="6">#REF!</definedName>
    <definedName name="_______DAT13">#REF!</definedName>
    <definedName name="_______DAT14" localSheetId="2">#REF!</definedName>
    <definedName name="_______DAT14" localSheetId="3">#REF!</definedName>
    <definedName name="_______DAT14" localSheetId="6">#REF!</definedName>
    <definedName name="_______DAT14">#REF!</definedName>
    <definedName name="_______DAT15" localSheetId="2">#REF!</definedName>
    <definedName name="_______DAT15" localSheetId="3">#REF!</definedName>
    <definedName name="_______DAT15" localSheetId="6">#REF!</definedName>
    <definedName name="_______DAT15">#REF!</definedName>
    <definedName name="_______DAT16" localSheetId="2">#REF!</definedName>
    <definedName name="_______DAT16" localSheetId="3">#REF!</definedName>
    <definedName name="_______DAT16" localSheetId="6">#REF!</definedName>
    <definedName name="_______DAT16">#REF!</definedName>
    <definedName name="_______DAT17" localSheetId="2">#REF!</definedName>
    <definedName name="_______DAT17" localSheetId="3">#REF!</definedName>
    <definedName name="_______DAT17" localSheetId="6">#REF!</definedName>
    <definedName name="_______DAT17">#REF!</definedName>
    <definedName name="_______DAT18" localSheetId="2">#REF!</definedName>
    <definedName name="_______DAT18" localSheetId="3">#REF!</definedName>
    <definedName name="_______DAT18" localSheetId="6">#REF!</definedName>
    <definedName name="_______DAT18">#REF!</definedName>
    <definedName name="_______DAT19" localSheetId="2">#REF!</definedName>
    <definedName name="_______DAT19" localSheetId="3">#REF!</definedName>
    <definedName name="_______DAT19" localSheetId="6">#REF!</definedName>
    <definedName name="_______DAT19">#REF!</definedName>
    <definedName name="_______DAT2" localSheetId="2">#REF!</definedName>
    <definedName name="_______DAT2" localSheetId="3">#REF!</definedName>
    <definedName name="_______DAT2" localSheetId="6">#REF!</definedName>
    <definedName name="_______DAT2">#REF!</definedName>
    <definedName name="_______DAT20" localSheetId="2">#REF!</definedName>
    <definedName name="_______DAT20" localSheetId="3">#REF!</definedName>
    <definedName name="_______DAT20" localSheetId="6">#REF!</definedName>
    <definedName name="_______DAT20">#REF!</definedName>
    <definedName name="_______DAT21" localSheetId="2">#REF!</definedName>
    <definedName name="_______DAT21" localSheetId="3">#REF!</definedName>
    <definedName name="_______DAT21" localSheetId="6">#REF!</definedName>
    <definedName name="_______DAT21">#REF!</definedName>
    <definedName name="_______DAT22" localSheetId="2">#REF!</definedName>
    <definedName name="_______DAT22" localSheetId="3">#REF!</definedName>
    <definedName name="_______DAT22" localSheetId="6">#REF!</definedName>
    <definedName name="_______DAT22">#REF!</definedName>
    <definedName name="_______DAT3" localSheetId="2">#REF!</definedName>
    <definedName name="_______DAT3" localSheetId="3">#REF!</definedName>
    <definedName name="_______DAT3" localSheetId="6">#REF!</definedName>
    <definedName name="_______DAT3">#REF!</definedName>
    <definedName name="_______DAT4" localSheetId="2">#REF!</definedName>
    <definedName name="_______DAT4" localSheetId="3">#REF!</definedName>
    <definedName name="_______DAT4" localSheetId="6">#REF!</definedName>
    <definedName name="_______DAT4">#REF!</definedName>
    <definedName name="_______DAT5" localSheetId="2">#REF!</definedName>
    <definedName name="_______DAT5" localSheetId="3">#REF!</definedName>
    <definedName name="_______DAT5" localSheetId="6">#REF!</definedName>
    <definedName name="_______DAT5">#REF!</definedName>
    <definedName name="_______DAT6" localSheetId="2">#REF!</definedName>
    <definedName name="_______DAT6" localSheetId="3">#REF!</definedName>
    <definedName name="_______DAT6" localSheetId="6">#REF!</definedName>
    <definedName name="_______DAT6">#REF!</definedName>
    <definedName name="_______DAT7" localSheetId="2">#REF!</definedName>
    <definedName name="_______DAT7" localSheetId="3">#REF!</definedName>
    <definedName name="_______DAT7" localSheetId="6">#REF!</definedName>
    <definedName name="_______DAT7">#REF!</definedName>
    <definedName name="_______DAT8" localSheetId="2">#REF!</definedName>
    <definedName name="_______DAT8" localSheetId="3">#REF!</definedName>
    <definedName name="_______DAT8" localSheetId="6">#REF!</definedName>
    <definedName name="_______DAT8">#REF!</definedName>
    <definedName name="_______DAT9" localSheetId="2">#REF!</definedName>
    <definedName name="_______DAT9" localSheetId="3">#REF!</definedName>
    <definedName name="_______DAT9" localSheetId="6">#REF!</definedName>
    <definedName name="_______DAT9">#REF!</definedName>
    <definedName name="______DAT1" localSheetId="2">#REF!</definedName>
    <definedName name="______DAT1" localSheetId="3">#REF!</definedName>
    <definedName name="______DAT1" localSheetId="6">#REF!</definedName>
    <definedName name="______DAT1">#REF!</definedName>
    <definedName name="______DAT10" localSheetId="2">#REF!</definedName>
    <definedName name="______DAT10" localSheetId="3">#REF!</definedName>
    <definedName name="______DAT10" localSheetId="6">#REF!</definedName>
    <definedName name="______DAT10">#REF!</definedName>
    <definedName name="______DAT11" localSheetId="2">#REF!</definedName>
    <definedName name="______DAT11" localSheetId="3">#REF!</definedName>
    <definedName name="______DAT11" localSheetId="6">#REF!</definedName>
    <definedName name="______DAT11">#REF!</definedName>
    <definedName name="______DAT12" localSheetId="2">#REF!</definedName>
    <definedName name="______DAT12" localSheetId="3">#REF!</definedName>
    <definedName name="______DAT12" localSheetId="6">#REF!</definedName>
    <definedName name="______DAT12">#REF!</definedName>
    <definedName name="______DAT13" localSheetId="2">#REF!</definedName>
    <definedName name="______DAT13" localSheetId="3">#REF!</definedName>
    <definedName name="______DAT13" localSheetId="6">#REF!</definedName>
    <definedName name="______DAT13">#REF!</definedName>
    <definedName name="______DAT14" localSheetId="2">#REF!</definedName>
    <definedName name="______DAT14" localSheetId="3">#REF!</definedName>
    <definedName name="______DAT14" localSheetId="6">#REF!</definedName>
    <definedName name="______DAT14">#REF!</definedName>
    <definedName name="______DAT15" localSheetId="2">#REF!</definedName>
    <definedName name="______DAT15" localSheetId="3">#REF!</definedName>
    <definedName name="______DAT15" localSheetId="6">#REF!</definedName>
    <definedName name="______DAT15">#REF!</definedName>
    <definedName name="______DAT16" localSheetId="2">#REF!</definedName>
    <definedName name="______DAT16" localSheetId="3">#REF!</definedName>
    <definedName name="______DAT16" localSheetId="6">#REF!</definedName>
    <definedName name="______DAT16">#REF!</definedName>
    <definedName name="______DAT17" localSheetId="2">#REF!</definedName>
    <definedName name="______DAT17" localSheetId="3">#REF!</definedName>
    <definedName name="______DAT17" localSheetId="6">#REF!</definedName>
    <definedName name="______DAT17">#REF!</definedName>
    <definedName name="______DAT18" localSheetId="2">#REF!</definedName>
    <definedName name="______DAT18" localSheetId="3">#REF!</definedName>
    <definedName name="______DAT18" localSheetId="6">#REF!</definedName>
    <definedName name="______DAT18">#REF!</definedName>
    <definedName name="______DAT19" localSheetId="2">#REF!</definedName>
    <definedName name="______DAT19" localSheetId="3">#REF!</definedName>
    <definedName name="______DAT19" localSheetId="6">#REF!</definedName>
    <definedName name="______DAT19">#REF!</definedName>
    <definedName name="______DAT2" localSheetId="2">#REF!</definedName>
    <definedName name="______DAT2" localSheetId="3">#REF!</definedName>
    <definedName name="______DAT2" localSheetId="6">#REF!</definedName>
    <definedName name="______DAT2">#REF!</definedName>
    <definedName name="______DAT20" localSheetId="2">#REF!</definedName>
    <definedName name="______DAT20" localSheetId="3">#REF!</definedName>
    <definedName name="______DAT20" localSheetId="6">#REF!</definedName>
    <definedName name="______DAT20">#REF!</definedName>
    <definedName name="______DAT21" localSheetId="2">#REF!</definedName>
    <definedName name="______DAT21" localSheetId="3">#REF!</definedName>
    <definedName name="______DAT21" localSheetId="6">#REF!</definedName>
    <definedName name="______DAT21">#REF!</definedName>
    <definedName name="______DAT22" localSheetId="2">#REF!</definedName>
    <definedName name="______DAT22" localSheetId="3">#REF!</definedName>
    <definedName name="______DAT22" localSheetId="6">#REF!</definedName>
    <definedName name="______DAT22">#REF!</definedName>
    <definedName name="______DAT3" localSheetId="2">#REF!</definedName>
    <definedName name="______DAT3" localSheetId="3">#REF!</definedName>
    <definedName name="______DAT3" localSheetId="6">#REF!</definedName>
    <definedName name="______DAT3">#REF!</definedName>
    <definedName name="______DAT4" localSheetId="2">#REF!</definedName>
    <definedName name="______DAT4" localSheetId="3">#REF!</definedName>
    <definedName name="______DAT4" localSheetId="6">#REF!</definedName>
    <definedName name="______DAT4">#REF!</definedName>
    <definedName name="______DAT5" localSheetId="2">#REF!</definedName>
    <definedName name="______DAT5" localSheetId="3">#REF!</definedName>
    <definedName name="______DAT5" localSheetId="6">#REF!</definedName>
    <definedName name="______DAT5">#REF!</definedName>
    <definedName name="______DAT6" localSheetId="2">#REF!</definedName>
    <definedName name="______DAT6" localSheetId="3">#REF!</definedName>
    <definedName name="______DAT6" localSheetId="6">#REF!</definedName>
    <definedName name="______DAT6">#REF!</definedName>
    <definedName name="______DAT7" localSheetId="2">#REF!</definedName>
    <definedName name="______DAT7" localSheetId="3">#REF!</definedName>
    <definedName name="______DAT7" localSheetId="6">#REF!</definedName>
    <definedName name="______DAT7">#REF!</definedName>
    <definedName name="______DAT8" localSheetId="2">#REF!</definedName>
    <definedName name="______DAT8" localSheetId="3">#REF!</definedName>
    <definedName name="______DAT8" localSheetId="6">#REF!</definedName>
    <definedName name="______DAT8">#REF!</definedName>
    <definedName name="______DAT9" localSheetId="2">#REF!</definedName>
    <definedName name="______DAT9" localSheetId="3">#REF!</definedName>
    <definedName name="______DAT9" localSheetId="6">#REF!</definedName>
    <definedName name="______DAT9">#REF!</definedName>
    <definedName name="_____DAT1" localSheetId="2">#REF!</definedName>
    <definedName name="_____DAT1" localSheetId="3">#REF!</definedName>
    <definedName name="_____DAT1" localSheetId="6">#REF!</definedName>
    <definedName name="_____DAT1">#REF!</definedName>
    <definedName name="_____DAT10" localSheetId="2">#REF!</definedName>
    <definedName name="_____DAT10" localSheetId="3">#REF!</definedName>
    <definedName name="_____DAT10" localSheetId="6">#REF!</definedName>
    <definedName name="_____DAT10">#REF!</definedName>
    <definedName name="_____DAT11" localSheetId="2">#REF!</definedName>
    <definedName name="_____DAT11" localSheetId="3">#REF!</definedName>
    <definedName name="_____DAT11" localSheetId="6">#REF!</definedName>
    <definedName name="_____DAT11">#REF!</definedName>
    <definedName name="_____DAT12" localSheetId="2">#REF!</definedName>
    <definedName name="_____DAT12" localSheetId="3">#REF!</definedName>
    <definedName name="_____DAT12" localSheetId="6">#REF!</definedName>
    <definedName name="_____DAT12">#REF!</definedName>
    <definedName name="_____DAT13" localSheetId="2">#REF!</definedName>
    <definedName name="_____DAT13" localSheetId="3">#REF!</definedName>
    <definedName name="_____DAT13" localSheetId="6">#REF!</definedName>
    <definedName name="_____DAT13">#REF!</definedName>
    <definedName name="_____DAT14" localSheetId="2">#REF!</definedName>
    <definedName name="_____DAT14" localSheetId="3">#REF!</definedName>
    <definedName name="_____DAT14" localSheetId="6">#REF!</definedName>
    <definedName name="_____DAT14">#REF!</definedName>
    <definedName name="_____DAT15" localSheetId="2">#REF!</definedName>
    <definedName name="_____DAT15" localSheetId="3">#REF!</definedName>
    <definedName name="_____DAT15" localSheetId="6">#REF!</definedName>
    <definedName name="_____DAT15">#REF!</definedName>
    <definedName name="_____DAT16" localSheetId="2">#REF!</definedName>
    <definedName name="_____DAT16" localSheetId="3">#REF!</definedName>
    <definedName name="_____DAT16" localSheetId="6">#REF!</definedName>
    <definedName name="_____DAT16">#REF!</definedName>
    <definedName name="_____DAT17" localSheetId="2">#REF!</definedName>
    <definedName name="_____DAT17" localSheetId="3">#REF!</definedName>
    <definedName name="_____DAT17" localSheetId="6">#REF!</definedName>
    <definedName name="_____DAT17">#REF!</definedName>
    <definedName name="_____DAT18" localSheetId="2">#REF!</definedName>
    <definedName name="_____DAT18" localSheetId="3">#REF!</definedName>
    <definedName name="_____DAT18" localSheetId="6">#REF!</definedName>
    <definedName name="_____DAT18">#REF!</definedName>
    <definedName name="_____DAT19" localSheetId="2">#REF!</definedName>
    <definedName name="_____DAT19" localSheetId="3">#REF!</definedName>
    <definedName name="_____DAT19" localSheetId="6">#REF!</definedName>
    <definedName name="_____DAT19">#REF!</definedName>
    <definedName name="_____DAT2" localSheetId="2">#REF!</definedName>
    <definedName name="_____DAT2" localSheetId="3">#REF!</definedName>
    <definedName name="_____DAT2" localSheetId="6">#REF!</definedName>
    <definedName name="_____DAT2">#REF!</definedName>
    <definedName name="_____DAT20" localSheetId="2">#REF!</definedName>
    <definedName name="_____DAT20" localSheetId="3">#REF!</definedName>
    <definedName name="_____DAT20" localSheetId="6">#REF!</definedName>
    <definedName name="_____DAT20">#REF!</definedName>
    <definedName name="_____DAT21" localSheetId="2">#REF!</definedName>
    <definedName name="_____DAT21" localSheetId="3">#REF!</definedName>
    <definedName name="_____DAT21" localSheetId="6">#REF!</definedName>
    <definedName name="_____DAT21">#REF!</definedName>
    <definedName name="_____DAT22" localSheetId="2">#REF!</definedName>
    <definedName name="_____DAT22" localSheetId="3">#REF!</definedName>
    <definedName name="_____DAT22" localSheetId="6">#REF!</definedName>
    <definedName name="_____DAT22">#REF!</definedName>
    <definedName name="_____DAT3" localSheetId="2">#REF!</definedName>
    <definedName name="_____DAT3" localSheetId="3">#REF!</definedName>
    <definedName name="_____DAT3" localSheetId="6">#REF!</definedName>
    <definedName name="_____DAT3">#REF!</definedName>
    <definedName name="_____DAT4" localSheetId="2">#REF!</definedName>
    <definedName name="_____DAT4" localSheetId="3">#REF!</definedName>
    <definedName name="_____DAT4" localSheetId="6">#REF!</definedName>
    <definedName name="_____DAT4">#REF!</definedName>
    <definedName name="_____DAT5" localSheetId="2">#REF!</definedName>
    <definedName name="_____DAT5" localSheetId="3">#REF!</definedName>
    <definedName name="_____DAT5" localSheetId="6">#REF!</definedName>
    <definedName name="_____DAT5">#REF!</definedName>
    <definedName name="_____DAT6" localSheetId="2">#REF!</definedName>
    <definedName name="_____DAT6" localSheetId="3">#REF!</definedName>
    <definedName name="_____DAT6" localSheetId="6">#REF!</definedName>
    <definedName name="_____DAT6">#REF!</definedName>
    <definedName name="_____DAT7" localSheetId="2">#REF!</definedName>
    <definedName name="_____DAT7" localSheetId="3">#REF!</definedName>
    <definedName name="_____DAT7" localSheetId="6">#REF!</definedName>
    <definedName name="_____DAT7">#REF!</definedName>
    <definedName name="_____DAT8" localSheetId="2">#REF!</definedName>
    <definedName name="_____DAT8" localSheetId="3">#REF!</definedName>
    <definedName name="_____DAT8" localSheetId="6">#REF!</definedName>
    <definedName name="_____DAT8">#REF!</definedName>
    <definedName name="_____DAT9" localSheetId="2">#REF!</definedName>
    <definedName name="_____DAT9" localSheetId="3">#REF!</definedName>
    <definedName name="_____DAT9" localSheetId="6">#REF!</definedName>
    <definedName name="_____DAT9">#REF!</definedName>
    <definedName name="____DAT1" localSheetId="2">#REF!</definedName>
    <definedName name="____DAT1" localSheetId="3">#REF!</definedName>
    <definedName name="____DAT1" localSheetId="6">#REF!</definedName>
    <definedName name="____DAT1">#REF!</definedName>
    <definedName name="____DAT10" localSheetId="2">#REF!</definedName>
    <definedName name="____DAT10" localSheetId="3">#REF!</definedName>
    <definedName name="____DAT10" localSheetId="6">#REF!</definedName>
    <definedName name="____DAT10">#REF!</definedName>
    <definedName name="____DAT11" localSheetId="2">#REF!</definedName>
    <definedName name="____DAT11" localSheetId="3">#REF!</definedName>
    <definedName name="____DAT11" localSheetId="6">#REF!</definedName>
    <definedName name="____DAT11">#REF!</definedName>
    <definedName name="____DAT12" localSheetId="2">#REF!</definedName>
    <definedName name="____DAT12" localSheetId="3">#REF!</definedName>
    <definedName name="____DAT12" localSheetId="6">#REF!</definedName>
    <definedName name="____DAT12">#REF!</definedName>
    <definedName name="____DAT13" localSheetId="2">#REF!</definedName>
    <definedName name="____DAT13" localSheetId="3">#REF!</definedName>
    <definedName name="____DAT13" localSheetId="6">#REF!</definedName>
    <definedName name="____DAT13">#REF!</definedName>
    <definedName name="____DAT14" localSheetId="2">#REF!</definedName>
    <definedName name="____DAT14" localSheetId="3">#REF!</definedName>
    <definedName name="____DAT14" localSheetId="6">#REF!</definedName>
    <definedName name="____DAT14">#REF!</definedName>
    <definedName name="____DAT15" localSheetId="2">#REF!</definedName>
    <definedName name="____DAT15" localSheetId="3">#REF!</definedName>
    <definedName name="____DAT15" localSheetId="6">#REF!</definedName>
    <definedName name="____DAT15">#REF!</definedName>
    <definedName name="____DAT16" localSheetId="2">#REF!</definedName>
    <definedName name="____DAT16" localSheetId="3">#REF!</definedName>
    <definedName name="____DAT16" localSheetId="6">#REF!</definedName>
    <definedName name="____DAT16">#REF!</definedName>
    <definedName name="____DAT17" localSheetId="2">#REF!</definedName>
    <definedName name="____DAT17" localSheetId="3">#REF!</definedName>
    <definedName name="____DAT17" localSheetId="6">#REF!</definedName>
    <definedName name="____DAT17">#REF!</definedName>
    <definedName name="____DAT18" localSheetId="2">#REF!</definedName>
    <definedName name="____DAT18" localSheetId="3">#REF!</definedName>
    <definedName name="____DAT18" localSheetId="6">#REF!</definedName>
    <definedName name="____DAT18">#REF!</definedName>
    <definedName name="____DAT19" localSheetId="2">#REF!</definedName>
    <definedName name="____DAT19" localSheetId="3">#REF!</definedName>
    <definedName name="____DAT19" localSheetId="6">#REF!</definedName>
    <definedName name="____DAT19">#REF!</definedName>
    <definedName name="____DAT2" localSheetId="2">#REF!</definedName>
    <definedName name="____DAT2" localSheetId="3">#REF!</definedName>
    <definedName name="____DAT2" localSheetId="6">#REF!</definedName>
    <definedName name="____DAT2">#REF!</definedName>
    <definedName name="____DAT20" localSheetId="2">#REF!</definedName>
    <definedName name="____DAT20" localSheetId="3">#REF!</definedName>
    <definedName name="____DAT20" localSheetId="6">#REF!</definedName>
    <definedName name="____DAT20">#REF!</definedName>
    <definedName name="____DAT21" localSheetId="2">#REF!</definedName>
    <definedName name="____DAT21" localSheetId="3">#REF!</definedName>
    <definedName name="____DAT21" localSheetId="6">#REF!</definedName>
    <definedName name="____DAT21">#REF!</definedName>
    <definedName name="____DAT22" localSheetId="2">#REF!</definedName>
    <definedName name="____DAT22" localSheetId="3">#REF!</definedName>
    <definedName name="____DAT22" localSheetId="6">#REF!</definedName>
    <definedName name="____DAT22">#REF!</definedName>
    <definedName name="____DAT3" localSheetId="2">#REF!</definedName>
    <definedName name="____DAT3" localSheetId="3">#REF!</definedName>
    <definedName name="____DAT3" localSheetId="6">#REF!</definedName>
    <definedName name="____DAT3">#REF!</definedName>
    <definedName name="____DAT4" localSheetId="2">#REF!</definedName>
    <definedName name="____DAT4" localSheetId="3">#REF!</definedName>
    <definedName name="____DAT4" localSheetId="6">#REF!</definedName>
    <definedName name="____DAT4">#REF!</definedName>
    <definedName name="____DAT5" localSheetId="2">#REF!</definedName>
    <definedName name="____DAT5" localSheetId="3">#REF!</definedName>
    <definedName name="____DAT5" localSheetId="6">#REF!</definedName>
    <definedName name="____DAT5">#REF!</definedName>
    <definedName name="____DAT6" localSheetId="2">#REF!</definedName>
    <definedName name="____DAT6" localSheetId="3">#REF!</definedName>
    <definedName name="____DAT6" localSheetId="6">#REF!</definedName>
    <definedName name="____DAT6">#REF!</definedName>
    <definedName name="____DAT7" localSheetId="2">#REF!</definedName>
    <definedName name="____DAT7" localSheetId="3">#REF!</definedName>
    <definedName name="____DAT7" localSheetId="6">#REF!</definedName>
    <definedName name="____DAT7">#REF!</definedName>
    <definedName name="____DAT8" localSheetId="2">#REF!</definedName>
    <definedName name="____DAT8" localSheetId="3">#REF!</definedName>
    <definedName name="____DAT8" localSheetId="6">#REF!</definedName>
    <definedName name="____DAT8">#REF!</definedName>
    <definedName name="____DAT9" localSheetId="2">#REF!</definedName>
    <definedName name="____DAT9" localSheetId="3">#REF!</definedName>
    <definedName name="____DAT9" localSheetId="6">#REF!</definedName>
    <definedName name="____DAT9">#REF!</definedName>
    <definedName name="___DAT1" localSheetId="2">#REF!</definedName>
    <definedName name="___DAT1" localSheetId="3">#REF!</definedName>
    <definedName name="___DAT1" localSheetId="6">#REF!</definedName>
    <definedName name="___DAT1">#REF!</definedName>
    <definedName name="___DAT10" localSheetId="2">#REF!</definedName>
    <definedName name="___DAT10" localSheetId="3">#REF!</definedName>
    <definedName name="___DAT10" localSheetId="6">#REF!</definedName>
    <definedName name="___DAT10">#REF!</definedName>
    <definedName name="___DAT11" localSheetId="2">#REF!</definedName>
    <definedName name="___DAT11" localSheetId="3">#REF!</definedName>
    <definedName name="___DAT11" localSheetId="6">#REF!</definedName>
    <definedName name="___DAT11">#REF!</definedName>
    <definedName name="___DAT12" localSheetId="2">#REF!</definedName>
    <definedName name="___DAT12" localSheetId="3">#REF!</definedName>
    <definedName name="___DAT12" localSheetId="6">#REF!</definedName>
    <definedName name="___DAT12">#REF!</definedName>
    <definedName name="___DAT13" localSheetId="2">#REF!</definedName>
    <definedName name="___DAT13" localSheetId="3">#REF!</definedName>
    <definedName name="___DAT13" localSheetId="6">#REF!</definedName>
    <definedName name="___DAT13">#REF!</definedName>
    <definedName name="___DAT14" localSheetId="2">#REF!</definedName>
    <definedName name="___DAT14" localSheetId="3">#REF!</definedName>
    <definedName name="___DAT14" localSheetId="6">#REF!</definedName>
    <definedName name="___DAT14">#REF!</definedName>
    <definedName name="___DAT15" localSheetId="2">#REF!</definedName>
    <definedName name="___DAT15" localSheetId="3">#REF!</definedName>
    <definedName name="___DAT15" localSheetId="6">#REF!</definedName>
    <definedName name="___DAT15">#REF!</definedName>
    <definedName name="___DAT16" localSheetId="2">#REF!</definedName>
    <definedName name="___DAT16" localSheetId="3">#REF!</definedName>
    <definedName name="___DAT16" localSheetId="6">#REF!</definedName>
    <definedName name="___DAT16">#REF!</definedName>
    <definedName name="___DAT17" localSheetId="2">#REF!</definedName>
    <definedName name="___DAT17" localSheetId="3">#REF!</definedName>
    <definedName name="___DAT17" localSheetId="6">#REF!</definedName>
    <definedName name="___DAT17">#REF!</definedName>
    <definedName name="___DAT18" localSheetId="2">#REF!</definedName>
    <definedName name="___DAT18" localSheetId="3">#REF!</definedName>
    <definedName name="___DAT18" localSheetId="6">#REF!</definedName>
    <definedName name="___DAT18">#REF!</definedName>
    <definedName name="___DAT19" localSheetId="2">#REF!</definedName>
    <definedName name="___DAT19" localSheetId="3">#REF!</definedName>
    <definedName name="___DAT19" localSheetId="6">#REF!</definedName>
    <definedName name="___DAT19">#REF!</definedName>
    <definedName name="___DAT2" localSheetId="2">#REF!</definedName>
    <definedName name="___DAT2" localSheetId="3">#REF!</definedName>
    <definedName name="___DAT2" localSheetId="6">#REF!</definedName>
    <definedName name="___DAT2">#REF!</definedName>
    <definedName name="___DAT20" localSheetId="2">#REF!</definedName>
    <definedName name="___DAT20" localSheetId="3">#REF!</definedName>
    <definedName name="___DAT20" localSheetId="6">#REF!</definedName>
    <definedName name="___DAT20">#REF!</definedName>
    <definedName name="___DAT21" localSheetId="2">#REF!</definedName>
    <definedName name="___DAT21" localSheetId="3">#REF!</definedName>
    <definedName name="___DAT21" localSheetId="6">#REF!</definedName>
    <definedName name="___DAT21">#REF!</definedName>
    <definedName name="___DAT22" localSheetId="2">#REF!</definedName>
    <definedName name="___DAT22" localSheetId="3">#REF!</definedName>
    <definedName name="___DAT22" localSheetId="6">#REF!</definedName>
    <definedName name="___DAT22">#REF!</definedName>
    <definedName name="___DAT3" localSheetId="2">#REF!</definedName>
    <definedName name="___DAT3" localSheetId="3">#REF!</definedName>
    <definedName name="___DAT3" localSheetId="6">#REF!</definedName>
    <definedName name="___DAT3">#REF!</definedName>
    <definedName name="___DAT4" localSheetId="2">#REF!</definedName>
    <definedName name="___DAT4" localSheetId="3">#REF!</definedName>
    <definedName name="___DAT4" localSheetId="6">#REF!</definedName>
    <definedName name="___DAT4">#REF!</definedName>
    <definedName name="___DAT5" localSheetId="2">#REF!</definedName>
    <definedName name="___DAT5" localSheetId="3">#REF!</definedName>
    <definedName name="___DAT5" localSheetId="6">#REF!</definedName>
    <definedName name="___DAT5">#REF!</definedName>
    <definedName name="___DAT6" localSheetId="2">#REF!</definedName>
    <definedName name="___DAT6" localSheetId="3">#REF!</definedName>
    <definedName name="___DAT6" localSheetId="6">#REF!</definedName>
    <definedName name="___DAT6">#REF!</definedName>
    <definedName name="___DAT7" localSheetId="2">#REF!</definedName>
    <definedName name="___DAT7" localSheetId="3">#REF!</definedName>
    <definedName name="___DAT7" localSheetId="6">#REF!</definedName>
    <definedName name="___DAT7">#REF!</definedName>
    <definedName name="___DAT8" localSheetId="2">#REF!</definedName>
    <definedName name="___DAT8" localSheetId="3">#REF!</definedName>
    <definedName name="___DAT8" localSheetId="6">#REF!</definedName>
    <definedName name="___DAT8">#REF!</definedName>
    <definedName name="___DAT9" localSheetId="2">#REF!</definedName>
    <definedName name="___DAT9" localSheetId="3">#REF!</definedName>
    <definedName name="___DAT9" localSheetId="6">#REF!</definedName>
    <definedName name="___DAT9">#REF!</definedName>
    <definedName name="__DAT1" localSheetId="2">#REF!</definedName>
    <definedName name="__DAT1" localSheetId="3">#REF!</definedName>
    <definedName name="__DAT1" localSheetId="6">#REF!</definedName>
    <definedName name="__DAT1">#REF!</definedName>
    <definedName name="__DAT10" localSheetId="2">#REF!</definedName>
    <definedName name="__DAT10" localSheetId="3">#REF!</definedName>
    <definedName name="__DAT10" localSheetId="6">#REF!</definedName>
    <definedName name="__DAT10">#REF!</definedName>
    <definedName name="__DAT11" localSheetId="2">#REF!</definedName>
    <definedName name="__DAT11" localSheetId="3">#REF!</definedName>
    <definedName name="__DAT11" localSheetId="6">#REF!</definedName>
    <definedName name="__DAT11">#REF!</definedName>
    <definedName name="__DAT12" localSheetId="2">#REF!</definedName>
    <definedName name="__DAT12" localSheetId="3">#REF!</definedName>
    <definedName name="__DAT12" localSheetId="6">#REF!</definedName>
    <definedName name="__DAT12">#REF!</definedName>
    <definedName name="__DAT13" localSheetId="2">#REF!</definedName>
    <definedName name="__DAT13" localSheetId="3">#REF!</definedName>
    <definedName name="__DAT13" localSheetId="6">#REF!</definedName>
    <definedName name="__DAT13">#REF!</definedName>
    <definedName name="__DAT14" localSheetId="2">#REF!</definedName>
    <definedName name="__DAT14" localSheetId="3">#REF!</definedName>
    <definedName name="__DAT14" localSheetId="6">#REF!</definedName>
    <definedName name="__DAT14">#REF!</definedName>
    <definedName name="__DAT15" localSheetId="2">#REF!</definedName>
    <definedName name="__DAT15" localSheetId="3">#REF!</definedName>
    <definedName name="__DAT15" localSheetId="6">#REF!</definedName>
    <definedName name="__DAT15">#REF!</definedName>
    <definedName name="__DAT16" localSheetId="2">#REF!</definedName>
    <definedName name="__DAT16" localSheetId="3">#REF!</definedName>
    <definedName name="__DAT16" localSheetId="6">#REF!</definedName>
    <definedName name="__DAT16">#REF!</definedName>
    <definedName name="__DAT17" localSheetId="2">#REF!</definedName>
    <definedName name="__DAT17" localSheetId="3">#REF!</definedName>
    <definedName name="__DAT17" localSheetId="6">#REF!</definedName>
    <definedName name="__DAT17">#REF!</definedName>
    <definedName name="__DAT18" localSheetId="2">#REF!</definedName>
    <definedName name="__DAT18" localSheetId="3">#REF!</definedName>
    <definedName name="__DAT18" localSheetId="6">#REF!</definedName>
    <definedName name="__DAT18">#REF!</definedName>
    <definedName name="__DAT19" localSheetId="2">#REF!</definedName>
    <definedName name="__DAT19" localSheetId="3">#REF!</definedName>
    <definedName name="__DAT19" localSheetId="6">#REF!</definedName>
    <definedName name="__DAT19">#REF!</definedName>
    <definedName name="__DAT2" localSheetId="2">#REF!</definedName>
    <definedName name="__DAT2" localSheetId="3">#REF!</definedName>
    <definedName name="__DAT2" localSheetId="6">#REF!</definedName>
    <definedName name="__DAT2">#REF!</definedName>
    <definedName name="__DAT20" localSheetId="2">#REF!</definedName>
    <definedName name="__DAT20" localSheetId="3">#REF!</definedName>
    <definedName name="__DAT20" localSheetId="6">#REF!</definedName>
    <definedName name="__DAT20">#REF!</definedName>
    <definedName name="__DAT21" localSheetId="2">#REF!</definedName>
    <definedName name="__DAT21" localSheetId="3">#REF!</definedName>
    <definedName name="__DAT21" localSheetId="6">#REF!</definedName>
    <definedName name="__DAT21">#REF!</definedName>
    <definedName name="__DAT22" localSheetId="2">#REF!</definedName>
    <definedName name="__DAT22" localSheetId="3">#REF!</definedName>
    <definedName name="__DAT22" localSheetId="6">#REF!</definedName>
    <definedName name="__DAT22">#REF!</definedName>
    <definedName name="__DAT3" localSheetId="2">#REF!</definedName>
    <definedName name="__DAT3" localSheetId="3">#REF!</definedName>
    <definedName name="__DAT3" localSheetId="6">#REF!</definedName>
    <definedName name="__DAT3">#REF!</definedName>
    <definedName name="__DAT4" localSheetId="2">#REF!</definedName>
    <definedName name="__DAT4" localSheetId="3">#REF!</definedName>
    <definedName name="__DAT4" localSheetId="6">#REF!</definedName>
    <definedName name="__DAT4">#REF!</definedName>
    <definedName name="__DAT5" localSheetId="2">#REF!</definedName>
    <definedName name="__DAT5" localSheetId="3">#REF!</definedName>
    <definedName name="__DAT5" localSheetId="6">#REF!</definedName>
    <definedName name="__DAT5">#REF!</definedName>
    <definedName name="__DAT6" localSheetId="2">#REF!</definedName>
    <definedName name="__DAT6" localSheetId="3">#REF!</definedName>
    <definedName name="__DAT6" localSheetId="6">#REF!</definedName>
    <definedName name="__DAT6">#REF!</definedName>
    <definedName name="__DAT7" localSheetId="2">#REF!</definedName>
    <definedName name="__DAT7" localSheetId="3">#REF!</definedName>
    <definedName name="__DAT7" localSheetId="6">#REF!</definedName>
    <definedName name="__DAT7">#REF!</definedName>
    <definedName name="__DAT8" localSheetId="2">#REF!</definedName>
    <definedName name="__DAT8" localSheetId="3">#REF!</definedName>
    <definedName name="__DAT8" localSheetId="6">#REF!</definedName>
    <definedName name="__DAT8">#REF!</definedName>
    <definedName name="__DAT9" localSheetId="2">#REF!</definedName>
    <definedName name="__DAT9" localSheetId="3">#REF!</definedName>
    <definedName name="__DAT9" localSheetId="6">#REF!</definedName>
    <definedName name="__DAT9">#REF!</definedName>
    <definedName name="_DAT1" localSheetId="2">#REF!</definedName>
    <definedName name="_DAT1" localSheetId="3">#REF!</definedName>
    <definedName name="_DAT1" localSheetId="6">#REF!</definedName>
    <definedName name="_DAT1">#REF!</definedName>
    <definedName name="_DAT10" localSheetId="2">#REF!</definedName>
    <definedName name="_DAT10" localSheetId="3">#REF!</definedName>
    <definedName name="_DAT10" localSheetId="6">#REF!</definedName>
    <definedName name="_DAT10">#REF!</definedName>
    <definedName name="_DAT11" localSheetId="2">#REF!</definedName>
    <definedName name="_DAT11" localSheetId="3">#REF!</definedName>
    <definedName name="_DAT11" localSheetId="6">#REF!</definedName>
    <definedName name="_DAT11">#REF!</definedName>
    <definedName name="_DAT12" localSheetId="2">#REF!</definedName>
    <definedName name="_DAT12" localSheetId="3">#REF!</definedName>
    <definedName name="_DAT12" localSheetId="6">#REF!</definedName>
    <definedName name="_DAT12">#REF!</definedName>
    <definedName name="_DAT13" localSheetId="2">#REF!</definedName>
    <definedName name="_DAT13" localSheetId="3">#REF!</definedName>
    <definedName name="_DAT13" localSheetId="6">#REF!</definedName>
    <definedName name="_DAT13">#REF!</definedName>
    <definedName name="_DAT14" localSheetId="2">#REF!</definedName>
    <definedName name="_DAT14" localSheetId="3">#REF!</definedName>
    <definedName name="_DAT14" localSheetId="6">#REF!</definedName>
    <definedName name="_DAT14">#REF!</definedName>
    <definedName name="_DAT15" localSheetId="2">#REF!</definedName>
    <definedName name="_DAT15" localSheetId="3">#REF!</definedName>
    <definedName name="_DAT15" localSheetId="6">#REF!</definedName>
    <definedName name="_DAT15">#REF!</definedName>
    <definedName name="_DAT16" localSheetId="2">#REF!</definedName>
    <definedName name="_DAT16" localSheetId="3">#REF!</definedName>
    <definedName name="_DAT16" localSheetId="6">#REF!</definedName>
    <definedName name="_DAT16">#REF!</definedName>
    <definedName name="_DAT17" localSheetId="2">#REF!</definedName>
    <definedName name="_DAT17" localSheetId="3">#REF!</definedName>
    <definedName name="_DAT17" localSheetId="6">#REF!</definedName>
    <definedName name="_DAT17">#REF!</definedName>
    <definedName name="_DAT18" localSheetId="2">#REF!</definedName>
    <definedName name="_DAT18" localSheetId="3">#REF!</definedName>
    <definedName name="_DAT18" localSheetId="6">#REF!</definedName>
    <definedName name="_DAT18">#REF!</definedName>
    <definedName name="_DAT19" localSheetId="2">#REF!</definedName>
    <definedName name="_DAT19" localSheetId="3">#REF!</definedName>
    <definedName name="_DAT19" localSheetId="6">#REF!</definedName>
    <definedName name="_DAT19">#REF!</definedName>
    <definedName name="_DAT2" localSheetId="2">#REF!</definedName>
    <definedName name="_DAT2" localSheetId="3">#REF!</definedName>
    <definedName name="_DAT2" localSheetId="6">#REF!</definedName>
    <definedName name="_DAT2">#REF!</definedName>
    <definedName name="_DAT20" localSheetId="2">#REF!</definedName>
    <definedName name="_DAT20" localSheetId="3">#REF!</definedName>
    <definedName name="_DAT20" localSheetId="6">#REF!</definedName>
    <definedName name="_DAT20">#REF!</definedName>
    <definedName name="_DAT21" localSheetId="2">#REF!</definedName>
    <definedName name="_DAT21" localSheetId="3">#REF!</definedName>
    <definedName name="_DAT21" localSheetId="6">#REF!</definedName>
    <definedName name="_DAT21">#REF!</definedName>
    <definedName name="_DAT22" localSheetId="2">#REF!</definedName>
    <definedName name="_DAT22" localSheetId="3">#REF!</definedName>
    <definedName name="_DAT22" localSheetId="6">#REF!</definedName>
    <definedName name="_DAT22">#REF!</definedName>
    <definedName name="_DAT3" localSheetId="2">#REF!</definedName>
    <definedName name="_DAT3" localSheetId="3">#REF!</definedName>
    <definedName name="_DAT3" localSheetId="6">#REF!</definedName>
    <definedName name="_DAT3">#REF!</definedName>
    <definedName name="_DAT4" localSheetId="2">#REF!</definedName>
    <definedName name="_DAT4" localSheetId="3">#REF!</definedName>
    <definedName name="_DAT4" localSheetId="6">#REF!</definedName>
    <definedName name="_DAT4">#REF!</definedName>
    <definedName name="_DAT5" localSheetId="2">#REF!</definedName>
    <definedName name="_DAT5" localSheetId="3">#REF!</definedName>
    <definedName name="_DAT5" localSheetId="6">#REF!</definedName>
    <definedName name="_DAT5">#REF!</definedName>
    <definedName name="_DAT6" localSheetId="2">#REF!</definedName>
    <definedName name="_DAT6" localSheetId="3">#REF!</definedName>
    <definedName name="_DAT6" localSheetId="6">#REF!</definedName>
    <definedName name="_DAT6">#REF!</definedName>
    <definedName name="_DAT7" localSheetId="2">#REF!</definedName>
    <definedName name="_DAT7" localSheetId="3">#REF!</definedName>
    <definedName name="_DAT7" localSheetId="6">#REF!</definedName>
    <definedName name="_DAT7">#REF!</definedName>
    <definedName name="_DAT8" localSheetId="2">#REF!</definedName>
    <definedName name="_DAT8" localSheetId="3">#REF!</definedName>
    <definedName name="_DAT8" localSheetId="6">#REF!</definedName>
    <definedName name="_DAT8">#REF!</definedName>
    <definedName name="_DAT9" localSheetId="2">#REF!</definedName>
    <definedName name="_DAT9" localSheetId="3">#REF!</definedName>
    <definedName name="_DAT9" localSheetId="6">#REF!</definedName>
    <definedName name="_DAT9">#REF!</definedName>
    <definedName name="_Hlk509496684" localSheetId="0">'Colofon 1'!$E$377</definedName>
    <definedName name="_Ref300290537" localSheetId="0">'Colofon 1'!$E$216</definedName>
    <definedName name="_Ref300297289" localSheetId="0">'Colofon 1'!$E$328</definedName>
    <definedName name="_Ref527209689" localSheetId="0">'Colofon 1'!$E$79</definedName>
    <definedName name="_Ref527209713" localSheetId="0">'Colofon 1'!$E$80</definedName>
    <definedName name="_Ref527212027" localSheetId="0">'Colofon 1'!$E$35</definedName>
    <definedName name="_Ref527212058" localSheetId="0">'Colofon 1'!$E$54</definedName>
    <definedName name="_Ref527212079" localSheetId="0">'Colofon 1'!$E$61</definedName>
    <definedName name="_Ref527212102" localSheetId="0">'Colofon 1'!$E$78</definedName>
    <definedName name="_Ref527212123" localSheetId="0">'Colofon 1'!$E$88</definedName>
    <definedName name="_Ref527212178" localSheetId="0">'Colofon 1'!$E$133</definedName>
    <definedName name="_Ref527212216" localSheetId="0">'Colofon 1'!$E$149</definedName>
    <definedName name="_Ref527212304" localSheetId="0">'Colofon 1'!$E$193</definedName>
    <definedName name="_Ref527212424" localSheetId="0">'Colofon 1'!$E$275</definedName>
    <definedName name="_Ref527216086" localSheetId="0">'Colofon 1'!$E$383</definedName>
    <definedName name="_Ref527960825" localSheetId="0">'Colofon 1'!$E$253</definedName>
    <definedName name="_Toc300302676" localSheetId="0">'Colofon 1'!$E$18</definedName>
    <definedName name="_Toc300302679" localSheetId="0">'Colofon 1'!$E$8</definedName>
    <definedName name="_Toc300302680" localSheetId="0">'Colofon 1'!$E$9</definedName>
    <definedName name="_Toc300302684" localSheetId="0">'Colofon 1'!$E$23</definedName>
    <definedName name="_Toc300302689" localSheetId="0">'Colofon 1'!$E$28</definedName>
    <definedName name="_Toc300302730" localSheetId="0">'Colofon 1'!$E$60</definedName>
    <definedName name="_Toc300302731" localSheetId="0">'Colofon 1'!$E$172</definedName>
    <definedName name="_Toc300302739" localSheetId="0">'Colofon 1'!$E$180</definedName>
    <definedName name="_Toc300302771" localSheetId="0">'Colofon 1'!$E$53</definedName>
    <definedName name="_Toc300302809" localSheetId="0">'Colofon 1'!$E$198</definedName>
    <definedName name="_Toc300302821" localSheetId="0">'Colofon 1'!$E$199</definedName>
    <definedName name="_Toc300302836" localSheetId="0">'Colofon 1'!$E$272</definedName>
    <definedName name="_Toc300302847" localSheetId="0">'Colofon 1'!$E$284</definedName>
    <definedName name="_Toc300302860" localSheetId="0">'Colofon 1'!$E$252</definedName>
    <definedName name="_Toc300302867" localSheetId="0">'Colofon 1'!$E$223</definedName>
    <definedName name="_Toc300302868" localSheetId="0">'Colofon 1'!$E$267</definedName>
    <definedName name="_Toc300302886" localSheetId="0">'Colofon 1'!$E$303</definedName>
    <definedName name="_Toc300302914" localSheetId="0">'Colofon 1'!$E$311</definedName>
    <definedName name="_Toc300302916" localSheetId="0">'Colofon 1'!$E$315</definedName>
    <definedName name="_Toc300302919" localSheetId="0">'Colofon 1'!$E$318</definedName>
    <definedName name="_Toc300302935" localSheetId="0">'Colofon 1'!$E$321</definedName>
    <definedName name="_Toc300302985" localSheetId="0">'Colofon 1'!$E$347</definedName>
    <definedName name="_Toc300302993" localSheetId="0">'Colofon 1'!$E$371</definedName>
    <definedName name="_Toc300303471" localSheetId="0">'Colofon 1'!#REF!</definedName>
    <definedName name="_Toc300303483" localSheetId="0">'Colofon 1'!$E$11</definedName>
    <definedName name="_Toc300303498" localSheetId="0">'Colofon 1'!$E$18</definedName>
    <definedName name="_Toc300303504" localSheetId="0">'Colofon 1'!$E$8</definedName>
    <definedName name="_Toc300303515" localSheetId="0">'Colofon 1'!$E$23</definedName>
    <definedName name="_Toc300303537" localSheetId="0">'Colofon 1'!$E$225</definedName>
    <definedName name="_Toc300303574" localSheetId="0">'Colofon 1'!$E$190</definedName>
    <definedName name="_Toc300303661" localSheetId="0">'Colofon 1'!$E$201</definedName>
    <definedName name="_Toc300303682" localSheetId="0">'Colofon 1'!$E$286</definedName>
    <definedName name="_Toc300303688" localSheetId="0">'Colofon 1'!$E$287</definedName>
    <definedName name="_Toc300303695" localSheetId="0">'Colofon 1'!$E$255</definedName>
    <definedName name="_Toc300303706" localSheetId="0">'Colofon 1'!$E$297</definedName>
    <definedName name="_Toc300303708" localSheetId="0">'Colofon 1'!$E$298</definedName>
    <definedName name="_Toc300303715" localSheetId="0">'Colofon 1'!$E$299</definedName>
    <definedName name="_Toc300303721" localSheetId="0">'Colofon 1'!$E$304</definedName>
    <definedName name="_Toc300303727" localSheetId="0">'Colofon 1'!$E$309</definedName>
    <definedName name="_Toc300303729" localSheetId="0">'Colofon 1'!$E$310</definedName>
    <definedName name="_Toc300303743" localSheetId="0">'Colofon 1'!$E$329</definedName>
    <definedName name="_Toc300303745" localSheetId="0">'Colofon 1'!$E$330</definedName>
    <definedName name="_Toc300303770" localSheetId="0">'Colofon 1'!$E$323</definedName>
    <definedName name="_Toc300303772" localSheetId="0">'Colofon 1'!$E$324</definedName>
    <definedName name="_Toc300304665" localSheetId="0">'Colofon 1'!$E$179</definedName>
    <definedName name="_Toc300304678" localSheetId="0">'Colofon 1'!$E$191</definedName>
    <definedName name="_Toc300304688" localSheetId="0">'Colofon 1'!$E$196</definedName>
    <definedName name="_Toc300304702" localSheetId="0">'Colofon 1'!$E$277</definedName>
    <definedName name="_Toc300304712" localSheetId="0">'Colofon 1'!$E$296</definedName>
    <definedName name="_Toc300304714" localSheetId="0">'Colofon 1'!$E$301</definedName>
    <definedName name="_Toc300304725" localSheetId="0">'Colofon 1'!$E$307</definedName>
    <definedName name="_Toc300304727" localSheetId="0">'Colofon 1'!$E$317</definedName>
    <definedName name="_Toc336119413" localSheetId="0">'Colofon 1'!$E$224</definedName>
    <definedName name="_Toc336119414" localSheetId="0">'Colofon 1'!$E$274</definedName>
    <definedName name="_Toc336119416" localSheetId="0">'Colofon 1'!$E$283</definedName>
    <definedName name="_Toc336119433" localSheetId="0">'Colofon 1'!$E$372</definedName>
    <definedName name="_xlnm.Print_Area" localSheetId="1">'1. Algemene info'!$C$2:$F$8</definedName>
    <definedName name="_xlnm.Print_Area" localSheetId="2">'2. Prijsopgaaf broker opslagen'!$B$4:$G$12</definedName>
    <definedName name="_xlnm.Print_Area" localSheetId="3">'3. Prijsopgaaf per doelgroep'!$B$3:$G$31</definedName>
    <definedName name="_xlnm.Print_Area" localSheetId="4">'4. Berekening inschrijfprijs'!$B$1:$H$12</definedName>
    <definedName name="_xlnm.Print_Area" localSheetId="6">'6. Richtlijntarieven'!$A$1:$O$302</definedName>
    <definedName name="_xlnm.Print_Area" localSheetId="7">'7. Salaristabel'!$B$1:$O$17</definedName>
    <definedName name="_xlnm.Print_Area" localSheetId="0">'Colofon 1'!$B$1:$F$7</definedName>
    <definedName name="_xlnm.Print_Titles" localSheetId="1">'1. Algemene info'!$2:$3</definedName>
    <definedName name="_xlnm.Print_Titles" localSheetId="6">'6. Richtlijntarieven'!$1:$1</definedName>
    <definedName name="Contract">#REF!</definedName>
    <definedName name="contractvormen" localSheetId="2">#REF!</definedName>
    <definedName name="contractvormen" localSheetId="3">#REF!</definedName>
    <definedName name="contractvormen" localSheetId="4">#REF!</definedName>
    <definedName name="contractvormen" localSheetId="6">#REF!</definedName>
    <definedName name="contractvormen">#REF!</definedName>
    <definedName name="contractvormen2">#REF!</definedName>
    <definedName name="inkoopomzet_over_laatste_hele_jaar">[1]Brongegevens!$G$21</definedName>
    <definedName name="n?2_8_8\rat?1\str?10" localSheetId="2" hidden="1">[2]brongegevens!#REF!</definedName>
    <definedName name="n?2_8_8\rat?1\str?10" localSheetId="3" hidden="1">[2]brongegevens!#REF!</definedName>
    <definedName name="n?2_8_8\rat?1\str?10" hidden="1">[2]brongegevens!#REF!</definedName>
    <definedName name="nog" localSheetId="2">#REF!</definedName>
    <definedName name="nog" localSheetId="3">#REF!</definedName>
    <definedName name="nog" localSheetId="4">#REF!</definedName>
    <definedName name="nog" localSheetId="6">#REF!</definedName>
    <definedName name="nog" localSheetId="0">#REF!</definedName>
    <definedName name="nog">#REF!</definedName>
    <definedName name="TEST1" localSheetId="2">#REF!</definedName>
    <definedName name="TEST1" localSheetId="3">#REF!</definedName>
    <definedName name="TEST1" localSheetId="6">#REF!</definedName>
    <definedName name="TEST1">#REF!</definedName>
    <definedName name="TEST10" localSheetId="2">#REF!</definedName>
    <definedName name="TEST10" localSheetId="3">#REF!</definedName>
    <definedName name="TEST10" localSheetId="6">#REF!</definedName>
    <definedName name="TEST10">#REF!</definedName>
    <definedName name="TEST10000" localSheetId="2">#REF!</definedName>
    <definedName name="TEST10000" localSheetId="3">#REF!</definedName>
    <definedName name="TEST10000" localSheetId="6">#REF!</definedName>
    <definedName name="TEST10000">#REF!</definedName>
    <definedName name="TEST11" localSheetId="2">#REF!</definedName>
    <definedName name="TEST11" localSheetId="3">#REF!</definedName>
    <definedName name="TEST11" localSheetId="6">#REF!</definedName>
    <definedName name="TEST11">#REF!</definedName>
    <definedName name="TEST2" localSheetId="2">#REF!</definedName>
    <definedName name="TEST2" localSheetId="3">#REF!</definedName>
    <definedName name="TEST2" localSheetId="6">#REF!</definedName>
    <definedName name="TEST2">#REF!</definedName>
    <definedName name="TEST3" localSheetId="2">#REF!</definedName>
    <definedName name="TEST3" localSheetId="3">#REF!</definedName>
    <definedName name="TEST3" localSheetId="6">#REF!</definedName>
    <definedName name="TEST3">#REF!</definedName>
    <definedName name="TEST365" localSheetId="2">#REF!</definedName>
    <definedName name="TEST365" localSheetId="3">#REF!</definedName>
    <definedName name="TEST365">#REF!</definedName>
    <definedName name="TEST4" localSheetId="2">#REF!</definedName>
    <definedName name="TEST4" localSheetId="3">#REF!</definedName>
    <definedName name="TEST4" localSheetId="6">#REF!</definedName>
    <definedName name="TEST4">#REF!</definedName>
    <definedName name="TEST5" localSheetId="2">#REF!</definedName>
    <definedName name="TEST5" localSheetId="3">#REF!</definedName>
    <definedName name="TEST5" localSheetId="6">#REF!</definedName>
    <definedName name="TEST5">#REF!</definedName>
    <definedName name="TEST6" localSheetId="2">#REF!</definedName>
    <definedName name="TEST6" localSheetId="3">#REF!</definedName>
    <definedName name="TEST6" localSheetId="6">#REF!</definedName>
    <definedName name="TEST6">#REF!</definedName>
    <definedName name="TEST7" localSheetId="2">#REF!</definedName>
    <definedName name="TEST7" localSheetId="3">#REF!</definedName>
    <definedName name="TEST7" localSheetId="6">#REF!</definedName>
    <definedName name="TEST7">#REF!</definedName>
    <definedName name="TEST8" localSheetId="2">#REF!</definedName>
    <definedName name="TEST8" localSheetId="3">#REF!</definedName>
    <definedName name="TEST8" localSheetId="6">#REF!</definedName>
    <definedName name="TEST8">#REF!</definedName>
    <definedName name="TEST9" localSheetId="2">#REF!</definedName>
    <definedName name="TEST9" localSheetId="3">#REF!</definedName>
    <definedName name="TEST9" localSheetId="6">#REF!</definedName>
    <definedName name="TEST9">#REF!</definedName>
    <definedName name="TESTHKEY" localSheetId="2">#REF!</definedName>
    <definedName name="TESTHKEY" localSheetId="3">#REF!</definedName>
    <definedName name="TESTHKEY" localSheetId="6">#REF!</definedName>
    <definedName name="TESTHKEY">#REF!</definedName>
    <definedName name="TESTKEYS" localSheetId="2">#REF!</definedName>
    <definedName name="TESTKEYS" localSheetId="3">#REF!</definedName>
    <definedName name="TESTKEYS" localSheetId="6">#REF!</definedName>
    <definedName name="TESTKEYS">#REF!</definedName>
    <definedName name="TESTVKEY" localSheetId="2">#REF!</definedName>
    <definedName name="TESTVKEY" localSheetId="3">#REF!</definedName>
    <definedName name="TESTVKEY" localSheetId="6">#REF!</definedName>
    <definedName name="TESTVKEY">#REF!</definedName>
    <definedName name="weeks">[3]Sheet2!$B$4:$B$55</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21" i="23" l="1"/>
  <c r="B37" i="30" l="1"/>
  <c r="C37" i="30" s="1"/>
  <c r="D36" i="30"/>
  <c r="C36" i="30"/>
  <c r="B36" i="30"/>
  <c r="D35" i="30"/>
  <c r="C35" i="30"/>
  <c r="B35" i="30"/>
  <c r="B34" i="30"/>
  <c r="C34" i="30" s="1"/>
  <c r="D33" i="30"/>
  <c r="B33" i="30"/>
  <c r="C33" i="30" s="1"/>
  <c r="D32" i="30"/>
  <c r="C32" i="30"/>
  <c r="B32" i="30"/>
  <c r="B31" i="30"/>
  <c r="C31" i="30" s="1"/>
  <c r="B30" i="30"/>
  <c r="C30" i="30" s="1"/>
  <c r="B29" i="30"/>
  <c r="C29" i="30" s="1"/>
  <c r="D28" i="30"/>
  <c r="C28" i="30"/>
  <c r="B28" i="30"/>
  <c r="D27" i="30"/>
  <c r="C27" i="30"/>
  <c r="B27" i="30"/>
  <c r="B26" i="30"/>
  <c r="C26" i="30" s="1"/>
  <c r="B25" i="30"/>
  <c r="C25" i="30" s="1"/>
  <c r="O12" i="30"/>
  <c r="M12" i="30"/>
  <c r="L12" i="30"/>
  <c r="I12" i="30"/>
  <c r="H12" i="30"/>
  <c r="G12" i="30"/>
  <c r="E12" i="30"/>
  <c r="D12" i="30"/>
  <c r="I10" i="30"/>
  <c r="I13" i="30" s="1"/>
  <c r="O9" i="30"/>
  <c r="O10" i="30" s="1"/>
  <c r="O13" i="30" s="1"/>
  <c r="N9" i="30"/>
  <c r="N10" i="30" s="1"/>
  <c r="N13" i="30" s="1"/>
  <c r="M9" i="30"/>
  <c r="M10" i="30" s="1"/>
  <c r="M13" i="30" s="1"/>
  <c r="I9" i="30"/>
  <c r="G9" i="30"/>
  <c r="G10" i="30" s="1"/>
  <c r="G13" i="30" s="1"/>
  <c r="F9" i="30"/>
  <c r="F10" i="30" s="1"/>
  <c r="F13" i="30" s="1"/>
  <c r="E9" i="30"/>
  <c r="E10" i="30" s="1"/>
  <c r="E13" i="30" s="1"/>
  <c r="O8" i="30"/>
  <c r="N8" i="30"/>
  <c r="N12" i="30" s="1"/>
  <c r="M8" i="30"/>
  <c r="L8" i="30"/>
  <c r="K8" i="30"/>
  <c r="K12" i="30" s="1"/>
  <c r="J8" i="30"/>
  <c r="J12" i="30" s="1"/>
  <c r="I8" i="30"/>
  <c r="H8" i="30"/>
  <c r="G8" i="30"/>
  <c r="F8" i="30"/>
  <c r="F12" i="30" s="1"/>
  <c r="E8" i="30"/>
  <c r="D8" i="30"/>
  <c r="C8" i="30"/>
  <c r="C12" i="30" s="1"/>
  <c r="O6" i="30"/>
  <c r="D37" i="30" s="1"/>
  <c r="N6" i="30"/>
  <c r="M6" i="30"/>
  <c r="L6" i="30"/>
  <c r="D34" i="30" s="1"/>
  <c r="K6" i="30"/>
  <c r="K9" i="30" s="1"/>
  <c r="K10" i="30" s="1"/>
  <c r="K13" i="30" s="1"/>
  <c r="J6" i="30"/>
  <c r="J9" i="30" s="1"/>
  <c r="J10" i="30" s="1"/>
  <c r="J13" i="30" s="1"/>
  <c r="I6" i="30"/>
  <c r="D31" i="30" s="1"/>
  <c r="H6" i="30"/>
  <c r="D30" i="30" s="1"/>
  <c r="G6" i="30"/>
  <c r="D29" i="30" s="1"/>
  <c r="F6" i="30"/>
  <c r="E6" i="30"/>
  <c r="D6" i="30"/>
  <c r="D26" i="30" s="1"/>
  <c r="C6" i="30"/>
  <c r="D25" i="30" s="1"/>
  <c r="O665" i="29"/>
  <c r="N665" i="29"/>
  <c r="M665" i="29"/>
  <c r="K665" i="29"/>
  <c r="J665" i="29"/>
  <c r="I665" i="29"/>
  <c r="H665" i="29"/>
  <c r="G665" i="29"/>
  <c r="F665" i="29"/>
  <c r="E665" i="29"/>
  <c r="O664" i="29"/>
  <c r="N664" i="29"/>
  <c r="M664" i="29"/>
  <c r="K664" i="29"/>
  <c r="J664" i="29"/>
  <c r="I664" i="29"/>
  <c r="H664" i="29"/>
  <c r="G664" i="29"/>
  <c r="F664" i="29"/>
  <c r="E664" i="29"/>
  <c r="O663" i="29"/>
  <c r="N663" i="29"/>
  <c r="M663" i="29"/>
  <c r="K663" i="29"/>
  <c r="J663" i="29"/>
  <c r="I663" i="29"/>
  <c r="H663" i="29"/>
  <c r="G663" i="29"/>
  <c r="F663" i="29"/>
  <c r="E663" i="29"/>
  <c r="O662" i="29"/>
  <c r="N662" i="29"/>
  <c r="M662" i="29"/>
  <c r="K662" i="29"/>
  <c r="J662" i="29"/>
  <c r="I662" i="29"/>
  <c r="H662" i="29"/>
  <c r="G662" i="29"/>
  <c r="F662" i="29"/>
  <c r="E662" i="29"/>
  <c r="O661" i="29"/>
  <c r="N661" i="29"/>
  <c r="M661" i="29"/>
  <c r="K661" i="29"/>
  <c r="J661" i="29"/>
  <c r="I661" i="29"/>
  <c r="H661" i="29"/>
  <c r="G661" i="29"/>
  <c r="F661" i="29"/>
  <c r="E661" i="29"/>
  <c r="O660" i="29"/>
  <c r="N660" i="29"/>
  <c r="M660" i="29"/>
  <c r="K660" i="29"/>
  <c r="J660" i="29"/>
  <c r="I660" i="29"/>
  <c r="H660" i="29"/>
  <c r="G660" i="29"/>
  <c r="F660" i="29"/>
  <c r="E660" i="29"/>
  <c r="O659" i="29"/>
  <c r="N659" i="29"/>
  <c r="M659" i="29"/>
  <c r="K659" i="29"/>
  <c r="J659" i="29"/>
  <c r="I659" i="29"/>
  <c r="H659" i="29"/>
  <c r="G659" i="29"/>
  <c r="F659" i="29"/>
  <c r="E659" i="29"/>
  <c r="O658" i="29"/>
  <c r="N658" i="29"/>
  <c r="M658" i="29"/>
  <c r="K658" i="29"/>
  <c r="J658" i="29"/>
  <c r="I658" i="29"/>
  <c r="H658" i="29"/>
  <c r="G658" i="29"/>
  <c r="F658" i="29"/>
  <c r="E658" i="29"/>
  <c r="O657" i="29"/>
  <c r="N657" i="29"/>
  <c r="M657" i="29"/>
  <c r="K657" i="29"/>
  <c r="J657" i="29"/>
  <c r="I657" i="29"/>
  <c r="H657" i="29"/>
  <c r="G657" i="29"/>
  <c r="F657" i="29"/>
  <c r="E657" i="29"/>
  <c r="O656" i="29"/>
  <c r="N656" i="29"/>
  <c r="M656" i="29"/>
  <c r="K656" i="29"/>
  <c r="J656" i="29"/>
  <c r="I656" i="29"/>
  <c r="H656" i="29"/>
  <c r="G656" i="29"/>
  <c r="F656" i="29"/>
  <c r="E656" i="29"/>
  <c r="O655" i="29"/>
  <c r="N655" i="29"/>
  <c r="M655" i="29"/>
  <c r="K655" i="29"/>
  <c r="J655" i="29"/>
  <c r="I655" i="29"/>
  <c r="H655" i="29"/>
  <c r="G655" i="29"/>
  <c r="F655" i="29"/>
  <c r="E655" i="29"/>
  <c r="O654" i="29"/>
  <c r="N654" i="29"/>
  <c r="M654" i="29"/>
  <c r="K654" i="29"/>
  <c r="J654" i="29"/>
  <c r="I654" i="29"/>
  <c r="H654" i="29"/>
  <c r="G654" i="29"/>
  <c r="F654" i="29"/>
  <c r="E654" i="29"/>
  <c r="O653" i="29"/>
  <c r="N653" i="29"/>
  <c r="M653" i="29"/>
  <c r="K653" i="29"/>
  <c r="J653" i="29"/>
  <c r="I653" i="29"/>
  <c r="H653" i="29"/>
  <c r="G653" i="29"/>
  <c r="F653" i="29"/>
  <c r="E653" i="29"/>
  <c r="O652" i="29"/>
  <c r="N652" i="29"/>
  <c r="M652" i="29"/>
  <c r="K652" i="29"/>
  <c r="J652" i="29"/>
  <c r="I652" i="29"/>
  <c r="H652" i="29"/>
  <c r="G652" i="29"/>
  <c r="F652" i="29"/>
  <c r="E652" i="29"/>
  <c r="O651" i="29"/>
  <c r="N651" i="29"/>
  <c r="M651" i="29"/>
  <c r="K651" i="29"/>
  <c r="J651" i="29"/>
  <c r="I651" i="29"/>
  <c r="H651" i="29"/>
  <c r="G651" i="29"/>
  <c r="F651" i="29"/>
  <c r="E651" i="29"/>
  <c r="G13" i="25"/>
  <c r="F26" i="25"/>
  <c r="G26" i="25" s="1"/>
  <c r="F27" i="25"/>
  <c r="G27" i="25" s="1"/>
  <c r="F28" i="25"/>
  <c r="G28" i="25" s="1"/>
  <c r="F24" i="25"/>
  <c r="G24" i="25" s="1"/>
  <c r="F23" i="25"/>
  <c r="G23" i="25" s="1"/>
  <c r="F22" i="25"/>
  <c r="G22" i="25" s="1"/>
  <c r="C15" i="23"/>
  <c r="F7" i="18"/>
  <c r="B6" i="18"/>
  <c r="B7" i="18"/>
  <c r="B5" i="18"/>
  <c r="B26" i="23"/>
  <c r="B21" i="23"/>
  <c r="C14" i="23"/>
  <c r="H9" i="30" l="1"/>
  <c r="H10" i="30" s="1"/>
  <c r="H13" i="30" s="1"/>
  <c r="C9" i="30"/>
  <c r="C10" i="30" s="1"/>
  <c r="C13" i="30" s="1"/>
  <c r="D9" i="30"/>
  <c r="D10" i="30" s="1"/>
  <c r="D13" i="30" s="1"/>
  <c r="L9" i="30"/>
  <c r="L10" i="30" s="1"/>
  <c r="L13" i="30" s="1"/>
  <c r="B22" i="23"/>
  <c r="B23" i="23" s="1"/>
  <c r="B24" i="23" s="1"/>
  <c r="B25" i="23" s="1"/>
  <c r="F25" i="25" l="1"/>
  <c r="G25" i="25" s="1"/>
  <c r="F21" i="25"/>
  <c r="G21" i="25" s="1"/>
  <c r="F20" i="25"/>
  <c r="G20" i="25" s="1"/>
  <c r="G19" i="25" l="1"/>
  <c r="G18" i="25"/>
  <c r="G17" i="25"/>
  <c r="G16" i="25"/>
  <c r="G15" i="25"/>
  <c r="G14" i="25"/>
  <c r="G29" i="25" l="1"/>
  <c r="E7" i="18" s="1"/>
  <c r="G7" i="18" s="1"/>
  <c r="F6" i="18"/>
  <c r="F5" i="18"/>
  <c r="E5" i="18" l="1"/>
  <c r="G5" i="18" s="1"/>
  <c r="E6" i="18"/>
  <c r="G6" i="18" s="1"/>
  <c r="G8" i="18" l="1"/>
  <c r="C6" i="23" s="1"/>
  <c r="C26" i="23"/>
  <c r="C22" i="23"/>
  <c r="C23" i="23"/>
  <c r="C25" i="23"/>
  <c r="C24" i="23"/>
  <c r="C7" i="23" l="1"/>
  <c r="C17" i="23" s="1"/>
  <c r="D17" i="23" s="1"/>
  <c r="D18" i="23" s="1"/>
</calcChain>
</file>

<file path=xl/sharedStrings.xml><?xml version="1.0" encoding="utf-8"?>
<sst xmlns="http://schemas.openxmlformats.org/spreadsheetml/2006/main" count="528" uniqueCount="151">
  <si>
    <t>Instructie:</t>
  </si>
  <si>
    <t>1. Format en indeling niet wijzigen</t>
  </si>
  <si>
    <t>2. Vul de lichtblauwe velden in.</t>
  </si>
  <si>
    <t xml:space="preserve">3. Inschrijvers dienen deze template, het model, volledig in te vullen. </t>
  </si>
  <si>
    <t>4. Alle prijzen: exclusief BTW</t>
  </si>
  <si>
    <t>Niets uit deze uitgave mag worden verveelvoudigd, opgeslagen in een geautomatiseerd gegevensbestand, of openbaar gemaakt, in enige vorm of op enige wijze, hetzij elektronisch, mechanisch, door fotokopieën, opnamen of enig andere manier, zonder voorafgaande schriftelijke toestemming van Labor Redimo</t>
  </si>
  <si>
    <t>Toelichting tariefopbouw (vereenvoudigde weergave)</t>
  </si>
  <si>
    <t>Opslag per uur - Intermediaire dienstverlening (zoekfunctie Opdrachtnemer) incl. Contract Service &lt;800 uur.</t>
  </si>
  <si>
    <t>Inhuurtarief (excl. Opslag)</t>
  </si>
  <si>
    <t xml:space="preserve">
Inhuurtarief per uur.
Richtlijntarieven van toepassing.
</t>
  </si>
  <si>
    <t xml:space="preserve">Interim professionals
</t>
  </si>
  <si>
    <t>Invulblad Opslagen</t>
  </si>
  <si>
    <t>Vul de lichtblauwe velden in (verplichting)</t>
  </si>
  <si>
    <t>Korte toelichting</t>
  </si>
  <si>
    <t>Opslag te betalen door Opdrachtgever</t>
  </si>
  <si>
    <t>Minimale Opslag te 
betalen door Opdrachtgever
(begrenzing)</t>
  </si>
  <si>
    <t>Maximale Opslag te betalen door Opdrachtgever  (begrenzing)</t>
  </si>
  <si>
    <r>
      <t xml:space="preserve">Opslag per uur - Intermediaire dienstverlening (zoekfunctie Opdrachtnemer) incl. Contract Service &lt;800 uur.
</t>
    </r>
    <r>
      <rPr>
        <i/>
        <sz val="11"/>
        <color theme="1"/>
        <rFont val="Arial"/>
        <family val="2"/>
      </rPr>
      <t>Let op: inclusief evt. kosten van een broker.</t>
    </r>
  </si>
  <si>
    <t xml:space="preserve">Idem 1; behalve: deze opslag geldt voor alle over te nemen (transitie) contracten en toe te passen na 800 gefactureerde uren. </t>
  </si>
  <si>
    <t>Zie het Programma van Eisen voor de toepassing van deze opslagen.</t>
  </si>
  <si>
    <t>Bedragen exclusief BTW</t>
  </si>
  <si>
    <t>Invulblad doelstellingspercentage per doelgroep (Interim Professionals)</t>
  </si>
  <si>
    <t>Toelichting</t>
  </si>
  <si>
    <t>Van Inschrijver wordt verwacht dat hij per doelgroep, opgenomen in de Richtlijntarieven zoals bijgesloten in dit document, aangeeft met welk percentage onder, op of boven de maximale</t>
  </si>
  <si>
    <t>als gewogen percentage gebruikt worden voor de aanpassing van het fictieve inhuurtarief ten behoeve van het juist bepalen van de Inschrijfprijs.</t>
  </si>
  <si>
    <t xml:space="preserve">Lager dan wel hoger inschalen dan de vooraf bepaalde percentages door Opdrachtgever is niet toegestaan (o.a. in verband met juiste beloning conform wet- en regelgeving) </t>
  </si>
  <si>
    <t>Indien u bij een doelgroep niets invult, hanteert Opdrachtgever 0% bij de desbetreffende doelgroep.</t>
  </si>
  <si>
    <t>Percentage doelstelling</t>
  </si>
  <si>
    <t>Percentage van de totale inhuurbehoefte*</t>
  </si>
  <si>
    <t>Totaal gewogen percentage</t>
  </si>
  <si>
    <t>Zie tabblad 6.Richtlijntarieven voor de maximale eindtarieven per doelgroep</t>
  </si>
  <si>
    <t xml:space="preserve">Aangeboden doelstelling-precentages worden opgenomen in de KPI-rapportage en jaarlijks middels een resultaatmeting getoetst. </t>
  </si>
  <si>
    <t>*Bevat fictieve data om inschrijvingen te kunnen vergelijken en strategisch inschrijven te voorkomen.</t>
  </si>
  <si>
    <t>Inschrijfprijs</t>
  </si>
  <si>
    <t>Berekening voor prijsvergelijk / ranking</t>
  </si>
  <si>
    <t>Uren*</t>
  </si>
  <si>
    <t>Tarief*</t>
  </si>
  <si>
    <t>Aangepast Tarief* o.b.v. doelstellingsspercentage</t>
  </si>
  <si>
    <t xml:space="preserve">     </t>
  </si>
  <si>
    <t>UW INSCHRIJFPRIJS</t>
  </si>
  <si>
    <t>Marge-opslag</t>
  </si>
  <si>
    <t>Prijs Inschrijver*</t>
  </si>
  <si>
    <t>Minimale prijs</t>
  </si>
  <si>
    <t>Maximale prijs</t>
  </si>
  <si>
    <t>Uw totale inschrijfprijs*</t>
  </si>
  <si>
    <t>Totale inschrijving</t>
  </si>
  <si>
    <t>Omschrijving</t>
  </si>
  <si>
    <t>Bandbreedte</t>
  </si>
  <si>
    <t>Punten prijs</t>
  </si>
  <si>
    <t>Punten</t>
  </si>
  <si>
    <t>Min</t>
  </si>
  <si>
    <t>Max</t>
  </si>
  <si>
    <t>Opslag per uur - ZZP Intermediaire dienstverlening (zoekfunctie Opdrachtnemer) incl. Contract Service &lt;800 uur.</t>
  </si>
  <si>
    <t>Uurtarief (facturatie)</t>
  </si>
  <si>
    <t>Opslag</t>
  </si>
  <si>
    <t>Er kan maximaal 1 type Opslag per Inzetcontract worden toegepast.</t>
  </si>
  <si>
    <r>
      <t xml:space="preserve">Opslag per uur - Contract Service Migratie voor alle te migreren Interim profs en &gt;800 gefactureerde uren
</t>
    </r>
    <r>
      <rPr>
        <i/>
        <sz val="11"/>
        <color theme="1"/>
        <rFont val="Arial"/>
        <family val="2"/>
      </rPr>
      <t>Let op: inclusief evt. kosten van een (2de) broker.
Geldt ook voor ZZP opdrachten &gt;800 uur.</t>
    </r>
  </si>
  <si>
    <r>
      <t xml:space="preserve">Als opslag op het Inhuurtarief. Inclusief de kosten voor sourcing, contractmanagement en </t>
    </r>
    <r>
      <rPr>
        <u/>
        <sz val="11"/>
        <color theme="1"/>
        <rFont val="Arial"/>
        <family val="2"/>
      </rPr>
      <t>broker</t>
    </r>
    <r>
      <rPr>
        <sz val="11"/>
        <color theme="1"/>
        <rFont val="Arial"/>
        <family val="2"/>
      </rPr>
      <t xml:space="preserve">kosten, implementatie, exit, etc. Een vaste absolute Opslag per gefactureerd uur. Voor Interim Professionals. Alleen voor de eerste 800 gefactureerde uren. Niet van toepassing op de migratiecontracten en ZZP opdrachten. </t>
    </r>
  </si>
  <si>
    <r>
      <t xml:space="preserve">Als opslag op het Inhuurtarief. Inclusief de kosten voor sourcing, contractmanagement en </t>
    </r>
    <r>
      <rPr>
        <u/>
        <sz val="11"/>
        <color theme="1"/>
        <rFont val="Arial"/>
        <family val="2"/>
      </rPr>
      <t>broker</t>
    </r>
    <r>
      <rPr>
        <sz val="11"/>
        <color theme="1"/>
        <rFont val="Arial"/>
        <family val="2"/>
      </rPr>
      <t xml:space="preserve">kosten, implementatie, exit, etc. Een vaste absolute Opslag per gefactureerd uur. Voor Interim Professionals (ZZP'ers). Alleen voor de eerste 800 gefactureerde uren. Niet van toepassing op de migratiecontracten. </t>
    </r>
  </si>
  <si>
    <r>
      <t xml:space="preserve">Opslag per uur - </t>
    </r>
    <r>
      <rPr>
        <u/>
        <sz val="14"/>
        <color theme="1"/>
        <rFont val="Arial"/>
        <family val="2"/>
      </rPr>
      <t>ZZP</t>
    </r>
    <r>
      <rPr>
        <sz val="14"/>
        <color theme="1"/>
        <rFont val="Arial"/>
        <family val="2"/>
      </rPr>
      <t xml:space="preserve"> Intermediaire dienstverlening (zoekfunctie Opdrachtnemer) incl. Contract Service &lt;800 uur.
</t>
    </r>
    <r>
      <rPr>
        <i/>
        <sz val="11"/>
        <color theme="1"/>
        <rFont val="Arial"/>
        <family val="2"/>
      </rPr>
      <t>Let op: inclusief evt. kosten van een broker.</t>
    </r>
  </si>
  <si>
    <t>Europese aanbesteding Broker-dienstverlening</t>
  </si>
  <si>
    <r>
      <t xml:space="preserve">Door Opdrachtgever zijn de toe te passen percentages begrenst op een </t>
    </r>
    <r>
      <rPr>
        <u/>
        <sz val="14"/>
        <color theme="1"/>
        <rFont val="Arial"/>
        <family val="2"/>
      </rPr>
      <t>maximale verlaging van -2% en en maximale verhoging van +2%.</t>
    </r>
  </si>
  <si>
    <r>
      <rPr>
        <b/>
        <sz val="14"/>
        <color rgb="FFFF0000"/>
        <rFont val="Arial"/>
        <family val="2"/>
      </rPr>
      <t>LET OP</t>
    </r>
    <r>
      <rPr>
        <sz val="14"/>
        <color theme="1"/>
        <rFont val="Arial"/>
        <family val="2"/>
      </rPr>
      <t>: maximale verlaging van -2% en en maximale verhoging van 2%.</t>
    </r>
  </si>
  <si>
    <t>HR</t>
  </si>
  <si>
    <t>Juridisch</t>
  </si>
  <si>
    <t>Marketing &amp; Communicatie</t>
  </si>
  <si>
    <r>
      <t xml:space="preserve">Een </t>
    </r>
    <r>
      <rPr>
        <u/>
        <sz val="14"/>
        <color theme="1"/>
        <rFont val="Arial"/>
        <family val="2"/>
      </rPr>
      <t>negatief</t>
    </r>
    <r>
      <rPr>
        <sz val="14"/>
        <color theme="1"/>
        <rFont val="Arial"/>
        <family val="2"/>
      </rPr>
      <t xml:space="preserve"> percentage betekent dat Inschrijver kandidaten kan vinden en aanbieden voor een Inhuurtarief, </t>
    </r>
    <r>
      <rPr>
        <u/>
        <sz val="14"/>
        <color theme="1"/>
        <rFont val="Arial"/>
        <family val="2"/>
      </rPr>
      <t>lager</t>
    </r>
    <r>
      <rPr>
        <sz val="14"/>
        <color theme="1"/>
        <rFont val="Arial"/>
        <family val="2"/>
      </rPr>
      <t xml:space="preserve"> dan het Richtlijntarief. Hierdoor krijgt Inschrijver meer punten.</t>
    </r>
  </si>
  <si>
    <t>Gewogen</t>
  </si>
  <si>
    <r>
      <t xml:space="preserve">Opslag per uur - Contract Service Migratie voor alle te migreren Interim profs en &gt;800 gefactureerde uren
</t>
    </r>
    <r>
      <rPr>
        <b/>
        <u/>
        <sz val="12"/>
        <color theme="0"/>
        <rFont val="Arial"/>
        <family val="2"/>
      </rPr>
      <t>Let op</t>
    </r>
    <r>
      <rPr>
        <b/>
        <sz val="12"/>
        <color theme="0"/>
        <rFont val="Arial"/>
        <family val="2"/>
      </rPr>
      <t>: ook voor ZZP opdrachten &gt;800 uur.</t>
    </r>
  </si>
  <si>
    <t xml:space="preserve">
Inhuurtarief per uur.
Bij migratiecontracten: "Huidige' 
inhuurtarief per uur.
Richtlijntarieven zijn niet van toepassing op de migratiecontracten. Voor de overige Inzetcontracten wel.</t>
  </si>
  <si>
    <t>Aangeboden 
Broker-opslag</t>
  </si>
  <si>
    <t>Begin</t>
  </si>
  <si>
    <t>Midden</t>
  </si>
  <si>
    <t>Eind</t>
  </si>
  <si>
    <t>Classificatie:  vertrouwelijk</t>
  </si>
  <si>
    <t>NWO</t>
  </si>
  <si>
    <t>Richtlijntarieven</t>
  </si>
  <si>
    <t>Inhuursegment</t>
  </si>
  <si>
    <t>Rij</t>
  </si>
  <si>
    <t>Schaal</t>
  </si>
  <si>
    <t>Minimum Richttarief</t>
  </si>
  <si>
    <t>Maximum Richttarief</t>
  </si>
  <si>
    <r>
      <t xml:space="preserve">Uurtarieven inclusief loonkosten, vaste nominale marge per schaal, reis/ autokosten en opleidingskosten.  Voor deze Functiegroepen geldt geen overwerk      </t>
    </r>
    <r>
      <rPr>
        <b/>
        <sz val="12"/>
        <rFont val="VAG Rounded Std Thin"/>
      </rPr>
      <t xml:space="preserve">  </t>
    </r>
    <r>
      <rPr>
        <b/>
        <sz val="12"/>
        <color rgb="FFE26207"/>
        <rFont val="VAG Rounded Std Thin"/>
      </rPr>
      <t>EXCLUSIEF BTW</t>
    </r>
  </si>
  <si>
    <t>Marges Begin</t>
  </si>
  <si>
    <t>Marges Midden</t>
  </si>
  <si>
    <t>Marges Eind</t>
  </si>
  <si>
    <t>Marge</t>
  </si>
  <si>
    <t>C</t>
  </si>
  <si>
    <t>D</t>
  </si>
  <si>
    <t>E</t>
  </si>
  <si>
    <t>F</t>
  </si>
  <si>
    <t>I</t>
  </si>
  <si>
    <t>J</t>
  </si>
  <si>
    <t>K</t>
  </si>
  <si>
    <t>CAO+</t>
  </si>
  <si>
    <t>CAO++</t>
  </si>
  <si>
    <t>CAO+++</t>
  </si>
  <si>
    <t>Standaard</t>
  </si>
  <si>
    <t>Financieel</t>
  </si>
  <si>
    <t>Actuarieel</t>
  </si>
  <si>
    <t>Medisch</t>
  </si>
  <si>
    <t>Business Consulting - EB</t>
  </si>
  <si>
    <t>Business Consulting - Strategisch</t>
  </si>
  <si>
    <t>Business Consulting - Tactisch</t>
  </si>
  <si>
    <t>Business Consulting - Operationeel</t>
  </si>
  <si>
    <t>Business Interim</t>
  </si>
  <si>
    <t>Accountancy</t>
  </si>
  <si>
    <t>Call Center</t>
  </si>
  <si>
    <t>IT</t>
  </si>
  <si>
    <t>Richtlijntarieven Detacheren</t>
  </si>
  <si>
    <t>Communicatie</t>
  </si>
  <si>
    <t>Financien</t>
  </si>
  <si>
    <t>Informatievoorziening &amp; Automatisering</t>
  </si>
  <si>
    <t>Inkoop &amp; Facilitair</t>
  </si>
  <si>
    <t>Juridische Zaken</t>
  </si>
  <si>
    <t>P&amp;O</t>
  </si>
  <si>
    <t>Programmamanagement &amp; Beleid</t>
  </si>
  <si>
    <t>extra doelgroep 2</t>
  </si>
  <si>
    <t>extra doelgroep 3</t>
  </si>
  <si>
    <t>extra doelgroep 4</t>
  </si>
  <si>
    <t>extra doelgroep 5</t>
  </si>
  <si>
    <t>extra doelgroep 6</t>
  </si>
  <si>
    <t>extra doelgroep 7</t>
  </si>
  <si>
    <t>extra doelgroep 8</t>
  </si>
  <si>
    <t>extra doelgroep 9</t>
  </si>
  <si>
    <t>extra doelgroep 10</t>
  </si>
  <si>
    <t>extra doelgroep 11</t>
  </si>
  <si>
    <t>extra doelgroep 12</t>
  </si>
  <si>
    <t>extra doelgroep 13</t>
  </si>
  <si>
    <t>extra doelgroep 14</t>
  </si>
  <si>
    <t>Salarisschalen</t>
  </si>
  <si>
    <t>Per 1 januari 2023</t>
  </si>
  <si>
    <t>Functiegroep</t>
  </si>
  <si>
    <t>Voorbeeldfuncties (gebaseerd op huidige inhuurbestand) niet uitputtend. Standaard functies die veel voorkomen bij NWO</t>
  </si>
  <si>
    <t>Jurist</t>
  </si>
  <si>
    <t xml:space="preserve">Adviseur communicatie, Secretaris, Kwartiermaker </t>
  </si>
  <si>
    <t>Controller</t>
  </si>
  <si>
    <t>Kennismakelaar, Beleidsmedewerker, Programmamanager, Medewerker projectbeheer</t>
  </si>
  <si>
    <t>Systeem- en netwerkbeheerder, Data Analist, Scrum Master, Security Officer, Informatiespecialist/manager, Applicatiebeheerder</t>
  </si>
  <si>
    <t>Inkoper</t>
  </si>
  <si>
    <t>Specialist Talent Sourcing, Verbinder, Adviseur P&amp;O</t>
  </si>
  <si>
    <t>Subtotaal prijs, punten voor totale beoordeling</t>
  </si>
  <si>
    <t>Rekentool prijsscore</t>
  </si>
  <si>
    <t>*De formule en puntentoekenning staan vast.</t>
  </si>
  <si>
    <t>Score voor waarde van Inschrijver</t>
  </si>
  <si>
    <t>Copyright ©2023 Labor Redimo</t>
  </si>
  <si>
    <t>Copyright ©2023 Labor Redimo. Niets uit deze uitgave mag worden verveelvoudigd zonder toestemming van Labor Redimo</t>
  </si>
  <si>
    <t>Copyright ©2023 Labor Redimo Niets uit deze uitgave mag worden verveelvoudigd zonder toestemming van Labor Redimo</t>
  </si>
  <si>
    <t>Copyright ©2023 Labor Redimo. Niets uit deze uitgave mag worden verveelvoudigd zonder toestemming van Labor Redimo.</t>
  </si>
  <si>
    <t xml:space="preserve">eindschaal Inchrijver in staat is om de Aanvragen te vervullen. Het ingevoerde percentage per doelgroep wordt gewogen berekend op basis van het inhuurvolume per doelgroep en zal </t>
  </si>
  <si>
    <t>Bijlage L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</si>
</sst>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quot;\ * #,##0.00_);_(&quot;€&quot;\ * \(#,##0.00\);_(&quot;€&quot;\ * &quot;-&quot;??_);_(@_)"/>
    <numFmt numFmtId="43" formatCode="_(* #,##0.00_);_(* \(#,##0.00\);_(* &quot;-&quot;??_);_(@_)"/>
    <numFmt numFmtId="164" formatCode="&quot;€&quot;\ #,##0;&quot;€&quot;\ \-#,##0"/>
    <numFmt numFmtId="165" formatCode="&quot;€&quot;\ #,##0.00;[Red]&quot;€&quot;\ \-#,##0.00"/>
    <numFmt numFmtId="166" formatCode="_ &quot;€&quot;\ * #,##0.00_ ;_ &quot;€&quot;\ * \-#,##0.00_ ;_ &quot;€&quot;\ * &quot;-&quot;??_ ;_ @_ "/>
    <numFmt numFmtId="167" formatCode="_ * #,##0.00_ ;_ * \-#,##0.00_ ;_ * &quot;-&quot;??_ ;_ @_ "/>
    <numFmt numFmtId="168" formatCode="&quot;€&quot;\ #,##0.00"/>
    <numFmt numFmtId="169" formatCode="0.0%"/>
    <numFmt numFmtId="170" formatCode="&quot;€&quot;\ #,##0"/>
    <numFmt numFmtId="171" formatCode="_ [$€-413]\ * #,##0.00_ ;_ [$€-413]\ * \-#,##0.00_ ;_ [$€-413]\ * &quot;-&quot;??_ ;_ @_ "/>
    <numFmt numFmtId="172" formatCode="_-* #,##0.00_-;_-* #,##0.00\-;_-* &quot;-&quot;??_-;_-@_-"/>
    <numFmt numFmtId="173" formatCode="_(&quot;€&quot;* #,##0.00_);_(&quot;€&quot;* \(#,##0.00\);_(&quot;€&quot;* &quot;-&quot;??_);_(@_)"/>
    <numFmt numFmtId="174" formatCode="_-&quot;€&quot;\ * #,##0.00_-;_-&quot;€&quot;\ * #,##0.00\-;_-&quot;€&quot;\ * &quot;-&quot;??_-;_-@_-"/>
    <numFmt numFmtId="175" formatCode="0.0"/>
    <numFmt numFmtId="176" formatCode="&quot;Per &quot;d/m/yyyy"/>
    <numFmt numFmtId="177" formatCode="_-[$€-2]\ * #,##0.00_-;_-[$€-2]\ * #,##0.00\-;_-[$€-2]\ * &quot;-&quot;??_-;_-@_-"/>
    <numFmt numFmtId="178" formatCode="_-[$€-2]\ * #,##0_-;_-[$€-2]\ * #,##0\-;_-[$€-2]\ * &quot;-&quot;??_-;_-@_-"/>
    <numFmt numFmtId="179" formatCode="_-* #,##0.00_-;\-* #,##0.00_-;_-* &quot;-&quot;??_-;_-@_-"/>
  </numFmts>
  <fonts count="109">
    <font>
      <sz val="11"/>
      <color theme="1"/>
      <name val="Arial"/>
    </font>
    <font>
      <sz val="11"/>
      <color theme="1"/>
      <name val="Calibri"/>
      <family val="2"/>
      <scheme val="minor"/>
    </font>
    <font>
      <sz val="11"/>
      <color theme="1"/>
      <name val="Calibri"/>
      <family val="2"/>
      <scheme val="minor"/>
    </font>
    <font>
      <sz val="11"/>
      <color theme="1"/>
      <name val="Arial"/>
      <family val="2"/>
    </font>
    <font>
      <sz val="10"/>
      <name val="Arial"/>
      <family val="2"/>
    </font>
    <font>
      <sz val="10"/>
      <color theme="1"/>
      <name val="OpenSans"/>
      <family val="2"/>
    </font>
    <font>
      <sz val="11"/>
      <color theme="1"/>
      <name val="Calibri"/>
      <family val="2"/>
      <scheme val="minor"/>
    </font>
    <font>
      <sz val="11"/>
      <color theme="1"/>
      <name val="Arial"/>
      <family val="2"/>
    </font>
    <font>
      <sz val="12"/>
      <color theme="1"/>
      <name val="Arial"/>
      <family val="2"/>
    </font>
    <font>
      <b/>
      <sz val="12"/>
      <color theme="1"/>
      <name val="Arial"/>
      <family val="2"/>
    </font>
    <font>
      <sz val="12"/>
      <name val="Arial"/>
      <family val="2"/>
    </font>
    <font>
      <b/>
      <sz val="12"/>
      <color theme="0"/>
      <name val="Arial"/>
      <family val="2"/>
    </font>
    <font>
      <b/>
      <sz val="14"/>
      <color theme="1"/>
      <name val="Arial"/>
      <family val="2"/>
    </font>
    <font>
      <b/>
      <sz val="11"/>
      <color theme="1"/>
      <name val="Arial"/>
      <family val="2"/>
    </font>
    <font>
      <sz val="11"/>
      <name val="Arial"/>
      <family val="2"/>
    </font>
    <font>
      <sz val="10"/>
      <color theme="1"/>
      <name val="Arial"/>
      <family val="2"/>
    </font>
    <font>
      <b/>
      <sz val="12"/>
      <name val="Arial"/>
      <family val="2"/>
    </font>
    <font>
      <sz val="10"/>
      <name val="Arial"/>
      <family val="2"/>
    </font>
    <font>
      <sz val="18"/>
      <color theme="1"/>
      <name val="Arial"/>
      <family val="2"/>
    </font>
    <font>
      <sz val="14"/>
      <color theme="1"/>
      <name val="Arial"/>
      <family val="2"/>
    </font>
    <font>
      <i/>
      <sz val="10"/>
      <color theme="1"/>
      <name val="Arial"/>
      <family val="2"/>
    </font>
    <font>
      <i/>
      <sz val="12"/>
      <name val="Arial"/>
      <family val="2"/>
    </font>
    <font>
      <sz val="14"/>
      <name val="Arial"/>
      <family val="2"/>
    </font>
    <font>
      <b/>
      <sz val="10"/>
      <color theme="1"/>
      <name val="Arial"/>
      <family val="2"/>
    </font>
    <font>
      <sz val="12"/>
      <color rgb="FF4D4D4D"/>
      <name val="Arial"/>
      <family val="2"/>
    </font>
    <font>
      <b/>
      <sz val="20"/>
      <color theme="1"/>
      <name val="Arial"/>
      <family val="2"/>
    </font>
    <font>
      <sz val="20"/>
      <color theme="1"/>
      <name val="Arial"/>
      <family val="2"/>
    </font>
    <font>
      <sz val="11"/>
      <color theme="1"/>
      <name val="Arial"/>
      <family val="2"/>
    </font>
    <font>
      <b/>
      <sz val="16"/>
      <color theme="1"/>
      <name val="Arial"/>
      <family val="2"/>
    </font>
    <font>
      <u/>
      <sz val="11"/>
      <color theme="1"/>
      <name val="Arial"/>
      <family val="2"/>
    </font>
    <font>
      <sz val="11"/>
      <color theme="1"/>
      <name val="Arial"/>
      <family val="2"/>
    </font>
    <font>
      <sz val="11"/>
      <color rgb="FF3F3F76"/>
      <name val="Calibri"/>
      <family val="2"/>
      <scheme val="minor"/>
    </font>
    <font>
      <sz val="11"/>
      <color theme="0"/>
      <name val="Calibri"/>
      <family val="2"/>
      <scheme val="minor"/>
    </font>
    <font>
      <i/>
      <sz val="11"/>
      <color theme="1"/>
      <name val="Arial"/>
      <family val="2"/>
    </font>
    <font>
      <b/>
      <sz val="12"/>
      <color indexed="8"/>
      <name val="Arial"/>
      <family val="2"/>
    </font>
    <font>
      <sz val="14"/>
      <color theme="0"/>
      <name val="Arial"/>
      <family val="2"/>
    </font>
    <font>
      <i/>
      <sz val="14"/>
      <color theme="1"/>
      <name val="Arial"/>
      <family val="2"/>
    </font>
    <font>
      <b/>
      <i/>
      <sz val="14"/>
      <color theme="1"/>
      <name val="Arial"/>
      <family val="2"/>
    </font>
    <font>
      <sz val="8"/>
      <name val="Open Sans"/>
      <family val="2"/>
    </font>
    <font>
      <sz val="10"/>
      <name val="VAGRounded BT"/>
    </font>
    <font>
      <sz val="10"/>
      <name val="VAG Rounded Std Bold"/>
    </font>
    <font>
      <sz val="10"/>
      <color indexed="9"/>
      <name val="VAG Rounded Std Bold"/>
    </font>
    <font>
      <sz val="10"/>
      <name val="Open Sans"/>
      <family val="2"/>
    </font>
    <font>
      <b/>
      <sz val="14"/>
      <color indexed="23"/>
      <name val="VAG Rounded Std Bold"/>
    </font>
    <font>
      <u/>
      <sz val="10"/>
      <color indexed="12"/>
      <name val="Arial"/>
      <family val="2"/>
    </font>
    <font>
      <u/>
      <sz val="14"/>
      <color theme="1"/>
      <name val="Arial"/>
      <family val="2"/>
    </font>
    <font>
      <b/>
      <sz val="13"/>
      <color rgb="FF1E2328"/>
      <name val="Arial"/>
      <family val="2"/>
    </font>
    <font>
      <sz val="12"/>
      <color theme="0"/>
      <name val="Arial"/>
      <family val="2"/>
    </font>
    <font>
      <b/>
      <sz val="16"/>
      <color theme="0"/>
      <name val="Arial"/>
      <family val="2"/>
    </font>
    <font>
      <sz val="16"/>
      <name val="Arial"/>
      <family val="2"/>
    </font>
    <font>
      <sz val="10"/>
      <color theme="0"/>
      <name val="Arial"/>
      <family val="2"/>
    </font>
    <font>
      <b/>
      <sz val="16"/>
      <name val="Arial"/>
      <family val="2"/>
    </font>
    <font>
      <b/>
      <sz val="14"/>
      <color rgb="FFFF0000"/>
      <name val="Arial"/>
      <family val="2"/>
    </font>
    <font>
      <b/>
      <sz val="14"/>
      <name val="Arial"/>
      <family val="2"/>
    </font>
    <font>
      <b/>
      <sz val="11"/>
      <color theme="0"/>
      <name val="Arial"/>
      <family val="2"/>
    </font>
    <font>
      <b/>
      <u/>
      <sz val="12"/>
      <color theme="0"/>
      <name val="Arial"/>
      <family val="2"/>
    </font>
    <font>
      <b/>
      <sz val="10"/>
      <name val="Arial"/>
      <family val="2"/>
    </font>
    <font>
      <sz val="10"/>
      <color rgb="FF000000"/>
      <name val="Arial"/>
      <family val="2"/>
    </font>
    <font>
      <i/>
      <sz val="10"/>
      <name val="Arial"/>
      <family val="2"/>
    </font>
    <font>
      <sz val="10"/>
      <color rgb="FFFF0000"/>
      <name val="Arial"/>
      <family val="2"/>
    </font>
    <font>
      <b/>
      <sz val="10"/>
      <color rgb="FFFF0000"/>
      <name val="Arial"/>
      <family val="2"/>
    </font>
    <font>
      <b/>
      <sz val="10"/>
      <color theme="0"/>
      <name val="Arial"/>
      <family val="2"/>
    </font>
    <font>
      <b/>
      <i/>
      <sz val="14"/>
      <name val="Arial"/>
      <family val="2"/>
    </font>
    <font>
      <sz val="20"/>
      <color rgb="FFE26207"/>
      <name val="VAG Rounded Std Bold"/>
    </font>
    <font>
      <sz val="8"/>
      <color indexed="23"/>
      <name val="VAGRounded BT"/>
    </font>
    <font>
      <sz val="16"/>
      <color indexed="63"/>
      <name val="VAG Rounded Std Bold"/>
    </font>
    <font>
      <sz val="14"/>
      <color indexed="9"/>
      <name val="VAG Rounded Std Bold"/>
    </font>
    <font>
      <sz val="14"/>
      <color indexed="23"/>
      <name val="VAG Rounded Std Bold"/>
    </font>
    <font>
      <sz val="14"/>
      <name val="VAG Rounded Std Bold"/>
    </font>
    <font>
      <u/>
      <sz val="14"/>
      <color rgb="FFFF0000"/>
      <name val="VAG Rounded Std Bold"/>
    </font>
    <font>
      <b/>
      <sz val="14"/>
      <name val="Open Sans"/>
      <family val="2"/>
    </font>
    <font>
      <b/>
      <sz val="11"/>
      <color indexed="9"/>
      <name val="VAG Rounded Std Bold"/>
    </font>
    <font>
      <sz val="11"/>
      <name val="VAG Rounded Std Bold"/>
    </font>
    <font>
      <sz val="11"/>
      <color indexed="9"/>
      <name val="VAG Rounded Std Bold"/>
    </font>
    <font>
      <sz val="10"/>
      <name val="VAGRoundedStd-Bold"/>
    </font>
    <font>
      <sz val="12"/>
      <color indexed="63"/>
      <name val="VAG Rounded Std Bold"/>
    </font>
    <font>
      <sz val="12"/>
      <name val="VAG Rounded Std Thin"/>
    </font>
    <font>
      <b/>
      <sz val="12"/>
      <name val="VAG Rounded Std Thin"/>
    </font>
    <font>
      <b/>
      <sz val="12"/>
      <color rgb="FFE26207"/>
      <name val="VAG Rounded Std Thin"/>
    </font>
    <font>
      <b/>
      <sz val="12"/>
      <color indexed="63"/>
      <name val="Open Sans"/>
      <family val="2"/>
    </font>
    <font>
      <b/>
      <sz val="11"/>
      <color indexed="63"/>
      <name val="VAG Rounded Std Bold"/>
    </font>
    <font>
      <b/>
      <sz val="12"/>
      <color indexed="63"/>
      <name val="VAG Rounded Std Bold"/>
    </font>
    <font>
      <sz val="11"/>
      <color indexed="63"/>
      <name val="VAG Rounded Std Bold"/>
    </font>
    <font>
      <sz val="10"/>
      <color theme="1"/>
      <name val="Open Sans"/>
      <family val="2"/>
    </font>
    <font>
      <b/>
      <sz val="11"/>
      <name val="VAG Rounded Std Bold"/>
    </font>
    <font>
      <b/>
      <sz val="11"/>
      <color indexed="63"/>
      <name val="Open Sans"/>
      <family val="2"/>
    </font>
    <font>
      <sz val="11"/>
      <color indexed="63"/>
      <name val="Open Sans"/>
      <family val="2"/>
    </font>
    <font>
      <sz val="10"/>
      <color indexed="9"/>
      <name val="Open Sans"/>
      <family val="2"/>
    </font>
    <font>
      <sz val="14"/>
      <name val="VAG Rounded Std Light"/>
    </font>
    <font>
      <b/>
      <sz val="12"/>
      <color indexed="10"/>
      <name val="Open Sans"/>
      <family val="2"/>
    </font>
    <font>
      <sz val="11"/>
      <name val="Open Sans"/>
      <family val="2"/>
    </font>
    <font>
      <b/>
      <sz val="12"/>
      <name val="Open Sans"/>
      <family val="2"/>
    </font>
    <font>
      <sz val="18"/>
      <color indexed="63"/>
      <name val="VAG Rounded Std Bold"/>
    </font>
    <font>
      <b/>
      <sz val="16"/>
      <color indexed="63"/>
      <name val="VAG Rounded Std Bold"/>
    </font>
    <font>
      <b/>
      <sz val="14"/>
      <color indexed="9"/>
      <name val="VAG Rounded Std Bold"/>
    </font>
    <font>
      <b/>
      <sz val="11"/>
      <color indexed="8"/>
      <name val="VAG Rounded Std Bold"/>
    </font>
    <font>
      <b/>
      <sz val="14"/>
      <color indexed="63"/>
      <name val="VAG Rounded Std Bold"/>
    </font>
    <font>
      <sz val="11"/>
      <color theme="1"/>
      <name val="VAGRoundedStd-Thin"/>
    </font>
    <font>
      <b/>
      <sz val="16"/>
      <color indexed="63"/>
      <name val="VAGRounded BT"/>
    </font>
    <font>
      <b/>
      <sz val="14"/>
      <color indexed="9"/>
      <name val="VAGRounded BT"/>
    </font>
    <font>
      <b/>
      <sz val="14"/>
      <color indexed="23"/>
      <name val="VAGRounded BT"/>
    </font>
    <font>
      <b/>
      <sz val="14"/>
      <color indexed="63"/>
      <name val="VAGRounded BT"/>
    </font>
    <font>
      <b/>
      <sz val="11"/>
      <color indexed="8"/>
      <name val="VAGRounded BT"/>
    </font>
    <font>
      <sz val="12"/>
      <color theme="1"/>
      <name val="VAG Rounded Std Bold"/>
    </font>
    <font>
      <sz val="11"/>
      <color theme="1"/>
      <name val="VAG Rounded Std Bold"/>
    </font>
    <font>
      <sz val="11"/>
      <color theme="1"/>
      <name val="Open Sans"/>
      <family val="2"/>
    </font>
    <font>
      <sz val="11"/>
      <name val="VAG Rounded Std Thin"/>
    </font>
    <font>
      <sz val="11"/>
      <color theme="1"/>
      <name val="VAG Rounded Std Thin"/>
    </font>
    <font>
      <b/>
      <sz val="11"/>
      <color theme="1"/>
      <name val="Open Sans"/>
      <family val="2"/>
    </font>
  </fonts>
  <fills count="12">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2" tint="-4.9989318521683403E-2"/>
        <bgColor indexed="64"/>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1"/>
        <bgColor indexed="64"/>
      </patternFill>
    </fill>
  </fills>
  <borders count="55">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hair">
        <color theme="1" tint="0.499984740745262"/>
      </left>
      <right style="hair">
        <color theme="1" tint="0.499984740745262"/>
      </right>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right/>
      <top/>
      <bottom style="thin">
        <color rgb="FF1551A0"/>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theme="1" tint="0.499984740745262"/>
      </left>
      <right style="hair">
        <color theme="1" tint="0.499984740745262"/>
      </right>
      <top style="hair">
        <color theme="1" tint="0.499984740745262"/>
      </top>
      <bottom style="thin">
        <color indexed="64"/>
      </bottom>
      <diagonal/>
    </border>
    <border>
      <left/>
      <right/>
      <top/>
      <bottom style="thick">
        <color rgb="FF00B561"/>
      </bottom>
      <diagonal/>
    </border>
    <border>
      <left/>
      <right/>
      <top/>
      <bottom style="thin">
        <color rgb="FF0092DB"/>
      </bottom>
      <diagonal/>
    </border>
    <border>
      <left/>
      <right/>
      <top/>
      <bottom style="medium">
        <color rgb="FF00B561"/>
      </bottom>
      <diagonal/>
    </border>
    <border>
      <left/>
      <right/>
      <top/>
      <bottom style="thin">
        <color theme="4" tint="0.79998168889431442"/>
      </bottom>
      <diagonal/>
    </border>
    <border>
      <left/>
      <right/>
      <top style="thin">
        <color indexed="9"/>
      </top>
      <bottom style="medium">
        <color rgb="FFE26207"/>
      </bottom>
      <diagonal/>
    </border>
    <border>
      <left/>
      <right style="thin">
        <color indexed="9"/>
      </right>
      <top style="thin">
        <color indexed="9"/>
      </top>
      <bottom style="medium">
        <color rgb="FFE26207"/>
      </bottom>
      <diagonal/>
    </border>
    <border>
      <left/>
      <right/>
      <top/>
      <bottom style="thin">
        <color indexed="9"/>
      </bottom>
      <diagonal/>
    </border>
    <border>
      <left/>
      <right/>
      <top/>
      <bottom style="medium">
        <color rgb="FFE26207"/>
      </bottom>
      <diagonal/>
    </border>
    <border>
      <left style="hair">
        <color theme="1" tint="0.499984740745262"/>
      </left>
      <right/>
      <top/>
      <bottom style="hair">
        <color theme="1" tint="0.499984740745262"/>
      </bottom>
      <diagonal/>
    </border>
    <border>
      <left/>
      <right/>
      <top/>
      <bottom style="medium">
        <color indexed="64"/>
      </bottom>
      <diagonal/>
    </border>
    <border>
      <left style="thin">
        <color indexed="64"/>
      </left>
      <right style="thick">
        <color theme="0"/>
      </right>
      <top style="thin">
        <color indexed="64"/>
      </top>
      <bottom style="thin">
        <color indexed="64"/>
      </bottom>
      <diagonal/>
    </border>
    <border>
      <left style="thick">
        <color theme="0"/>
      </left>
      <right style="thick">
        <color theme="0"/>
      </right>
      <top style="thin">
        <color indexed="64"/>
      </top>
      <bottom style="thin">
        <color indexed="64"/>
      </bottom>
      <diagonal/>
    </border>
    <border>
      <left style="thick">
        <color theme="0"/>
      </left>
      <right style="thin">
        <color indexed="64"/>
      </right>
      <top style="thin">
        <color indexed="64"/>
      </top>
      <bottom style="thin">
        <color indexed="64"/>
      </bottom>
      <diagonal/>
    </border>
    <border>
      <left/>
      <right style="thick">
        <color theme="0"/>
      </right>
      <top style="thin">
        <color rgb="FF1551A0"/>
      </top>
      <bottom style="thick">
        <color theme="0"/>
      </bottom>
      <diagonal/>
    </border>
    <border>
      <left style="thick">
        <color theme="0"/>
      </left>
      <right style="thick">
        <color theme="0"/>
      </right>
      <top style="thin">
        <color rgb="FF1551A0"/>
      </top>
      <bottom style="thick">
        <color theme="0"/>
      </bottom>
      <diagonal/>
    </border>
    <border>
      <left style="thick">
        <color theme="0"/>
      </left>
      <right/>
      <top style="thin">
        <color rgb="FF1551A0"/>
      </top>
      <bottom style="thick">
        <color theme="0"/>
      </bottom>
      <diagonal/>
    </border>
    <border>
      <left/>
      <right style="thick">
        <color theme="0"/>
      </right>
      <top style="thick">
        <color theme="0"/>
      </top>
      <bottom style="thick">
        <color theme="0"/>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diagonal/>
    </border>
    <border>
      <left style="thick">
        <color theme="0"/>
      </left>
      <right style="thick">
        <color theme="0"/>
      </right>
      <top style="thick">
        <color theme="0"/>
      </top>
      <bottom/>
      <diagonal/>
    </border>
    <border>
      <left style="thick">
        <color theme="0"/>
      </left>
      <right/>
      <top style="thick">
        <color theme="0"/>
      </top>
      <bottom/>
      <diagonal/>
    </border>
    <border>
      <left/>
      <right/>
      <top/>
      <bottom style="double">
        <color indexed="64"/>
      </bottom>
      <diagonal/>
    </border>
    <border>
      <left/>
      <right/>
      <top style="thin">
        <color theme="4" tint="0.79998168889431442"/>
      </top>
      <bottom style="double">
        <color indexed="64"/>
      </bottom>
      <diagonal/>
    </border>
    <border>
      <left/>
      <right/>
      <top/>
      <bottom style="thin">
        <color rgb="FFE26207"/>
      </bottom>
      <diagonal/>
    </border>
    <border>
      <left/>
      <right/>
      <top style="thin">
        <color rgb="FFE26207"/>
      </top>
      <bottom/>
      <diagonal/>
    </border>
    <border>
      <left style="thin">
        <color indexed="9"/>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rgb="FFE26207"/>
      </bottom>
      <diagonal/>
    </border>
    <border>
      <left style="thin">
        <color indexed="9"/>
      </left>
      <right/>
      <top style="thin">
        <color indexed="9"/>
      </top>
      <bottom style="thin">
        <color rgb="FFE26207"/>
      </bottom>
      <diagonal/>
    </border>
    <border>
      <left/>
      <right style="thin">
        <color indexed="9"/>
      </right>
      <top style="thin">
        <color indexed="9"/>
      </top>
      <bottom style="thin">
        <color rgb="FFE26207"/>
      </bottom>
      <diagonal/>
    </border>
    <border>
      <left/>
      <right style="thin">
        <color indexed="9"/>
      </right>
      <top/>
      <bottom/>
      <diagonal/>
    </border>
    <border>
      <left/>
      <right/>
      <top style="thick">
        <color rgb="FFE26207"/>
      </top>
      <bottom/>
      <diagonal/>
    </border>
    <border>
      <left style="thin">
        <color indexed="9"/>
      </left>
      <right/>
      <top style="thin">
        <color indexed="9"/>
      </top>
      <bottom style="thin">
        <color indexed="9"/>
      </bottom>
      <diagonal/>
    </border>
    <border>
      <left style="thin">
        <color indexed="9"/>
      </left>
      <right/>
      <top style="thin">
        <color indexed="9"/>
      </top>
      <bottom/>
      <diagonal/>
    </border>
  </borders>
  <cellStyleXfs count="32">
    <xf numFmtId="0" fontId="0" fillId="0" borderId="0"/>
    <xf numFmtId="0" fontId="4" fillId="0" borderId="1"/>
    <xf numFmtId="0" fontId="4" fillId="0" borderId="1"/>
    <xf numFmtId="0" fontId="5" fillId="0" borderId="1"/>
    <xf numFmtId="166" fontId="6" fillId="0" borderId="1" applyFont="0" applyFill="0" applyBorder="0" applyAlignment="0" applyProtection="0"/>
    <xf numFmtId="9" fontId="5" fillId="0" borderId="1" applyFont="0" applyFill="0" applyBorder="0" applyAlignment="0" applyProtection="0"/>
    <xf numFmtId="0" fontId="6" fillId="0" borderId="1"/>
    <xf numFmtId="44" fontId="6" fillId="0" borderId="1" applyFont="0" applyFill="0" applyBorder="0" applyAlignment="0" applyProtection="0"/>
    <xf numFmtId="172" fontId="4" fillId="0" borderId="1" applyFont="0" applyFill="0" applyBorder="0" applyAlignment="0" applyProtection="0"/>
    <xf numFmtId="9" fontId="4" fillId="0" borderId="1" applyFont="0" applyFill="0" applyBorder="0" applyAlignment="0" applyProtection="0"/>
    <xf numFmtId="0" fontId="17" fillId="0" borderId="1"/>
    <xf numFmtId="167" fontId="6" fillId="0" borderId="1" applyFont="0" applyFill="0" applyBorder="0" applyAlignment="0" applyProtection="0"/>
    <xf numFmtId="167" fontId="6" fillId="0" borderId="1" applyFont="0" applyFill="0" applyBorder="0" applyAlignment="0" applyProtection="0"/>
    <xf numFmtId="9" fontId="6" fillId="0" borderId="1" applyFont="0" applyFill="0" applyBorder="0" applyAlignment="0" applyProtection="0"/>
    <xf numFmtId="43" fontId="27" fillId="0" borderId="0" applyFont="0" applyFill="0" applyBorder="0" applyAlignment="0" applyProtection="0"/>
    <xf numFmtId="171" fontId="4" fillId="0" borderId="1"/>
    <xf numFmtId="171" fontId="4" fillId="0" borderId="1" applyFont="0" applyFill="0" applyBorder="0" applyAlignment="0" applyProtection="0"/>
    <xf numFmtId="166" fontId="30" fillId="0" borderId="0" applyFont="0" applyFill="0" applyBorder="0" applyAlignment="0" applyProtection="0"/>
    <xf numFmtId="9" fontId="30" fillId="0" borderId="0" applyFont="0" applyFill="0" applyBorder="0" applyAlignment="0" applyProtection="0"/>
    <xf numFmtId="0" fontId="31" fillId="7" borderId="10" applyNumberFormat="0" applyAlignment="0" applyProtection="0"/>
    <xf numFmtId="0" fontId="30" fillId="8" borderId="11" applyNumberFormat="0" applyFont="0" applyAlignment="0" applyProtection="0"/>
    <xf numFmtId="0" fontId="32" fillId="9" borderId="0" applyNumberFormat="0" applyBorder="0" applyAlignment="0" applyProtection="0"/>
    <xf numFmtId="0" fontId="2" fillId="10" borderId="0" applyNumberFormat="0" applyBorder="0" applyAlignment="0" applyProtection="0"/>
    <xf numFmtId="0" fontId="2" fillId="0" borderId="1"/>
    <xf numFmtId="9" fontId="3" fillId="0" borderId="1" applyFont="0" applyFill="0" applyBorder="0" applyAlignment="0" applyProtection="0"/>
    <xf numFmtId="166" fontId="3" fillId="0" borderId="1" applyFont="0" applyFill="0" applyBorder="0" applyAlignment="0" applyProtection="0"/>
    <xf numFmtId="0" fontId="44" fillId="0" borderId="1" applyNumberFormat="0" applyFill="0" applyBorder="0" applyAlignment="0" applyProtection="0">
      <alignment vertical="top"/>
      <protection locked="0"/>
    </xf>
    <xf numFmtId="167" fontId="2" fillId="0" borderId="1" applyFont="0" applyFill="0" applyBorder="0" applyAlignment="0" applyProtection="0"/>
    <xf numFmtId="0" fontId="1" fillId="0" borderId="1"/>
    <xf numFmtId="179" fontId="4" fillId="0" borderId="1" applyFont="0" applyFill="0" applyBorder="0" applyAlignment="0" applyProtection="0"/>
    <xf numFmtId="0" fontId="1" fillId="0" borderId="1"/>
    <xf numFmtId="167" fontId="1" fillId="0" borderId="1" applyFont="0" applyFill="0" applyBorder="0" applyAlignment="0" applyProtection="0"/>
  </cellStyleXfs>
  <cellXfs count="334">
    <xf numFmtId="0" fontId="0" fillId="0" borderId="0" xfId="0"/>
    <xf numFmtId="0" fontId="7" fillId="0" borderId="1" xfId="0" applyFont="1" applyBorder="1"/>
    <xf numFmtId="0" fontId="13" fillId="0" borderId="1" xfId="0" applyFont="1" applyBorder="1" applyAlignment="1">
      <alignment vertical="top"/>
    </xf>
    <xf numFmtId="0" fontId="15" fillId="0" borderId="1" xfId="3" applyFont="1"/>
    <xf numFmtId="0" fontId="18" fillId="0" borderId="1" xfId="3" applyFont="1" applyAlignment="1">
      <alignment horizontal="left" vertical="center"/>
    </xf>
    <xf numFmtId="0" fontId="12" fillId="0" borderId="1" xfId="3" applyFont="1" applyAlignment="1">
      <alignment vertical="center" wrapText="1"/>
    </xf>
    <xf numFmtId="0" fontId="3" fillId="0" borderId="1" xfId="3" applyFont="1"/>
    <xf numFmtId="0" fontId="3" fillId="0" borderId="1" xfId="3" applyFont="1" applyAlignment="1">
      <alignment vertical="center"/>
    </xf>
    <xf numFmtId="0" fontId="13" fillId="0" borderId="1" xfId="3" applyFont="1" applyAlignment="1">
      <alignment vertical="center"/>
    </xf>
    <xf numFmtId="0" fontId="13" fillId="0" borderId="3" xfId="3" applyFont="1" applyBorder="1" applyAlignment="1">
      <alignment horizontal="left" vertical="center" wrapText="1"/>
    </xf>
    <xf numFmtId="0" fontId="13" fillId="0" borderId="3" xfId="3" applyFont="1" applyBorder="1" applyAlignment="1">
      <alignment horizontal="center" vertical="center" wrapText="1"/>
    </xf>
    <xf numFmtId="0" fontId="13" fillId="0" borderId="3" xfId="3" applyFont="1" applyBorder="1" applyAlignment="1">
      <alignment horizontal="center" vertical="center"/>
    </xf>
    <xf numFmtId="168" fontId="3" fillId="0" borderId="1" xfId="3" applyNumberFormat="1" applyFont="1" applyAlignment="1">
      <alignment horizontal="center"/>
    </xf>
    <xf numFmtId="168" fontId="3" fillId="5" borderId="4" xfId="4" applyNumberFormat="1" applyFont="1" applyFill="1" applyBorder="1" applyAlignment="1">
      <alignment horizontal="center" vertical="center"/>
    </xf>
    <xf numFmtId="170" fontId="3" fillId="5" borderId="4" xfId="3" applyNumberFormat="1" applyFont="1" applyFill="1" applyBorder="1" applyAlignment="1">
      <alignment horizontal="center" vertical="center"/>
    </xf>
    <xf numFmtId="168" fontId="3" fillId="2" borderId="5" xfId="4" applyNumberFormat="1" applyFont="1" applyFill="1" applyBorder="1" applyAlignment="1">
      <alignment horizontal="center" vertical="center"/>
    </xf>
    <xf numFmtId="0" fontId="15" fillId="0" borderId="1" xfId="3" applyFont="1" applyAlignment="1">
      <alignment horizontal="center" vertical="center" textRotation="90"/>
    </xf>
    <xf numFmtId="0" fontId="15" fillId="0" borderId="1" xfId="3" applyFont="1" applyAlignment="1">
      <alignment horizontal="center" vertical="top" wrapText="1"/>
    </xf>
    <xf numFmtId="0" fontId="8" fillId="0" borderId="1" xfId="6" applyFont="1"/>
    <xf numFmtId="167" fontId="8" fillId="0" borderId="1" xfId="6" applyNumberFormat="1" applyFont="1"/>
    <xf numFmtId="0" fontId="16" fillId="0" borderId="1" xfId="3" applyFont="1" applyAlignment="1">
      <alignment vertical="center"/>
    </xf>
    <xf numFmtId="0" fontId="9" fillId="0" borderId="1" xfId="6" applyFont="1" applyAlignment="1">
      <alignment horizontal="right"/>
    </xf>
    <xf numFmtId="169" fontId="8" fillId="0" borderId="1" xfId="13" applyNumberFormat="1" applyFont="1"/>
    <xf numFmtId="167" fontId="9" fillId="0" borderId="1" xfId="6" applyNumberFormat="1" applyFont="1"/>
    <xf numFmtId="0" fontId="24" fillId="0" borderId="1" xfId="3" applyFont="1" applyAlignment="1">
      <alignment vertical="center"/>
    </xf>
    <xf numFmtId="2" fontId="25" fillId="0" borderId="1" xfId="6" applyNumberFormat="1" applyFont="1" applyAlignment="1">
      <alignment horizontal="left" indent="1"/>
    </xf>
    <xf numFmtId="0" fontId="25" fillId="0" borderId="1" xfId="6" applyFont="1"/>
    <xf numFmtId="0" fontId="26" fillId="0" borderId="1" xfId="6" applyFont="1"/>
    <xf numFmtId="0" fontId="15" fillId="0" borderId="1" xfId="3" applyFont="1" applyAlignment="1">
      <alignment vertical="center"/>
    </xf>
    <xf numFmtId="0" fontId="23" fillId="0" borderId="1" xfId="3" applyFont="1"/>
    <xf numFmtId="0" fontId="9" fillId="0" borderId="0" xfId="0" applyFont="1" applyAlignment="1">
      <alignment horizontal="justify" vertical="center"/>
    </xf>
    <xf numFmtId="0" fontId="20" fillId="0" borderId="1" xfId="3" quotePrefix="1" applyFont="1"/>
    <xf numFmtId="0" fontId="21" fillId="0" borderId="6" xfId="6" applyFont="1" applyBorder="1" applyAlignment="1">
      <alignment horizontal="left" vertical="center"/>
    </xf>
    <xf numFmtId="0" fontId="10" fillId="0" borderId="6" xfId="6" applyFont="1" applyBorder="1" applyAlignment="1">
      <alignment horizontal="left" vertical="center"/>
    </xf>
    <xf numFmtId="0" fontId="22" fillId="0" borderId="6" xfId="6" applyFont="1" applyBorder="1" applyAlignment="1">
      <alignment horizontal="center" vertical="top" wrapText="1"/>
    </xf>
    <xf numFmtId="1" fontId="19" fillId="5" borderId="1" xfId="5" applyNumberFormat="1" applyFont="1" applyFill="1" applyAlignment="1" applyProtection="1">
      <alignment horizontal="center" vertical="center" wrapText="1"/>
    </xf>
    <xf numFmtId="9" fontId="19" fillId="5" borderId="1" xfId="5" applyFont="1" applyFill="1" applyAlignment="1" applyProtection="1">
      <alignment vertical="center" wrapText="1"/>
    </xf>
    <xf numFmtId="0" fontId="23" fillId="0" borderId="1" xfId="3" applyFont="1" applyAlignment="1">
      <alignment vertical="center"/>
    </xf>
    <xf numFmtId="0" fontId="15" fillId="0" borderId="1" xfId="3" applyFont="1" applyAlignment="1">
      <alignment horizontal="center"/>
    </xf>
    <xf numFmtId="0" fontId="28" fillId="0" borderId="1" xfId="2" applyFont="1" applyAlignment="1">
      <alignment horizontal="left" vertical="center"/>
    </xf>
    <xf numFmtId="0" fontId="23" fillId="0" borderId="1" xfId="3" applyFont="1" applyAlignment="1">
      <alignment horizontal="center" vertical="center" wrapText="1"/>
    </xf>
    <xf numFmtId="0" fontId="11" fillId="0" borderId="9" xfId="3" applyFont="1" applyBorder="1" applyAlignment="1">
      <alignment horizontal="center" vertical="center" wrapText="1"/>
    </xf>
    <xf numFmtId="43" fontId="3" fillId="0" borderId="1" xfId="14" applyFont="1" applyBorder="1" applyAlignment="1">
      <alignment vertical="center"/>
    </xf>
    <xf numFmtId="43" fontId="3" fillId="0" borderId="1" xfId="3" applyNumberFormat="1" applyFont="1" applyAlignment="1">
      <alignment vertical="center"/>
    </xf>
    <xf numFmtId="0" fontId="8" fillId="0" borderId="9" xfId="3" applyFont="1" applyBorder="1" applyAlignment="1">
      <alignment horizontal="center" vertical="top" wrapText="1"/>
    </xf>
    <xf numFmtId="0" fontId="8" fillId="0" borderId="9" xfId="3" applyFont="1" applyBorder="1" applyAlignment="1">
      <alignment horizontal="center" vertical="top"/>
    </xf>
    <xf numFmtId="166" fontId="15" fillId="0" borderId="1" xfId="17" applyFont="1" applyBorder="1" applyAlignment="1" applyProtection="1">
      <alignment horizontal="center"/>
    </xf>
    <xf numFmtId="0" fontId="23" fillId="0" borderId="1" xfId="3" applyFont="1" applyAlignment="1">
      <alignment horizontal="center"/>
    </xf>
    <xf numFmtId="0" fontId="13" fillId="0" borderId="1" xfId="0" applyFont="1" applyBorder="1" applyAlignment="1">
      <alignment horizontal="center" vertical="top"/>
    </xf>
    <xf numFmtId="0" fontId="3" fillId="0" borderId="1" xfId="3" applyFont="1" applyAlignment="1">
      <alignment horizontal="center"/>
    </xf>
    <xf numFmtId="0" fontId="13" fillId="0" borderId="1" xfId="3" applyFont="1" applyAlignment="1">
      <alignment horizontal="center" vertical="center"/>
    </xf>
    <xf numFmtId="0" fontId="3" fillId="0" borderId="1" xfId="3" applyFont="1" applyAlignment="1">
      <alignment horizontal="center" vertical="center"/>
    </xf>
    <xf numFmtId="9" fontId="3" fillId="0" borderId="4" xfId="3" applyNumberFormat="1" applyFont="1" applyBorder="1" applyAlignment="1">
      <alignment horizontal="left" vertical="center" wrapText="1" indent="1"/>
    </xf>
    <xf numFmtId="168" fontId="3" fillId="2" borderId="4" xfId="4" applyNumberFormat="1" applyFont="1" applyFill="1" applyBorder="1" applyAlignment="1">
      <alignment horizontal="center" vertical="center"/>
    </xf>
    <xf numFmtId="3" fontId="3" fillId="2" borderId="4" xfId="3" applyNumberFormat="1" applyFont="1" applyFill="1" applyBorder="1" applyAlignment="1">
      <alignment horizontal="center" vertical="center"/>
    </xf>
    <xf numFmtId="168" fontId="3" fillId="5" borderId="17" xfId="4" applyNumberFormat="1" applyFont="1" applyFill="1" applyBorder="1" applyAlignment="1">
      <alignment horizontal="center" vertical="center"/>
    </xf>
    <xf numFmtId="170" fontId="3" fillId="2" borderId="4" xfId="3" applyNumberFormat="1" applyFont="1" applyFill="1" applyBorder="1" applyAlignment="1">
      <alignment horizontal="center" vertical="center"/>
    </xf>
    <xf numFmtId="0" fontId="15" fillId="0" borderId="18" xfId="3" applyFont="1" applyBorder="1"/>
    <xf numFmtId="0" fontId="15" fillId="0" borderId="18" xfId="3" applyFont="1" applyBorder="1" applyAlignment="1">
      <alignment horizontal="center"/>
    </xf>
    <xf numFmtId="0" fontId="9" fillId="0" borderId="1" xfId="6" applyFont="1"/>
    <xf numFmtId="0" fontId="34" fillId="2" borderId="0" xfId="0" applyFont="1" applyFill="1"/>
    <xf numFmtId="0" fontId="34" fillId="0" borderId="1" xfId="3" applyFont="1"/>
    <xf numFmtId="0" fontId="34" fillId="0" borderId="1" xfId="3" applyFont="1" applyAlignment="1">
      <alignment vertical="center"/>
    </xf>
    <xf numFmtId="0" fontId="19" fillId="0" borderId="1" xfId="3" applyFont="1"/>
    <xf numFmtId="0" fontId="19" fillId="0" borderId="1" xfId="3" applyFont="1" applyAlignment="1">
      <alignment horizontal="center"/>
    </xf>
    <xf numFmtId="0" fontId="12" fillId="0" borderId="1" xfId="3" applyFont="1"/>
    <xf numFmtId="0" fontId="19" fillId="0" borderId="1" xfId="2" applyFont="1" applyAlignment="1">
      <alignment horizontal="left" vertical="center"/>
    </xf>
    <xf numFmtId="0" fontId="36" fillId="0" borderId="1" xfId="3" quotePrefix="1" applyFont="1"/>
    <xf numFmtId="0" fontId="22" fillId="0" borderId="19" xfId="23" applyFont="1" applyBorder="1" applyAlignment="1">
      <alignment horizontal="left" vertical="center"/>
    </xf>
    <xf numFmtId="0" fontId="22" fillId="0" borderId="19" xfId="23" applyFont="1" applyBorder="1" applyAlignment="1">
      <alignment horizontal="left" vertical="center" wrapText="1"/>
    </xf>
    <xf numFmtId="0" fontId="19" fillId="0" borderId="1" xfId="3" applyFont="1" applyAlignment="1">
      <alignment vertical="center"/>
    </xf>
    <xf numFmtId="1" fontId="19" fillId="0" borderId="1" xfId="5" applyNumberFormat="1" applyFont="1" applyBorder="1" applyAlignment="1" applyProtection="1">
      <alignment horizontal="center" vertical="center" wrapText="1"/>
    </xf>
    <xf numFmtId="9" fontId="19" fillId="0" borderId="1" xfId="5" applyFont="1" applyBorder="1" applyAlignment="1" applyProtection="1">
      <alignment vertical="center" wrapText="1"/>
    </xf>
    <xf numFmtId="1" fontId="19" fillId="5" borderId="1" xfId="5" applyNumberFormat="1" applyFont="1" applyFill="1" applyBorder="1" applyAlignment="1" applyProtection="1">
      <alignment horizontal="center" vertical="center" wrapText="1"/>
    </xf>
    <xf numFmtId="9" fontId="19" fillId="5" borderId="1" xfId="5" applyFont="1" applyFill="1" applyBorder="1" applyAlignment="1" applyProtection="1">
      <alignment vertical="center" wrapText="1"/>
    </xf>
    <xf numFmtId="9" fontId="19" fillId="0" borderId="1" xfId="5" applyFont="1" applyFill="1" applyAlignment="1" applyProtection="1">
      <alignment vertical="center" wrapText="1"/>
    </xf>
    <xf numFmtId="9" fontId="37" fillId="0" borderId="1" xfId="5" applyFont="1" applyBorder="1" applyAlignment="1" applyProtection="1">
      <alignment vertical="center" wrapText="1"/>
    </xf>
    <xf numFmtId="0" fontId="19" fillId="0" borderId="20" xfId="3" applyFont="1" applyBorder="1"/>
    <xf numFmtId="0" fontId="19" fillId="0" borderId="20" xfId="3" applyFont="1" applyBorder="1" applyAlignment="1">
      <alignment horizontal="center"/>
    </xf>
    <xf numFmtId="0" fontId="12" fillId="0" borderId="1" xfId="3" applyFont="1" applyAlignment="1">
      <alignment vertical="center"/>
    </xf>
    <xf numFmtId="0" fontId="38" fillId="0" borderId="1" xfId="2" applyFont="1"/>
    <xf numFmtId="0" fontId="39" fillId="0" borderId="1" xfId="2" applyFont="1" applyAlignment="1">
      <alignment vertical="center"/>
    </xf>
    <xf numFmtId="0" fontId="40" fillId="0" borderId="1" xfId="2" applyFont="1"/>
    <xf numFmtId="0" fontId="40" fillId="0" borderId="1" xfId="2" applyFont="1" applyAlignment="1">
      <alignment vertical="center"/>
    </xf>
    <xf numFmtId="0" fontId="41" fillId="0" borderId="1" xfId="2" applyFont="1" applyAlignment="1">
      <alignment vertical="center"/>
    </xf>
    <xf numFmtId="0" fontId="42" fillId="0" borderId="1" xfId="2" applyFont="1" applyAlignment="1">
      <alignment vertical="center"/>
    </xf>
    <xf numFmtId="0" fontId="39" fillId="0" borderId="1" xfId="2" applyFont="1"/>
    <xf numFmtId="0" fontId="42" fillId="0" borderId="1" xfId="2" applyFont="1"/>
    <xf numFmtId="3" fontId="13" fillId="2" borderId="26" xfId="3" applyNumberFormat="1" applyFont="1" applyFill="1" applyBorder="1" applyAlignment="1">
      <alignment horizontal="center" vertical="center"/>
    </xf>
    <xf numFmtId="168" fontId="3" fillId="0" borderId="1" xfId="3" applyNumberFormat="1" applyFont="1" applyAlignment="1">
      <alignment vertical="center"/>
    </xf>
    <xf numFmtId="0" fontId="19" fillId="0" borderId="20" xfId="3" applyFont="1" applyBorder="1" applyAlignment="1">
      <alignment vertical="center"/>
    </xf>
    <xf numFmtId="0" fontId="19" fillId="0" borderId="1" xfId="3" applyFont="1" applyAlignment="1">
      <alignment horizontal="center" vertical="center"/>
    </xf>
    <xf numFmtId="166" fontId="19" fillId="0" borderId="1" xfId="25" applyFont="1" applyBorder="1" applyAlignment="1" applyProtection="1">
      <alignment horizontal="center" vertical="center"/>
    </xf>
    <xf numFmtId="0" fontId="19" fillId="0" borderId="20" xfId="3" applyFont="1" applyBorder="1" applyAlignment="1">
      <alignment horizontal="center" vertical="center"/>
    </xf>
    <xf numFmtId="0" fontId="3" fillId="0" borderId="1" xfId="0" applyFont="1" applyBorder="1"/>
    <xf numFmtId="9" fontId="19" fillId="5" borderId="1" xfId="5" applyFont="1" applyFill="1" applyAlignment="1" applyProtection="1">
      <alignment horizontal="left" vertical="center" wrapText="1"/>
    </xf>
    <xf numFmtId="9" fontId="19" fillId="0" borderId="1" xfId="5" applyFont="1" applyBorder="1" applyAlignment="1" applyProtection="1">
      <alignment horizontal="left" vertical="center" wrapText="1"/>
    </xf>
    <xf numFmtId="9" fontId="3" fillId="5" borderId="4" xfId="3" applyNumberFormat="1" applyFont="1" applyFill="1" applyBorder="1" applyAlignment="1">
      <alignment horizontal="left" vertical="center" wrapText="1" indent="1"/>
    </xf>
    <xf numFmtId="9" fontId="3" fillId="5" borderId="17" xfId="3" applyNumberFormat="1" applyFont="1" applyFill="1" applyBorder="1" applyAlignment="1">
      <alignment horizontal="left" vertical="center" wrapText="1" indent="1"/>
    </xf>
    <xf numFmtId="0" fontId="46" fillId="0" borderId="27" xfId="0" applyFont="1" applyBorder="1" applyAlignment="1">
      <alignment vertical="center"/>
    </xf>
    <xf numFmtId="167" fontId="8" fillId="0" borderId="27" xfId="6" applyNumberFormat="1" applyFont="1" applyBorder="1" applyAlignment="1">
      <alignment vertical="center"/>
    </xf>
    <xf numFmtId="0" fontId="8" fillId="0" borderId="27" xfId="6" applyFont="1" applyBorder="1" applyAlignment="1">
      <alignment vertical="center"/>
    </xf>
    <xf numFmtId="167" fontId="9" fillId="0" borderId="27" xfId="12" applyFont="1" applyBorder="1" applyAlignment="1">
      <alignment vertical="center"/>
    </xf>
    <xf numFmtId="171" fontId="9" fillId="0" borderId="27" xfId="6" applyNumberFormat="1" applyFont="1" applyBorder="1" applyAlignment="1">
      <alignment vertical="center"/>
    </xf>
    <xf numFmtId="0" fontId="8" fillId="0" borderId="1" xfId="6" applyFont="1" applyAlignment="1">
      <alignment vertical="center"/>
    </xf>
    <xf numFmtId="167" fontId="8" fillId="0" borderId="1" xfId="6" applyNumberFormat="1" applyFont="1" applyAlignment="1">
      <alignment vertical="center"/>
    </xf>
    <xf numFmtId="0" fontId="11" fillId="11" borderId="28" xfId="3" applyFont="1" applyFill="1" applyBorder="1" applyAlignment="1">
      <alignment horizontal="center" vertical="center" wrapText="1"/>
    </xf>
    <xf numFmtId="0" fontId="11" fillId="11" borderId="29" xfId="3" applyFont="1" applyFill="1" applyBorder="1" applyAlignment="1">
      <alignment horizontal="center" vertical="center" wrapText="1"/>
    </xf>
    <xf numFmtId="0" fontId="11" fillId="11" borderId="30" xfId="3" applyFont="1" applyFill="1" applyBorder="1" applyAlignment="1">
      <alignment horizontal="center" vertical="center" wrapText="1"/>
    </xf>
    <xf numFmtId="0" fontId="14" fillId="11" borderId="1" xfId="0" applyFont="1" applyFill="1" applyBorder="1" applyAlignment="1">
      <alignment horizontal="left"/>
    </xf>
    <xf numFmtId="0" fontId="48" fillId="11" borderId="1" xfId="2" applyFont="1" applyFill="1" applyAlignment="1">
      <alignment horizontal="left" vertical="center"/>
    </xf>
    <xf numFmtId="167" fontId="47" fillId="11" borderId="1" xfId="6" applyNumberFormat="1" applyFont="1" applyFill="1" applyAlignment="1">
      <alignment vertical="center"/>
    </xf>
    <xf numFmtId="0" fontId="47" fillId="11" borderId="1" xfId="6" applyFont="1" applyFill="1" applyAlignment="1">
      <alignment vertical="center"/>
    </xf>
    <xf numFmtId="167" fontId="11" fillId="11" borderId="1" xfId="12" applyFont="1" applyFill="1" applyBorder="1" applyAlignment="1">
      <alignment vertical="center"/>
    </xf>
    <xf numFmtId="171" fontId="11" fillId="11" borderId="1" xfId="6" applyNumberFormat="1" applyFont="1" applyFill="1" applyAlignment="1">
      <alignment vertical="center"/>
    </xf>
    <xf numFmtId="0" fontId="50" fillId="11" borderId="1" xfId="3" applyFont="1" applyFill="1"/>
    <xf numFmtId="0" fontId="47" fillId="11" borderId="1" xfId="6" applyFont="1" applyFill="1"/>
    <xf numFmtId="0" fontId="48" fillId="11" borderId="1" xfId="3" applyFont="1" applyFill="1" applyAlignment="1">
      <alignment vertical="center"/>
    </xf>
    <xf numFmtId="0" fontId="51" fillId="0" borderId="1" xfId="3" applyFont="1" applyAlignment="1">
      <alignment vertical="center"/>
    </xf>
    <xf numFmtId="1" fontId="19" fillId="0" borderId="31" xfId="5" applyNumberFormat="1" applyFont="1" applyBorder="1" applyAlignment="1" applyProtection="1">
      <alignment horizontal="center" vertical="center" wrapText="1"/>
    </xf>
    <xf numFmtId="9" fontId="19" fillId="0" borderId="32" xfId="5" applyFont="1" applyBorder="1" applyAlignment="1" applyProtection="1">
      <alignment vertical="center" wrapText="1"/>
    </xf>
    <xf numFmtId="165" fontId="22" fillId="4" borderId="32" xfId="3" applyNumberFormat="1" applyFont="1" applyFill="1" applyBorder="1" applyAlignment="1" applyProtection="1">
      <alignment horizontal="center" vertical="center"/>
      <protection locked="0"/>
    </xf>
    <xf numFmtId="1" fontId="19" fillId="5" borderId="34" xfId="5" applyNumberFormat="1" applyFont="1" applyFill="1" applyBorder="1" applyAlignment="1" applyProtection="1">
      <alignment horizontal="center" vertical="center" wrapText="1"/>
    </xf>
    <xf numFmtId="9" fontId="19" fillId="5" borderId="35" xfId="5" applyFont="1" applyFill="1" applyBorder="1" applyAlignment="1" applyProtection="1">
      <alignment vertical="center" wrapText="1"/>
    </xf>
    <xf numFmtId="165" fontId="22" fillId="4" borderId="35" xfId="3" applyNumberFormat="1" applyFont="1" applyFill="1" applyBorder="1" applyAlignment="1" applyProtection="1">
      <alignment horizontal="center" vertical="center"/>
      <protection locked="0"/>
    </xf>
    <xf numFmtId="1" fontId="19" fillId="2" borderId="37" xfId="5" applyNumberFormat="1" applyFont="1" applyFill="1" applyBorder="1" applyAlignment="1" applyProtection="1">
      <alignment horizontal="center" vertical="center" wrapText="1"/>
    </xf>
    <xf numFmtId="9" fontId="19" fillId="2" borderId="38" xfId="5" applyFont="1" applyFill="1" applyBorder="1" applyAlignment="1" applyProtection="1">
      <alignment vertical="center" wrapText="1"/>
    </xf>
    <xf numFmtId="165" fontId="22" fillId="4" borderId="38" xfId="3" applyNumberFormat="1" applyFont="1" applyFill="1" applyBorder="1" applyAlignment="1" applyProtection="1">
      <alignment horizontal="center" vertical="center"/>
      <protection locked="0"/>
    </xf>
    <xf numFmtId="9" fontId="3" fillId="0" borderId="32" xfId="5" applyFont="1" applyBorder="1" applyAlignment="1" applyProtection="1">
      <alignment horizontal="left" vertical="center" wrapText="1" indent="1"/>
    </xf>
    <xf numFmtId="9" fontId="3" fillId="5" borderId="35" xfId="5" applyFont="1" applyFill="1" applyBorder="1" applyAlignment="1" applyProtection="1">
      <alignment horizontal="left" vertical="center" wrapText="1" indent="1"/>
    </xf>
    <xf numFmtId="9" fontId="3" fillId="2" borderId="38" xfId="5" applyFont="1" applyFill="1" applyBorder="1" applyAlignment="1" applyProtection="1">
      <alignment horizontal="left" vertical="center" wrapText="1" indent="1"/>
    </xf>
    <xf numFmtId="0" fontId="22" fillId="0" borderId="19" xfId="23" applyFont="1" applyBorder="1" applyAlignment="1">
      <alignment horizontal="center" vertical="center" wrapText="1"/>
    </xf>
    <xf numFmtId="0" fontId="53" fillId="0" borderId="19" xfId="23" applyFont="1" applyBorder="1" applyAlignment="1">
      <alignment horizontal="center" vertical="center" wrapText="1"/>
    </xf>
    <xf numFmtId="0" fontId="48" fillId="11" borderId="1" xfId="0" applyFont="1" applyFill="1" applyBorder="1" applyAlignment="1">
      <alignment horizontal="left" vertical="center"/>
    </xf>
    <xf numFmtId="1" fontId="19" fillId="0" borderId="40" xfId="5" applyNumberFormat="1" applyFont="1" applyBorder="1" applyAlignment="1" applyProtection="1">
      <alignment horizontal="center" vertical="center" wrapText="1"/>
    </xf>
    <xf numFmtId="9" fontId="19" fillId="0" borderId="40" xfId="5" applyFont="1" applyBorder="1" applyAlignment="1" applyProtection="1">
      <alignment horizontal="left" vertical="center" wrapText="1"/>
    </xf>
    <xf numFmtId="9" fontId="19" fillId="0" borderId="40" xfId="5" applyFont="1" applyFill="1" applyBorder="1" applyAlignment="1" applyProtection="1">
      <alignment vertical="center" wrapText="1"/>
    </xf>
    <xf numFmtId="10" fontId="19" fillId="5" borderId="1" xfId="24" applyNumberFormat="1" applyFont="1" applyFill="1" applyBorder="1" applyAlignment="1" applyProtection="1">
      <alignment horizontal="center" vertical="center"/>
    </xf>
    <xf numFmtId="10" fontId="19" fillId="0" borderId="1" xfId="24" applyNumberFormat="1" applyFont="1" applyBorder="1" applyAlignment="1" applyProtection="1">
      <alignment horizontal="center" vertical="center"/>
    </xf>
    <xf numFmtId="10" fontId="19" fillId="2" borderId="1" xfId="24" applyNumberFormat="1" applyFont="1" applyFill="1" applyBorder="1" applyAlignment="1" applyProtection="1">
      <alignment horizontal="center" vertical="center"/>
    </xf>
    <xf numFmtId="10" fontId="19" fillId="2" borderId="40" xfId="24" applyNumberFormat="1" applyFont="1" applyFill="1" applyBorder="1" applyAlignment="1" applyProtection="1">
      <alignment horizontal="center" vertical="center"/>
    </xf>
    <xf numFmtId="9" fontId="22" fillId="0" borderId="1" xfId="24" applyFont="1" applyBorder="1" applyAlignment="1" applyProtection="1">
      <alignment horizontal="center" vertical="center"/>
    </xf>
    <xf numFmtId="10" fontId="22" fillId="2" borderId="40" xfId="24" applyNumberFormat="1" applyFont="1" applyFill="1" applyBorder="1" applyAlignment="1" applyProtection="1">
      <alignment horizontal="center" vertical="center"/>
    </xf>
    <xf numFmtId="10" fontId="22" fillId="5" borderId="1" xfId="24" applyNumberFormat="1" applyFont="1" applyFill="1" applyBorder="1" applyAlignment="1" applyProtection="1">
      <alignment horizontal="center" vertical="center"/>
    </xf>
    <xf numFmtId="10" fontId="22" fillId="0" borderId="1" xfId="24" applyNumberFormat="1" applyFont="1" applyBorder="1" applyAlignment="1" applyProtection="1">
      <alignment horizontal="center" vertical="center"/>
    </xf>
    <xf numFmtId="10" fontId="19" fillId="4" borderId="21" xfId="24" applyNumberFormat="1" applyFont="1" applyFill="1" applyBorder="1" applyAlignment="1" applyProtection="1">
      <alignment horizontal="center" vertical="center"/>
      <protection locked="0"/>
    </xf>
    <xf numFmtId="10" fontId="19" fillId="4" borderId="41" xfId="24" applyNumberFormat="1" applyFont="1" applyFill="1" applyBorder="1" applyAlignment="1" applyProtection="1">
      <alignment horizontal="center" vertical="center"/>
      <protection locked="0"/>
    </xf>
    <xf numFmtId="10" fontId="35" fillId="11" borderId="1" xfId="5" applyNumberFormat="1" applyFont="1" applyFill="1" applyBorder="1" applyAlignment="1" applyProtection="1">
      <alignment horizontal="center" vertical="center" wrapText="1"/>
    </xf>
    <xf numFmtId="170" fontId="54" fillId="11" borderId="2" xfId="3" applyNumberFormat="1" applyFont="1" applyFill="1" applyBorder="1" applyAlignment="1">
      <alignment horizontal="center" vertical="center"/>
    </xf>
    <xf numFmtId="0" fontId="56" fillId="2" borderId="0" xfId="0" applyFont="1" applyFill="1"/>
    <xf numFmtId="0" fontId="4" fillId="2" borderId="0" xfId="0" applyFont="1" applyFill="1"/>
    <xf numFmtId="0" fontId="56" fillId="2" borderId="12" xfId="0" applyFont="1" applyFill="1" applyBorder="1" applyAlignment="1">
      <alignment horizontal="left" vertical="center" wrapText="1"/>
    </xf>
    <xf numFmtId="9" fontId="56" fillId="2" borderId="7" xfId="0" applyNumberFormat="1" applyFont="1" applyFill="1" applyBorder="1" applyAlignment="1">
      <alignment horizontal="center" vertical="center"/>
    </xf>
    <xf numFmtId="2" fontId="56" fillId="2" borderId="12" xfId="0" applyNumberFormat="1" applyFont="1" applyFill="1" applyBorder="1" applyAlignment="1">
      <alignment horizontal="center" vertical="center"/>
    </xf>
    <xf numFmtId="0" fontId="56" fillId="2" borderId="13" xfId="0" applyFont="1" applyFill="1" applyBorder="1" applyAlignment="1">
      <alignment horizontal="center" vertical="center"/>
    </xf>
    <xf numFmtId="0" fontId="57" fillId="2" borderId="15" xfId="0" applyFont="1" applyFill="1" applyBorder="1" applyAlignment="1">
      <alignment horizontal="left"/>
    </xf>
    <xf numFmtId="166" fontId="58" fillId="2" borderId="1" xfId="17" applyFont="1" applyFill="1" applyBorder="1" applyAlignment="1" applyProtection="1">
      <alignment horizontal="center"/>
      <protection locked="0"/>
    </xf>
    <xf numFmtId="0" fontId="4" fillId="2" borderId="12" xfId="0" applyFont="1" applyFill="1" applyBorder="1"/>
    <xf numFmtId="173" fontId="4" fillId="2" borderId="7" xfId="0" applyNumberFormat="1" applyFont="1" applyFill="1" applyBorder="1"/>
    <xf numFmtId="168" fontId="4" fillId="2" borderId="14" xfId="0" applyNumberFormat="1" applyFont="1" applyFill="1" applyBorder="1" applyAlignment="1">
      <alignment horizontal="right"/>
    </xf>
    <xf numFmtId="168" fontId="4" fillId="2" borderId="8" xfId="0" applyNumberFormat="1" applyFont="1" applyFill="1" applyBorder="1" applyAlignment="1">
      <alignment horizontal="right"/>
    </xf>
    <xf numFmtId="0" fontId="4" fillId="2" borderId="14" xfId="0" applyFont="1" applyFill="1" applyBorder="1"/>
    <xf numFmtId="0" fontId="4" fillId="2" borderId="1" xfId="0" applyFont="1" applyFill="1" applyBorder="1"/>
    <xf numFmtId="0" fontId="4" fillId="2" borderId="8" xfId="0" applyFont="1" applyFill="1" applyBorder="1"/>
    <xf numFmtId="0" fontId="4" fillId="2" borderId="15" xfId="0" applyFont="1" applyFill="1" applyBorder="1"/>
    <xf numFmtId="0" fontId="4" fillId="2" borderId="16" xfId="0" applyFont="1" applyFill="1" applyBorder="1"/>
    <xf numFmtId="0" fontId="50" fillId="0" borderId="1" xfId="0" applyFont="1" applyBorder="1"/>
    <xf numFmtId="166" fontId="4" fillId="2" borderId="1" xfId="17" applyFont="1" applyFill="1" applyBorder="1" applyProtection="1"/>
    <xf numFmtId="0" fontId="58" fillId="2" borderId="1" xfId="0" applyFont="1" applyFill="1" applyBorder="1"/>
    <xf numFmtId="0" fontId="56" fillId="2" borderId="2" xfId="21" applyNumberFormat="1" applyFont="1" applyFill="1" applyBorder="1" applyAlignment="1" applyProtection="1">
      <alignment horizontal="center" vertical="top"/>
    </xf>
    <xf numFmtId="0" fontId="56" fillId="2" borderId="2" xfId="21" applyNumberFormat="1" applyFont="1" applyFill="1" applyBorder="1" applyAlignment="1" applyProtection="1">
      <alignment horizontal="center"/>
    </xf>
    <xf numFmtId="0" fontId="60" fillId="2" borderId="0" xfId="0" applyFont="1" applyFill="1"/>
    <xf numFmtId="0" fontId="4" fillId="2" borderId="2" xfId="0" applyFont="1" applyFill="1" applyBorder="1"/>
    <xf numFmtId="174" fontId="4" fillId="2" borderId="2" xfId="19" applyNumberFormat="1" applyFont="1" applyFill="1" applyBorder="1" applyAlignment="1" applyProtection="1"/>
    <xf numFmtId="175" fontId="4" fillId="2" borderId="2" xfId="19" applyNumberFormat="1" applyFont="1" applyFill="1" applyBorder="1" applyAlignment="1" applyProtection="1">
      <alignment horizontal="center"/>
    </xf>
    <xf numFmtId="0" fontId="59" fillId="2" borderId="0" xfId="0" applyFont="1" applyFill="1"/>
    <xf numFmtId="2" fontId="4" fillId="2" borderId="12" xfId="0" applyNumberFormat="1" applyFont="1" applyFill="1" applyBorder="1"/>
    <xf numFmtId="43" fontId="59" fillId="2" borderId="0" xfId="14" applyFont="1" applyFill="1"/>
    <xf numFmtId="43" fontId="4" fillId="2" borderId="0" xfId="14" applyFont="1" applyFill="1"/>
    <xf numFmtId="0" fontId="4" fillId="2" borderId="2" xfId="0" applyFont="1" applyFill="1" applyBorder="1" applyAlignment="1">
      <alignment horizontal="center"/>
    </xf>
    <xf numFmtId="173" fontId="56" fillId="2" borderId="1" xfId="0" applyNumberFormat="1" applyFont="1" applyFill="1" applyBorder="1" applyAlignment="1">
      <alignment horizontal="right"/>
    </xf>
    <xf numFmtId="175" fontId="4" fillId="2" borderId="2" xfId="22" applyNumberFormat="1" applyFont="1" applyFill="1" applyBorder="1" applyProtection="1"/>
    <xf numFmtId="174" fontId="4" fillId="2" borderId="2" xfId="20" applyNumberFormat="1" applyFont="1" applyFill="1" applyBorder="1" applyAlignment="1" applyProtection="1"/>
    <xf numFmtId="2" fontId="4" fillId="2" borderId="2" xfId="0" applyNumberFormat="1" applyFont="1" applyFill="1" applyBorder="1" applyAlignment="1">
      <alignment horizontal="center"/>
    </xf>
    <xf numFmtId="9" fontId="4" fillId="2" borderId="1" xfId="0" applyNumberFormat="1" applyFont="1" applyFill="1" applyBorder="1" applyAlignment="1">
      <alignment horizontal="center"/>
    </xf>
    <xf numFmtId="0" fontId="4" fillId="2" borderId="0" xfId="0" applyFont="1" applyFill="1" applyAlignment="1">
      <alignment vertical="center"/>
    </xf>
    <xf numFmtId="2" fontId="50" fillId="11" borderId="2" xfId="0" applyNumberFormat="1" applyFont="1" applyFill="1" applyBorder="1" applyAlignment="1">
      <alignment horizontal="center" vertical="center"/>
    </xf>
    <xf numFmtId="0" fontId="59" fillId="2" borderId="0" xfId="0" applyFont="1" applyFill="1" applyAlignment="1">
      <alignment vertical="center"/>
    </xf>
    <xf numFmtId="0" fontId="50" fillId="2" borderId="1" xfId="0" applyFont="1" applyFill="1" applyBorder="1"/>
    <xf numFmtId="0" fontId="50" fillId="2" borderId="0" xfId="0" applyFont="1" applyFill="1"/>
    <xf numFmtId="166" fontId="50" fillId="2" borderId="1" xfId="17" applyFont="1" applyFill="1" applyBorder="1" applyProtection="1"/>
    <xf numFmtId="0" fontId="61" fillId="2" borderId="1" xfId="0" applyFont="1" applyFill="1" applyBorder="1" applyAlignment="1">
      <alignment horizontal="left"/>
    </xf>
    <xf numFmtId="166" fontId="59" fillId="2" borderId="1" xfId="17" applyFont="1" applyFill="1" applyBorder="1" applyProtection="1"/>
    <xf numFmtId="168" fontId="50" fillId="2" borderId="1" xfId="0" applyNumberFormat="1" applyFont="1" applyFill="1" applyBorder="1" applyAlignment="1">
      <alignment horizontal="left"/>
    </xf>
    <xf numFmtId="0" fontId="50" fillId="2" borderId="1" xfId="0" applyFont="1" applyFill="1" applyBorder="1" applyAlignment="1">
      <alignment horizontal="left"/>
    </xf>
    <xf numFmtId="9" fontId="59" fillId="2" borderId="1" xfId="18" applyFont="1" applyFill="1" applyBorder="1" applyProtection="1"/>
    <xf numFmtId="9" fontId="4" fillId="2" borderId="1" xfId="18" applyFont="1" applyFill="1" applyBorder="1" applyProtection="1"/>
    <xf numFmtId="168" fontId="50" fillId="2" borderId="0" xfId="0" applyNumberFormat="1" applyFont="1" applyFill="1" applyAlignment="1">
      <alignment horizontal="left"/>
    </xf>
    <xf numFmtId="169" fontId="50" fillId="2" borderId="0" xfId="18" applyNumberFormat="1" applyFont="1" applyFill="1"/>
    <xf numFmtId="10" fontId="50" fillId="2" borderId="0" xfId="18" applyNumberFormat="1" applyFont="1" applyFill="1"/>
    <xf numFmtId="0" fontId="4" fillId="0" borderId="1" xfId="2"/>
    <xf numFmtId="0" fontId="62" fillId="0" borderId="19" xfId="23" applyFont="1" applyBorder="1" applyAlignment="1">
      <alignment horizontal="left" vertical="center"/>
    </xf>
    <xf numFmtId="0" fontId="64" fillId="0" borderId="42" xfId="2" applyFont="1" applyBorder="1"/>
    <xf numFmtId="0" fontId="65" fillId="0" borderId="42" xfId="26" applyFont="1" applyFill="1" applyBorder="1" applyAlignment="1" applyProtection="1">
      <alignment horizontal="left" vertical="center"/>
    </xf>
    <xf numFmtId="2" fontId="66" fillId="0" borderId="42" xfId="26" applyNumberFormat="1" applyFont="1" applyFill="1" applyBorder="1" applyAlignment="1" applyProtection="1">
      <alignment vertical="center"/>
    </xf>
    <xf numFmtId="0" fontId="67" fillId="0" borderId="42" xfId="26" applyFont="1" applyFill="1" applyBorder="1" applyAlignment="1" applyProtection="1">
      <alignment vertical="center"/>
    </xf>
    <xf numFmtId="0" fontId="68" fillId="0" borderId="42" xfId="26" applyFont="1" applyFill="1" applyBorder="1" applyAlignment="1" applyProtection="1">
      <alignment vertical="center"/>
    </xf>
    <xf numFmtId="2" fontId="69" fillId="0" borderId="42" xfId="26" applyNumberFormat="1" applyFont="1" applyFill="1" applyBorder="1" applyAlignment="1" applyProtection="1">
      <alignment vertical="center"/>
    </xf>
    <xf numFmtId="0" fontId="65" fillId="0" borderId="42" xfId="26" applyFont="1" applyFill="1" applyBorder="1" applyAlignment="1" applyProtection="1">
      <alignment horizontal="right" vertical="center"/>
    </xf>
    <xf numFmtId="2" fontId="71" fillId="0" borderId="44" xfId="2" applyNumberFormat="1" applyFont="1" applyBorder="1" applyAlignment="1">
      <alignment horizontal="center" vertical="center"/>
    </xf>
    <xf numFmtId="0" fontId="71" fillId="0" borderId="24" xfId="2" applyFont="1" applyBorder="1" applyAlignment="1">
      <alignment horizontal="center" vertical="center"/>
    </xf>
    <xf numFmtId="0" fontId="71" fillId="0" borderId="45" xfId="2" applyFont="1" applyBorder="1" applyAlignment="1">
      <alignment horizontal="center" vertical="center"/>
    </xf>
    <xf numFmtId="0" fontId="71" fillId="0" borderId="1" xfId="2" applyFont="1" applyAlignment="1">
      <alignment vertical="center"/>
    </xf>
    <xf numFmtId="0" fontId="71" fillId="0" borderId="1" xfId="2" applyFont="1" applyAlignment="1">
      <alignment horizontal="center" vertical="center" wrapText="1"/>
    </xf>
    <xf numFmtId="2" fontId="71" fillId="0" borderId="24" xfId="2" applyNumberFormat="1" applyFont="1" applyBorder="1" applyAlignment="1">
      <alignment horizontal="center"/>
    </xf>
    <xf numFmtId="0" fontId="73" fillId="0" borderId="1" xfId="2" applyFont="1"/>
    <xf numFmtId="0" fontId="72" fillId="0" borderId="1" xfId="2" applyFont="1" applyAlignment="1">
      <alignment horizontal="center"/>
    </xf>
    <xf numFmtId="0" fontId="71" fillId="0" borderId="1" xfId="2" applyFont="1" applyAlignment="1">
      <alignment horizontal="center" wrapText="1"/>
    </xf>
    <xf numFmtId="0" fontId="74" fillId="0" borderId="1" xfId="2" applyFont="1" applyAlignment="1">
      <alignment horizontal="center" vertical="center"/>
    </xf>
    <xf numFmtId="0" fontId="42" fillId="0" borderId="1" xfId="2" applyFont="1" applyAlignment="1">
      <alignment horizontal="center"/>
    </xf>
    <xf numFmtId="0" fontId="75" fillId="0" borderId="48" xfId="2" applyFont="1" applyBorder="1" applyAlignment="1">
      <alignment horizontal="center" vertical="center" wrapText="1"/>
    </xf>
    <xf numFmtId="0" fontId="75" fillId="0" borderId="49" xfId="2" applyFont="1" applyBorder="1" applyAlignment="1">
      <alignment horizontal="center" vertical="center" wrapText="1"/>
    </xf>
    <xf numFmtId="0" fontId="75" fillId="0" borderId="1" xfId="2" applyFont="1" applyAlignment="1">
      <alignment horizontal="center" vertical="center" wrapText="1"/>
    </xf>
    <xf numFmtId="0" fontId="75" fillId="0" borderId="50" xfId="2" applyFont="1" applyBorder="1" applyAlignment="1">
      <alignment horizontal="center" vertical="center" wrapText="1"/>
    </xf>
    <xf numFmtId="0" fontId="79" fillId="0" borderId="1" xfId="2" applyFont="1" applyAlignment="1">
      <alignment horizontal="center" vertical="center" wrapText="1"/>
    </xf>
    <xf numFmtId="177" fontId="42" fillId="0" borderId="1" xfId="2" applyNumberFormat="1" applyFont="1"/>
    <xf numFmtId="0" fontId="80" fillId="0" borderId="51" xfId="2" applyFont="1" applyBorder="1" applyAlignment="1">
      <alignment horizontal="center" vertical="center" wrapText="1"/>
    </xf>
    <xf numFmtId="168" fontId="81" fillId="0" borderId="1" xfId="8" applyNumberFormat="1" applyFont="1" applyFill="1" applyBorder="1" applyAlignment="1" applyProtection="1">
      <alignment horizontal="center" vertical="center"/>
    </xf>
    <xf numFmtId="168" fontId="82" fillId="2" borderId="45" xfId="8" applyNumberFormat="1" applyFont="1" applyFill="1" applyBorder="1" applyAlignment="1" applyProtection="1">
      <alignment horizontal="center" vertical="center"/>
    </xf>
    <xf numFmtId="168" fontId="80" fillId="2" borderId="45" xfId="2" applyNumberFormat="1" applyFont="1" applyFill="1" applyBorder="1" applyAlignment="1">
      <alignment horizontal="center" vertical="center" wrapText="1"/>
    </xf>
    <xf numFmtId="168" fontId="81" fillId="2" borderId="1" xfId="8" applyNumberFormat="1" applyFont="1" applyFill="1" applyBorder="1" applyAlignment="1" applyProtection="1">
      <alignment horizontal="center" vertical="center"/>
    </xf>
    <xf numFmtId="2" fontId="83" fillId="0" borderId="1" xfId="9" applyNumberFormat="1" applyFont="1" applyFill="1" applyBorder="1" applyAlignment="1" applyProtection="1">
      <alignment vertical="center" wrapText="1"/>
    </xf>
    <xf numFmtId="177" fontId="79" fillId="0" borderId="1" xfId="8" applyNumberFormat="1" applyFont="1" applyFill="1" applyBorder="1" applyAlignment="1" applyProtection="1">
      <alignment horizontal="right" vertical="center"/>
    </xf>
    <xf numFmtId="177" fontId="42" fillId="0" borderId="1" xfId="2" applyNumberFormat="1" applyFont="1" applyAlignment="1">
      <alignment vertical="center"/>
    </xf>
    <xf numFmtId="0" fontId="80" fillId="5" borderId="1" xfId="2" applyFont="1" applyFill="1" applyAlignment="1">
      <alignment horizontal="center" vertical="center" wrapText="1"/>
    </xf>
    <xf numFmtId="168" fontId="81" fillId="5" borderId="1" xfId="8" applyNumberFormat="1" applyFont="1" applyFill="1" applyBorder="1" applyAlignment="1" applyProtection="1">
      <alignment horizontal="center" vertical="center"/>
    </xf>
    <xf numFmtId="168" fontId="82" fillId="2" borderId="47" xfId="8" applyNumberFormat="1" applyFont="1" applyFill="1" applyBorder="1" applyAlignment="1" applyProtection="1">
      <alignment horizontal="center" vertical="center"/>
    </xf>
    <xf numFmtId="168" fontId="80" fillId="2" borderId="47" xfId="2" applyNumberFormat="1" applyFont="1" applyFill="1" applyBorder="1" applyAlignment="1">
      <alignment horizontal="center" vertical="center" wrapText="1"/>
    </xf>
    <xf numFmtId="0" fontId="80" fillId="0" borderId="1" xfId="2" applyFont="1" applyAlignment="1">
      <alignment horizontal="center" vertical="center" wrapText="1"/>
    </xf>
    <xf numFmtId="168" fontId="72" fillId="2" borderId="47" xfId="8" applyNumberFormat="1" applyFont="1" applyFill="1" applyBorder="1" applyAlignment="1" applyProtection="1">
      <alignment horizontal="center" vertical="center"/>
    </xf>
    <xf numFmtId="168" fontId="84" fillId="2" borderId="47" xfId="2" applyNumberFormat="1" applyFont="1" applyFill="1" applyBorder="1" applyAlignment="1">
      <alignment horizontal="center" vertical="center" wrapText="1"/>
    </xf>
    <xf numFmtId="0" fontId="42" fillId="0" borderId="1" xfId="2" applyFont="1" applyAlignment="1">
      <alignment horizontal="center" vertical="center" wrapText="1"/>
    </xf>
    <xf numFmtId="0" fontId="85" fillId="0" borderId="51" xfId="2" applyFont="1" applyBorder="1" applyAlignment="1">
      <alignment horizontal="center" vertical="center" wrapText="1"/>
    </xf>
    <xf numFmtId="178" fontId="86" fillId="0" borderId="1" xfId="8" applyNumberFormat="1" applyFont="1" applyFill="1" applyBorder="1" applyAlignment="1" applyProtection="1">
      <alignment horizontal="right" vertical="center"/>
    </xf>
    <xf numFmtId="177" fontId="86" fillId="0" borderId="1" xfId="8" applyNumberFormat="1" applyFont="1" applyFill="1" applyBorder="1" applyAlignment="1" applyProtection="1">
      <alignment horizontal="right" vertical="center"/>
    </xf>
    <xf numFmtId="0" fontId="85" fillId="0" borderId="1" xfId="2" applyFont="1" applyAlignment="1">
      <alignment horizontal="center" vertical="center" wrapText="1"/>
    </xf>
    <xf numFmtId="9" fontId="87" fillId="0" borderId="1" xfId="9" applyFont="1" applyFill="1" applyBorder="1" applyAlignment="1" applyProtection="1">
      <alignment vertical="center" wrapText="1"/>
    </xf>
    <xf numFmtId="0" fontId="42" fillId="0" borderId="52" xfId="2" applyFont="1" applyBorder="1"/>
    <xf numFmtId="0" fontId="88" fillId="0" borderId="42" xfId="2" applyFont="1" applyBorder="1" applyAlignment="1" applyProtection="1">
      <alignment vertical="center"/>
      <protection locked="0"/>
    </xf>
    <xf numFmtId="0" fontId="68" fillId="0" borderId="42" xfId="26" applyFont="1" applyFill="1" applyBorder="1" applyAlignment="1" applyProtection="1">
      <alignment horizontal="center" vertical="center"/>
    </xf>
    <xf numFmtId="0" fontId="89" fillId="3" borderId="1" xfId="2" applyFont="1" applyFill="1" applyAlignment="1">
      <alignment vertical="center"/>
    </xf>
    <xf numFmtId="0" fontId="90" fillId="0" borderId="1" xfId="2" applyFont="1"/>
    <xf numFmtId="0" fontId="91" fillId="0" borderId="1" xfId="2" applyFont="1" applyAlignment="1">
      <alignment horizontal="center"/>
    </xf>
    <xf numFmtId="0" fontId="79" fillId="0" borderId="53" xfId="2" applyFont="1" applyBorder="1" applyAlignment="1">
      <alignment vertical="center" wrapText="1"/>
    </xf>
    <xf numFmtId="0" fontId="90" fillId="0" borderId="1" xfId="2" applyFont="1" applyAlignment="1">
      <alignment vertical="center"/>
    </xf>
    <xf numFmtId="171" fontId="86" fillId="3" borderId="1" xfId="8" applyNumberFormat="1" applyFont="1" applyFill="1" applyBorder="1" applyAlignment="1" applyProtection="1">
      <alignment horizontal="center" vertical="center"/>
    </xf>
    <xf numFmtId="179" fontId="90" fillId="0" borderId="1" xfId="29" applyFont="1" applyBorder="1" applyAlignment="1" applyProtection="1">
      <alignment vertical="center"/>
    </xf>
    <xf numFmtId="0" fontId="79" fillId="0" borderId="54" xfId="2" applyFont="1" applyBorder="1" applyAlignment="1">
      <alignment vertical="center" wrapText="1"/>
    </xf>
    <xf numFmtId="0" fontId="79" fillId="3" borderId="53" xfId="2" applyFont="1" applyFill="1" applyBorder="1" applyAlignment="1">
      <alignment vertical="center" wrapText="1"/>
    </xf>
    <xf numFmtId="179" fontId="90" fillId="3" borderId="46" xfId="29" applyFont="1" applyFill="1" applyBorder="1" applyAlignment="1" applyProtection="1">
      <alignment vertical="center"/>
    </xf>
    <xf numFmtId="0" fontId="90" fillId="3" borderId="46" xfId="2" applyFont="1" applyFill="1" applyBorder="1" applyAlignment="1">
      <alignment vertical="center"/>
    </xf>
    <xf numFmtId="0" fontId="90" fillId="3" borderId="1" xfId="2" applyFont="1" applyFill="1" applyAlignment="1">
      <alignment vertical="center"/>
    </xf>
    <xf numFmtId="0" fontId="79" fillId="3" borderId="44" xfId="2" applyFont="1" applyFill="1" applyBorder="1" applyAlignment="1">
      <alignment vertical="center" wrapText="1"/>
    </xf>
    <xf numFmtId="0" fontId="79" fillId="3" borderId="54" xfId="2" applyFont="1" applyFill="1" applyBorder="1" applyAlignment="1">
      <alignment vertical="center" wrapText="1"/>
    </xf>
    <xf numFmtId="0" fontId="92" fillId="0" borderId="1" xfId="26" applyFont="1" applyFill="1" applyBorder="1" applyAlignment="1" applyProtection="1">
      <alignment horizontal="left" vertical="center"/>
    </xf>
    <xf numFmtId="0" fontId="93" fillId="0" borderId="1" xfId="26" applyFont="1" applyFill="1" applyBorder="1" applyAlignment="1" applyProtection="1">
      <alignment horizontal="left"/>
    </xf>
    <xf numFmtId="2" fontId="94" fillId="0" borderId="1" xfId="26" applyNumberFormat="1" applyFont="1" applyFill="1" applyBorder="1" applyAlignment="1" applyProtection="1"/>
    <xf numFmtId="0" fontId="43" fillId="0" borderId="1" xfId="26" applyFont="1" applyFill="1" applyBorder="1" applyAlignment="1" applyProtection="1"/>
    <xf numFmtId="176" fontId="95" fillId="0" borderId="1" xfId="26" applyNumberFormat="1" applyFont="1" applyFill="1" applyBorder="1" applyAlignment="1" applyProtection="1"/>
    <xf numFmtId="2" fontId="96" fillId="0" borderId="1" xfId="26" applyNumberFormat="1" applyFont="1" applyFill="1" applyBorder="1" applyAlignment="1" applyProtection="1"/>
    <xf numFmtId="0" fontId="97" fillId="0" borderId="1" xfId="28" applyFont="1" applyAlignment="1">
      <alignment vertical="top"/>
    </xf>
    <xf numFmtId="0" fontId="98" fillId="0" borderId="1" xfId="26" applyFont="1" applyFill="1" applyBorder="1" applyAlignment="1" applyProtection="1">
      <alignment horizontal="left" vertical="top"/>
    </xf>
    <xf numFmtId="2" fontId="99" fillId="0" borderId="1" xfId="26" applyNumberFormat="1" applyFont="1" applyFill="1" applyBorder="1" applyAlignment="1" applyProtection="1">
      <alignment vertical="top"/>
    </xf>
    <xf numFmtId="0" fontId="100" fillId="0" borderId="1" xfId="26" applyFont="1" applyFill="1" applyBorder="1" applyAlignment="1" applyProtection="1">
      <alignment vertical="top"/>
    </xf>
    <xf numFmtId="2" fontId="101" fillId="0" borderId="1" xfId="26" applyNumberFormat="1" applyFont="1" applyFill="1" applyBorder="1" applyAlignment="1" applyProtection="1">
      <alignment vertical="top"/>
    </xf>
    <xf numFmtId="0" fontId="39" fillId="0" borderId="1" xfId="2" applyFont="1" applyAlignment="1">
      <alignment vertical="top"/>
    </xf>
    <xf numFmtId="176" fontId="102" fillId="0" borderId="1" xfId="26" applyNumberFormat="1" applyFont="1" applyFill="1" applyBorder="1" applyAlignment="1" applyProtection="1">
      <alignment vertical="top"/>
    </xf>
    <xf numFmtId="0" fontId="42" fillId="0" borderId="1" xfId="2" applyFont="1" applyAlignment="1">
      <alignment vertical="top"/>
    </xf>
    <xf numFmtId="0" fontId="38" fillId="0" borderId="1" xfId="2" applyFont="1" applyAlignment="1">
      <alignment vertical="top"/>
    </xf>
    <xf numFmtId="0" fontId="103" fillId="0" borderId="42" xfId="2" applyFont="1" applyBorder="1" applyAlignment="1">
      <alignment horizontal="center" vertical="center" readingOrder="1"/>
    </xf>
    <xf numFmtId="0" fontId="104" fillId="0" borderId="42" xfId="2" applyFont="1" applyBorder="1" applyAlignment="1">
      <alignment horizontal="center" vertical="center" readingOrder="1"/>
    </xf>
    <xf numFmtId="0" fontId="105" fillId="0" borderId="1" xfId="28" applyFont="1" applyAlignment="1">
      <alignment vertical="center"/>
    </xf>
    <xf numFmtId="0" fontId="106" fillId="0" borderId="43" xfId="28" applyFont="1" applyBorder="1" applyAlignment="1">
      <alignment horizontal="center" vertical="center"/>
    </xf>
    <xf numFmtId="164" fontId="107" fillId="0" borderId="43" xfId="28" applyNumberFormat="1" applyFont="1" applyBorder="1" applyAlignment="1">
      <alignment horizontal="center" vertical="center"/>
    </xf>
    <xf numFmtId="0" fontId="105" fillId="0" borderId="1" xfId="28" applyFont="1" applyAlignment="1">
      <alignment horizontal="center" vertical="center"/>
    </xf>
    <xf numFmtId="0" fontId="106" fillId="5" borderId="1" xfId="28" applyFont="1" applyFill="1" applyAlignment="1">
      <alignment horizontal="center" vertical="center"/>
    </xf>
    <xf numFmtId="164" fontId="107" fillId="5" borderId="1" xfId="30" applyNumberFormat="1" applyFont="1" applyFill="1" applyAlignment="1">
      <alignment horizontal="center" vertical="center"/>
    </xf>
    <xf numFmtId="0" fontId="105" fillId="0" borderId="1" xfId="28" applyFont="1"/>
    <xf numFmtId="0" fontId="105" fillId="0" borderId="1" xfId="30" applyFont="1"/>
    <xf numFmtId="0" fontId="83" fillId="0" borderId="25" xfId="2" applyFont="1" applyBorder="1"/>
    <xf numFmtId="0" fontId="108" fillId="0" borderId="1" xfId="28" applyFont="1"/>
    <xf numFmtId="0" fontId="105" fillId="0" borderId="1" xfId="28" applyFont="1" applyAlignment="1">
      <alignment horizontal="left"/>
    </xf>
    <xf numFmtId="2" fontId="105" fillId="0" borderId="1" xfId="28" applyNumberFormat="1" applyFont="1"/>
    <xf numFmtId="167" fontId="42" fillId="0" borderId="1" xfId="31" applyFont="1"/>
    <xf numFmtId="3" fontId="105" fillId="0" borderId="1" xfId="28" applyNumberFormat="1" applyFont="1" applyAlignment="1">
      <alignment horizontal="left"/>
    </xf>
    <xf numFmtId="3" fontId="105" fillId="0" borderId="1" xfId="28" applyNumberFormat="1" applyFont="1"/>
    <xf numFmtId="0" fontId="83" fillId="0" borderId="1" xfId="28" applyFont="1"/>
    <xf numFmtId="0" fontId="83" fillId="0" borderId="1" xfId="28" applyFont="1" applyAlignment="1">
      <alignment wrapText="1"/>
    </xf>
    <xf numFmtId="165" fontId="19" fillId="2" borderId="32" xfId="3" applyNumberFormat="1" applyFont="1" applyFill="1" applyBorder="1" applyAlignment="1">
      <alignment horizontal="center" vertical="center"/>
    </xf>
    <xf numFmtId="165" fontId="19" fillId="2" borderId="33" xfId="3" applyNumberFormat="1" applyFont="1" applyFill="1" applyBorder="1" applyAlignment="1">
      <alignment horizontal="center" vertical="center"/>
    </xf>
    <xf numFmtId="165" fontId="19" fillId="2" borderId="38" xfId="3" applyNumberFormat="1" applyFont="1" applyFill="1" applyBorder="1" applyAlignment="1">
      <alignment horizontal="center" vertical="center"/>
    </xf>
    <xf numFmtId="165" fontId="19" fillId="2" borderId="39" xfId="3" applyNumberFormat="1" applyFont="1" applyFill="1" applyBorder="1" applyAlignment="1">
      <alignment horizontal="center" vertical="center"/>
    </xf>
    <xf numFmtId="165" fontId="19" fillId="5" borderId="35" xfId="3" applyNumberFormat="1" applyFont="1" applyFill="1" applyBorder="1" applyAlignment="1">
      <alignment horizontal="center" vertical="center"/>
    </xf>
    <xf numFmtId="165" fontId="19" fillId="5" borderId="36" xfId="3" applyNumberFormat="1" applyFont="1" applyFill="1" applyBorder="1" applyAlignment="1">
      <alignment horizontal="center" vertical="center"/>
    </xf>
    <xf numFmtId="9" fontId="19" fillId="0" borderId="1" xfId="5" applyFont="1" applyFill="1" applyBorder="1" applyAlignment="1" applyProtection="1">
      <alignment vertical="center" wrapText="1"/>
    </xf>
    <xf numFmtId="3" fontId="3" fillId="5" borderId="4" xfId="3" applyNumberFormat="1" applyFont="1" applyFill="1" applyBorder="1" applyAlignment="1">
      <alignment horizontal="center" vertical="center"/>
    </xf>
    <xf numFmtId="3" fontId="3" fillId="5" borderId="17" xfId="3" applyNumberFormat="1" applyFont="1" applyFill="1" applyBorder="1" applyAlignment="1">
      <alignment horizontal="center" vertical="center"/>
    </xf>
    <xf numFmtId="168" fontId="3" fillId="5" borderId="17" xfId="3" applyNumberFormat="1" applyFont="1" applyFill="1" applyBorder="1" applyAlignment="1">
      <alignment horizontal="center" vertical="center" wrapText="1"/>
    </xf>
    <xf numFmtId="3" fontId="3" fillId="2" borderId="5" xfId="3" applyNumberFormat="1" applyFont="1" applyFill="1" applyBorder="1" applyAlignment="1">
      <alignment horizontal="center" vertical="center"/>
    </xf>
    <xf numFmtId="0" fontId="56" fillId="0" borderId="2" xfId="0" applyFont="1" applyBorder="1" applyAlignment="1">
      <alignment horizontal="center" vertical="center"/>
    </xf>
    <xf numFmtId="0" fontId="15" fillId="2" borderId="0" xfId="0" applyFont="1" applyFill="1"/>
    <xf numFmtId="168" fontId="15" fillId="2" borderId="14" xfId="0" applyNumberFormat="1" applyFont="1" applyFill="1" applyBorder="1" applyAlignment="1">
      <alignment horizontal="center"/>
    </xf>
    <xf numFmtId="168" fontId="15" fillId="2" borderId="8" xfId="0" applyNumberFormat="1" applyFont="1" applyFill="1" applyBorder="1" applyAlignment="1">
      <alignment horizontal="center"/>
    </xf>
    <xf numFmtId="0" fontId="8" fillId="0" borderId="0" xfId="0" applyFont="1" applyAlignment="1">
      <alignment horizontal="justify" vertical="center"/>
    </xf>
    <xf numFmtId="0" fontId="8" fillId="0" borderId="0" xfId="0" applyFont="1"/>
    <xf numFmtId="0" fontId="15" fillId="0" borderId="1" xfId="3" applyFont="1" applyAlignment="1">
      <alignment horizontal="center" vertical="top" textRotation="90"/>
    </xf>
    <xf numFmtId="0" fontId="23" fillId="0" borderId="7" xfId="3" applyFont="1" applyBorder="1" applyAlignment="1">
      <alignment horizontal="center" vertical="center" wrapText="1"/>
    </xf>
    <xf numFmtId="0" fontId="15" fillId="0" borderId="8" xfId="3" applyFont="1" applyBorder="1" applyAlignment="1">
      <alignment horizontal="center" vertical="center" textRotation="90"/>
    </xf>
    <xf numFmtId="0" fontId="8" fillId="6" borderId="2" xfId="3" applyFont="1" applyFill="1" applyBorder="1" applyAlignment="1">
      <alignment horizontal="center" vertical="top" wrapText="1"/>
    </xf>
    <xf numFmtId="0" fontId="8" fillId="6" borderId="2" xfId="3" applyFont="1" applyFill="1" applyBorder="1" applyAlignment="1">
      <alignment horizontal="center" vertical="top"/>
    </xf>
    <xf numFmtId="0" fontId="48" fillId="11" borderId="1" xfId="0" applyFont="1" applyFill="1" applyBorder="1" applyAlignment="1">
      <alignment horizontal="left" vertical="center" wrapText="1"/>
    </xf>
    <xf numFmtId="0" fontId="49" fillId="11" borderId="1" xfId="0" applyFont="1" applyFill="1" applyBorder="1" applyAlignment="1">
      <alignment horizontal="left"/>
    </xf>
    <xf numFmtId="0" fontId="56" fillId="2" borderId="3" xfId="0" applyFont="1" applyFill="1" applyBorder="1" applyAlignment="1">
      <alignment horizontal="center"/>
    </xf>
    <xf numFmtId="0" fontId="4" fillId="2" borderId="15"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76" fillId="0" borderId="1" xfId="2" applyFont="1" applyAlignment="1">
      <alignment horizontal="center" vertical="center" wrapText="1"/>
    </xf>
    <xf numFmtId="0" fontId="70" fillId="0" borderId="1" xfId="2" applyFont="1" applyAlignment="1">
      <alignment horizontal="center"/>
    </xf>
    <xf numFmtId="0" fontId="71" fillId="0" borderId="1" xfId="2" applyFont="1" applyAlignment="1">
      <alignment horizontal="center" vertical="center" wrapText="1"/>
    </xf>
    <xf numFmtId="0" fontId="72" fillId="0" borderId="46" xfId="2" applyFont="1" applyBorder="1" applyAlignment="1">
      <alignment horizontal="center"/>
    </xf>
    <xf numFmtId="0" fontId="72" fillId="0" borderId="47" xfId="2" applyFont="1" applyBorder="1" applyAlignment="1">
      <alignment horizontal="center"/>
    </xf>
    <xf numFmtId="0" fontId="63" fillId="0" borderId="22" xfId="2" applyFont="1" applyBorder="1" applyAlignment="1">
      <alignment horizontal="center" vertical="center"/>
    </xf>
    <xf numFmtId="0" fontId="63" fillId="0" borderId="23" xfId="2" applyFont="1" applyBorder="1" applyAlignment="1">
      <alignment horizontal="center" vertical="center"/>
    </xf>
    <xf numFmtId="0" fontId="63" fillId="0" borderId="25" xfId="2" applyFont="1" applyBorder="1" applyAlignment="1">
      <alignment horizontal="center" vertical="center"/>
    </xf>
    <xf numFmtId="9" fontId="4" fillId="0" borderId="1" xfId="0" applyNumberFormat="1" applyFont="1" applyFill="1" applyBorder="1" applyAlignment="1">
      <alignment horizontal="center" vertical="center"/>
    </xf>
  </cellXfs>
  <cellStyles count="32">
    <cellStyle name="20% - Accent3" xfId="22" builtinId="38"/>
    <cellStyle name="Accent1" xfId="21" builtinId="29"/>
    <cellStyle name="Euro" xfId="16" xr:uid="{D10398C4-B398-409C-A681-18A91C9E6DB4}"/>
    <cellStyle name="Hyperlink 2 2" xfId="26" xr:uid="{8FAEA15B-9EEF-5E41-9D94-8AEBB5A1A879}"/>
    <cellStyle name="Invoer" xfId="19" builtinId="20"/>
    <cellStyle name="Komma" xfId="14" builtinId="3"/>
    <cellStyle name="Komma 2" xfId="8" xr:uid="{215746C4-3698-2D4F-B4A8-6026C76B9931}"/>
    <cellStyle name="Komma 2 2" xfId="11" xr:uid="{7F6D3981-E042-2D40-B49E-F8973043965E}"/>
    <cellStyle name="Komma 2 2 2" xfId="12" xr:uid="{84BD4265-9576-A048-B6CD-87391F833A6F}"/>
    <cellStyle name="Komma 2 2 3" xfId="27" xr:uid="{92301CDC-CADC-6B42-BC27-4969F5B8AD86}"/>
    <cellStyle name="Komma 2 2 4" xfId="31" xr:uid="{5C62ED2F-F93D-D742-B1D1-5A80B2C262CC}"/>
    <cellStyle name="Komma_Sociale Premies 2008 WorkSphere 24-12-07" xfId="29" xr:uid="{6F00A7AE-006B-5C4F-910F-98C0E90B0B5D}"/>
    <cellStyle name="Normaal 2 2" xfId="1" xr:uid="{FE0CFE1D-1274-7F49-A07C-CFBA336B5A63}"/>
    <cellStyle name="Normaal 3" xfId="15" xr:uid="{E93A7BB5-A91A-4EAE-9EBB-0AAAA5A00A27}"/>
    <cellStyle name="Notitie" xfId="20" builtinId="10"/>
    <cellStyle name="Procent" xfId="18" builtinId="5"/>
    <cellStyle name="Procent 2" xfId="5" xr:uid="{8B19CF99-D0E2-E344-888D-4C8EDAAE792B}"/>
    <cellStyle name="Procent 2 2" xfId="9" xr:uid="{36D329F3-5C55-FA45-ACE1-F5E5E89BD2FB}"/>
    <cellStyle name="Procent 2 2 2" xfId="13" xr:uid="{39B6466D-F383-2946-96E8-8D7EC7368878}"/>
    <cellStyle name="Procent 3" xfId="24" xr:uid="{87F1A7D7-4240-6348-A3E4-1D6F8332A5CC}"/>
    <cellStyle name="Standaard" xfId="0" builtinId="0"/>
    <cellStyle name="Standaard 2" xfId="2" xr:uid="{36191832-9E05-2B4B-A279-4A136E773C21}"/>
    <cellStyle name="Standaard 2 2" xfId="28" xr:uid="{6B19DD2F-98F8-4255-AFFE-83DB5D44FDBB}"/>
    <cellStyle name="Standaard 2 2 2" xfId="6" xr:uid="{E96A5303-F4D4-544B-8AF9-C811F88A3AB2}"/>
    <cellStyle name="Standaard 2 2 2 2" xfId="23" xr:uid="{652812E6-207A-CC4D-A67A-CC9F075A6DF9}"/>
    <cellStyle name="Standaard 2 2 2 3" xfId="30" xr:uid="{FCCACFF3-460B-B643-B44E-FD703955A70C}"/>
    <cellStyle name="Standaard 3" xfId="3" xr:uid="{0A6C18CD-47C5-7848-A747-2935C9FAD241}"/>
    <cellStyle name="Standaard 4" xfId="10" xr:uid="{4A869D4C-8062-8C4D-9AC8-32D8A417FCE0}"/>
    <cellStyle name="Valuta" xfId="17" builtinId="4"/>
    <cellStyle name="Valuta 2" xfId="4" xr:uid="{1833ECE1-D50C-9747-9E3C-4DA7663E8F0F}"/>
    <cellStyle name="Valuta 3" xfId="7" xr:uid="{435F0E8D-5E43-6942-BB74-19272F53CE95}"/>
    <cellStyle name="Valuta 4" xfId="25" xr:uid="{88753A4E-6623-704B-AF44-DFF961408A78}"/>
  </cellStyles>
  <dxfs count="0"/>
  <tableStyles count="0" defaultTableStyle="TableStyleMedium2" defaultPivotStyle="PivotStyleLight16"/>
  <colors>
    <mruColors>
      <color rgb="FF0092DB"/>
      <color rgb="FF00B561"/>
      <color rgb="FF649030"/>
      <color rgb="FFE6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'5. Prijsscore'!$C$20</c:f>
              <c:strCache>
                <c:ptCount val="1"/>
                <c:pt idx="0">
                  <c:v>Punten</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xVal>
            <c:numRef>
              <c:f>'5. Prijsscore'!$B$21:$B$26</c:f>
              <c:numCache>
                <c:formatCode>"€"\ #,##0.00</c:formatCode>
                <c:ptCount val="6"/>
                <c:pt idx="0">
                  <c:v>4495350</c:v>
                </c:pt>
                <c:pt idx="1">
                  <c:v>4548210</c:v>
                </c:pt>
                <c:pt idx="2">
                  <c:v>4601070</c:v>
                </c:pt>
                <c:pt idx="3">
                  <c:v>4653930</c:v>
                </c:pt>
                <c:pt idx="4">
                  <c:v>4706790</c:v>
                </c:pt>
                <c:pt idx="5">
                  <c:v>4759650</c:v>
                </c:pt>
              </c:numCache>
            </c:numRef>
          </c:xVal>
          <c:yVal>
            <c:numRef>
              <c:f>'5. Prijsscore'!$C$21:$C$26</c:f>
              <c:numCache>
                <c:formatCode>General</c:formatCode>
                <c:ptCount val="6"/>
                <c:pt idx="0">
                  <c:v>30</c:v>
                </c:pt>
                <c:pt idx="1">
                  <c:v>24</c:v>
                </c:pt>
                <c:pt idx="2">
                  <c:v>18</c:v>
                </c:pt>
                <c:pt idx="3">
                  <c:v>12</c:v>
                </c:pt>
                <c:pt idx="4">
                  <c:v>6</c:v>
                </c:pt>
                <c:pt idx="5">
                  <c:v>0</c:v>
                </c:pt>
              </c:numCache>
            </c:numRef>
          </c:yVal>
          <c:smooth val="0"/>
          <c:extLst>
            <c:ext xmlns:c16="http://schemas.microsoft.com/office/drawing/2014/chart" uri="{C3380CC4-5D6E-409C-BE32-E72D297353CC}">
              <c16:uniqueId val="{00000001-8473-AB43-A496-F680A28C73C2}"/>
            </c:ext>
          </c:extLst>
        </c:ser>
        <c:ser>
          <c:idx val="1"/>
          <c:order val="1"/>
          <c:tx>
            <c:v>Score inschrijver</c:v>
          </c:tx>
          <c:spPr>
            <a:ln w="25400" cap="rnd">
              <a:noFill/>
              <a:round/>
            </a:ln>
            <a:effectLst/>
          </c:spPr>
          <c:marker>
            <c:symbol val="square"/>
            <c:size val="5"/>
            <c:spPr>
              <a:solidFill>
                <a:schemeClr val="accent2"/>
              </a:solidFill>
              <a:ln w="57150">
                <a:solidFill>
                  <a:schemeClr val="accent2"/>
                </a:solidFill>
              </a:ln>
              <a:effectLst/>
            </c:spPr>
          </c:marker>
          <c:dLbls>
            <c:dLbl>
              <c:idx val="0"/>
              <c:dLblPos val="r"/>
              <c:showLegendKey val="0"/>
              <c:showVal val="0"/>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8473-AB43-A496-F680A28C73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dLblPos val="t"/>
            <c:showLegendKey val="0"/>
            <c:showVal val="0"/>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'5. Prijsscore'!$C$17</c:f>
              <c:numCache>
                <c:formatCode>_-"€"\ * #,##0.00_-;_-"€"\ * #,##0.00\-;_-"€"\ * "-"??_-;_-@_-</c:formatCode>
                <c:ptCount val="1"/>
                <c:pt idx="0">
                  <c:v>4545000</c:v>
                </c:pt>
              </c:numCache>
            </c:numRef>
          </c:xVal>
          <c:yVal>
            <c:numRef>
              <c:f>'5. Prijsscore'!$D$17</c:f>
              <c:numCache>
                <c:formatCode>0.00</c:formatCode>
                <c:ptCount val="1"/>
                <c:pt idx="0">
                  <c:v>24.364358683314414</c:v>
                </c:pt>
              </c:numCache>
            </c:numRef>
          </c:yVal>
          <c:smooth val="0"/>
          <c:extLst>
            <c:ext xmlns:c16="http://schemas.microsoft.com/office/drawing/2014/chart" uri="{C3380CC4-5D6E-409C-BE32-E72D297353CC}">
              <c16:uniqueId val="{00000003-8473-AB43-A496-F680A28C73C2}"/>
            </c:ext>
          </c:extLst>
        </c:ser>
        <c:dLbls>
          <c:showLegendKey val="0"/>
          <c:showVal val="0"/>
          <c:showCatName val="0"/>
          <c:showSerName val="0"/>
          <c:showPercent val="0"/>
          <c:showBubbleSize val="0"/>
        </c:dLbls>
        <c:axId val="1217824496"/>
        <c:axId val="1217833648"/>
      </c:scatterChart>
      <c:valAx>
        <c:axId val="1217824496"/>
        <c:scaling>
          <c:orientation val="minMax"/>
          <c:max val="4759650"/>
          <c:min val="4495350"/>
        </c:scaling>
        <c:delete val="0"/>
        <c:axPos val="b"/>
        <c:majorGridlines>
          <c:spPr>
            <a:ln w="9525" cap="flat" cmpd="sng" algn="ctr">
              <a:solidFill>
                <a:schemeClr val="tx1">
                  <a:lumMod val="15000"/>
                  <a:lumOff val="85000"/>
                </a:schemeClr>
              </a:solidFill>
              <a:round/>
            </a:ln>
            <a:effectLst/>
          </c:spPr>
        </c:majorGridlines>
        <c:numFmt formatCode="&quot;€&quot;\ #,##0" sourceLinked="0"/>
        <c:majorTickMark val="none"/>
        <c:minorTickMark val="none"/>
        <c:tickLblPos val="nextTo"/>
        <c:spPr>
          <a:noFill/>
          <a:ln w="9525" cap="flat" cmpd="sng" algn="ctr">
            <a:solidFill>
              <a:schemeClr val="tx1">
                <a:lumMod val="25000"/>
                <a:lumOff val="7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33648"/>
        <c:crosses val="autoZero"/>
        <c:crossBetween val="midCat"/>
      </c:valAx>
      <c:valAx>
        <c:axId val="1217833648"/>
        <c:scaling>
          <c:orientation val="minMax"/>
          <c:max val="3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244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hyperlink" Target="#Inhoudsopgave!A1"/><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2</xdr:col>
      <xdr:colOff>87745</xdr:colOff>
      <xdr:row>14</xdr:row>
      <xdr:rowOff>254000</xdr:rowOff>
    </xdr:from>
    <xdr:to>
      <xdr:col>5</xdr:col>
      <xdr:colOff>0</xdr:colOff>
      <xdr:row>14</xdr:row>
      <xdr:rowOff>258618</xdr:rowOff>
    </xdr:to>
    <xdr:cxnSp macro="">
      <xdr:nvCxnSpPr>
        <xdr:cNvPr id="5" name="Rechte verbindingslijn met pijl 4">
          <a:extLst>
            <a:ext uri="{FF2B5EF4-FFF2-40B4-BE49-F238E27FC236}">
              <a16:creationId xmlns:a16="http://schemas.microsoft.com/office/drawing/2014/main" id="{00000000-0008-0000-0100-000005000000}"/>
            </a:ext>
          </a:extLst>
        </xdr:cNvPr>
        <xdr:cNvCxnSpPr/>
      </xdr:nvCxnSpPr>
      <xdr:spPr>
        <a:xfrm flipV="1">
          <a:off x="988290" y="5518727"/>
          <a:ext cx="9102437" cy="461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546100</xdr:colOff>
      <xdr:row>4</xdr:row>
      <xdr:rowOff>152400</xdr:rowOff>
    </xdr:from>
    <xdr:to>
      <xdr:col>1</xdr:col>
      <xdr:colOff>546100</xdr:colOff>
      <xdr:row>5</xdr:row>
      <xdr:rowOff>1422400</xdr:rowOff>
    </xdr:to>
    <xdr:cxnSp macro="">
      <xdr:nvCxnSpPr>
        <xdr:cNvPr id="9" name="Rechte verbindingslijn met pijl 8">
          <a:extLst>
            <a:ext uri="{FF2B5EF4-FFF2-40B4-BE49-F238E27FC236}">
              <a16:creationId xmlns:a16="http://schemas.microsoft.com/office/drawing/2014/main" id="{00000000-0008-0000-0100-000009000000}"/>
            </a:ext>
          </a:extLst>
        </xdr:cNvPr>
        <xdr:cNvCxnSpPr/>
      </xdr:nvCxnSpPr>
      <xdr:spPr>
        <a:xfrm flipV="1">
          <a:off x="546100" y="1866900"/>
          <a:ext cx="0" cy="1435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533400</xdr:colOff>
      <xdr:row>5</xdr:row>
      <xdr:rowOff>1485900</xdr:rowOff>
    </xdr:from>
    <xdr:to>
      <xdr:col>1</xdr:col>
      <xdr:colOff>546100</xdr:colOff>
      <xdr:row>14</xdr:row>
      <xdr:rowOff>0</xdr:rowOff>
    </xdr:to>
    <xdr:cxnSp macro="">
      <xdr:nvCxnSpPr>
        <xdr:cNvPr id="13" name="Rechte verbindingslijn met pijl 12">
          <a:extLst>
            <a:ext uri="{FF2B5EF4-FFF2-40B4-BE49-F238E27FC236}">
              <a16:creationId xmlns:a16="http://schemas.microsoft.com/office/drawing/2014/main" id="{00000000-0008-0000-0100-00000D000000}"/>
            </a:ext>
          </a:extLst>
        </xdr:cNvPr>
        <xdr:cNvCxnSpPr/>
      </xdr:nvCxnSpPr>
      <xdr:spPr>
        <a:xfrm flipV="1">
          <a:off x="533400" y="3365500"/>
          <a:ext cx="12700" cy="255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277091</xdr:colOff>
      <xdr:row>4</xdr:row>
      <xdr:rowOff>151246</xdr:rowOff>
    </xdr:from>
    <xdr:to>
      <xdr:col>6</xdr:col>
      <xdr:colOff>303645</xdr:colOff>
      <xdr:row>13</xdr:row>
      <xdr:rowOff>235527</xdr:rowOff>
    </xdr:to>
    <xdr:cxnSp macro="">
      <xdr:nvCxnSpPr>
        <xdr:cNvPr id="8" name="Rechte verbindingslijn met pijl 7">
          <a:extLst>
            <a:ext uri="{FF2B5EF4-FFF2-40B4-BE49-F238E27FC236}">
              <a16:creationId xmlns:a16="http://schemas.microsoft.com/office/drawing/2014/main" id="{00000000-0008-0000-0100-000008000000}"/>
            </a:ext>
          </a:extLst>
        </xdr:cNvPr>
        <xdr:cNvCxnSpPr/>
      </xdr:nvCxnSpPr>
      <xdr:spPr>
        <a:xfrm flipV="1">
          <a:off x="16667018" y="1848428"/>
          <a:ext cx="26554" cy="397048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18</xdr:row>
      <xdr:rowOff>162765</xdr:rowOff>
    </xdr:from>
    <xdr:to>
      <xdr:col>3</xdr:col>
      <xdr:colOff>1110768</xdr:colOff>
      <xdr:row>37</xdr:row>
      <xdr:rowOff>94845</xdr:rowOff>
    </xdr:to>
    <xdr:graphicFrame macro="">
      <xdr:nvGraphicFramePr>
        <xdr:cNvPr id="2" name="Grafiek 1">
          <a:extLst>
            <a:ext uri="{FF2B5EF4-FFF2-40B4-BE49-F238E27FC236}">
              <a16:creationId xmlns:a16="http://schemas.microsoft.com/office/drawing/2014/main" id="{85D3BEA9-55A2-E640-88F5-3F195150D4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152400</xdr:colOff>
      <xdr:row>0</xdr:row>
      <xdr:rowOff>572862</xdr:rowOff>
    </xdr:to>
    <xdr:pic>
      <xdr:nvPicPr>
        <xdr:cNvPr id="2" name="Afbeelding 1">
          <a:extLst>
            <a:ext uri="{FF2B5EF4-FFF2-40B4-BE49-F238E27FC236}">
              <a16:creationId xmlns:a16="http://schemas.microsoft.com/office/drawing/2014/main" id="{4DD70CDC-0AC8-2A4A-9116-DC0DE2CCDFCA}"/>
            </a:ext>
          </a:extLst>
        </xdr:cNvPr>
        <xdr:cNvPicPr>
          <a:picLocks noChangeAspect="1"/>
        </xdr:cNvPicPr>
      </xdr:nvPicPr>
      <xdr:blipFill>
        <a:blip xmlns:r="http://schemas.openxmlformats.org/officeDocument/2006/relationships" r:embed="rId1"/>
        <a:stretch>
          <a:fillRect/>
        </a:stretch>
      </xdr:blipFill>
      <xdr:spPr>
        <a:xfrm>
          <a:off x="152400" y="0"/>
          <a:ext cx="2298700" cy="572862"/>
        </a:xfrm>
        <a:prstGeom prst="rect">
          <a:avLst/>
        </a:prstGeom>
      </xdr:spPr>
    </xdr:pic>
    <xdr:clientData/>
  </xdr:twoCellAnchor>
  <xdr:twoCellAnchor editAs="oneCell">
    <xdr:from>
      <xdr:col>14</xdr:col>
      <xdr:colOff>131234</xdr:colOff>
      <xdr:row>0</xdr:row>
      <xdr:rowOff>0</xdr:rowOff>
    </xdr:from>
    <xdr:to>
      <xdr:col>15</xdr:col>
      <xdr:colOff>88902</xdr:colOff>
      <xdr:row>1</xdr:row>
      <xdr:rowOff>95251</xdr:rowOff>
    </xdr:to>
    <xdr:pic>
      <xdr:nvPicPr>
        <xdr:cNvPr id="3" name="Afbeelding 2">
          <a:extLst>
            <a:ext uri="{FF2B5EF4-FFF2-40B4-BE49-F238E27FC236}">
              <a16:creationId xmlns:a16="http://schemas.microsoft.com/office/drawing/2014/main" id="{CF350618-4744-D74B-9634-E48A6EB7B75F}"/>
            </a:ext>
          </a:extLst>
        </xdr:cNvPr>
        <xdr:cNvPicPr>
          <a:picLocks noChangeAspect="1"/>
        </xdr:cNvPicPr>
      </xdr:nvPicPr>
      <xdr:blipFill>
        <a:blip xmlns:r="http://schemas.openxmlformats.org/officeDocument/2006/relationships" r:embed="rId2"/>
        <a:stretch>
          <a:fillRect/>
        </a:stretch>
      </xdr:blipFill>
      <xdr:spPr>
        <a:xfrm>
          <a:off x="10024534" y="0"/>
          <a:ext cx="732368" cy="7302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76200</xdr:colOff>
      <xdr:row>0</xdr:row>
      <xdr:rowOff>0</xdr:rowOff>
    </xdr:from>
    <xdr:to>
      <xdr:col>3</xdr:col>
      <xdr:colOff>330200</xdr:colOff>
      <xdr:row>0</xdr:row>
      <xdr:rowOff>506397</xdr:rowOff>
    </xdr:to>
    <xdr:pic>
      <xdr:nvPicPr>
        <xdr:cNvPr id="2" name="Afbeelding 1">
          <a:extLst>
            <a:ext uri="{FF2B5EF4-FFF2-40B4-BE49-F238E27FC236}">
              <a16:creationId xmlns:a16="http://schemas.microsoft.com/office/drawing/2014/main" id="{01953F30-D1C5-5D4E-977D-A31BFA271258}"/>
            </a:ext>
          </a:extLst>
        </xdr:cNvPr>
        <xdr:cNvPicPr>
          <a:picLocks noChangeAspect="1"/>
        </xdr:cNvPicPr>
      </xdr:nvPicPr>
      <xdr:blipFill>
        <a:blip xmlns:r="http://schemas.openxmlformats.org/officeDocument/2006/relationships" r:embed="rId1"/>
        <a:stretch>
          <a:fillRect/>
        </a:stretch>
      </xdr:blipFill>
      <xdr:spPr>
        <a:xfrm>
          <a:off x="279400" y="0"/>
          <a:ext cx="2032000" cy="506397"/>
        </a:xfrm>
        <a:prstGeom prst="rect">
          <a:avLst/>
        </a:prstGeom>
      </xdr:spPr>
    </xdr:pic>
    <xdr:clientData/>
  </xdr:twoCellAnchor>
  <xdr:twoCellAnchor editAs="oneCell">
    <xdr:from>
      <xdr:col>14</xdr:col>
      <xdr:colOff>101600</xdr:colOff>
      <xdr:row>0</xdr:row>
      <xdr:rowOff>0</xdr:rowOff>
    </xdr:from>
    <xdr:to>
      <xdr:col>15</xdr:col>
      <xdr:colOff>533399</xdr:colOff>
      <xdr:row>1</xdr:row>
      <xdr:rowOff>12700</xdr:rowOff>
    </xdr:to>
    <xdr:pic>
      <xdr:nvPicPr>
        <xdr:cNvPr id="3" name="Afbeelding 2">
          <a:extLst>
            <a:ext uri="{FF2B5EF4-FFF2-40B4-BE49-F238E27FC236}">
              <a16:creationId xmlns:a16="http://schemas.microsoft.com/office/drawing/2014/main" id="{B2953566-155D-214A-A89C-9D011B6673B4}"/>
            </a:ext>
          </a:extLst>
        </xdr:cNvPr>
        <xdr:cNvPicPr>
          <a:picLocks noChangeAspect="1"/>
        </xdr:cNvPicPr>
      </xdr:nvPicPr>
      <xdr:blipFill>
        <a:blip xmlns:r="http://schemas.openxmlformats.org/officeDocument/2006/relationships" r:embed="rId2"/>
        <a:stretch>
          <a:fillRect/>
        </a:stretch>
      </xdr:blipFill>
      <xdr:spPr>
        <a:xfrm>
          <a:off x="7823200" y="0"/>
          <a:ext cx="533399" cy="533400"/>
        </a:xfrm>
        <a:prstGeom prst="rect">
          <a:avLst/>
        </a:prstGeom>
      </xdr:spPr>
    </xdr:pic>
    <xdr:clientData/>
  </xdr:twoCellAnchor>
  <xdr:twoCellAnchor editAs="oneCell">
    <xdr:from>
      <xdr:col>14</xdr:col>
      <xdr:colOff>368300</xdr:colOff>
      <xdr:row>1</xdr:row>
      <xdr:rowOff>88900</xdr:rowOff>
    </xdr:from>
    <xdr:to>
      <xdr:col>15</xdr:col>
      <xdr:colOff>332041</xdr:colOff>
      <xdr:row>1</xdr:row>
      <xdr:rowOff>422642</xdr:rowOff>
    </xdr:to>
    <xdr:pic>
      <xdr:nvPicPr>
        <xdr:cNvPr id="4" name="Afbeelding 3" descr="Gerelateerde afbeelding">
          <a:hlinkClick xmlns:r="http://schemas.openxmlformats.org/officeDocument/2006/relationships" r:id="rId3" tooltip="Klik hier om naar de inhoudsopgave te gaan."/>
          <a:extLst>
            <a:ext uri="{FF2B5EF4-FFF2-40B4-BE49-F238E27FC236}">
              <a16:creationId xmlns:a16="http://schemas.microsoft.com/office/drawing/2014/main" id="{E62F0934-EB0B-BF4A-B1E8-891294C749C0}"/>
            </a:ext>
          </a:extLst>
        </xdr:cNvPr>
        <xdr:cNvPicPr>
          <a:picLocks noChangeAspect="1" noChangeArrowheads="1"/>
        </xdr:cNvPicPr>
      </xdr:nvPicPr>
      <xdr:blipFill>
        <a:blip xmlns:r="http://schemas.openxmlformats.org/officeDocument/2006/relationships" r:embed="rId4" cstate="print">
          <a:duotone>
            <a:schemeClr val="accent6">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7823200" y="609600"/>
          <a:ext cx="332041" cy="333742"/>
        </a:xfrm>
        <a:prstGeom prst="rect">
          <a:avLst/>
        </a:prstGeom>
        <a:noFill/>
        <a:effectLst>
          <a:outerShdw blurRad="50800" dist="38100" dir="5400000" algn="t" rotWithShape="0">
            <a:prstClr val="black">
              <a:alpha val="40000"/>
            </a:prstClr>
          </a:outerShdw>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emeentebodegraven.sharepoint.com/Users/Gogogo/Downloads/Quick%20Scan%20Tarieven%20administratief%20producti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Users/bertrandprinsen/Dropbox/01%20Labor%20Redimo/01%20Projecten%20Labor%20Redimo/01%20Philips%20(Bertrand)/Benchmark%202010/Benchmark%20Tarieven%20administratief%20productie%20Philips%2019-10-10.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nlppdncn020.aero.corp/user$/Users/Gogogo/Dropbox/Labor%20Redimo/11%20Tools,%20scans%20&amp;%20methodieken/01%20TarievenTools/2017/Analyse%20Uplifts%202013%20StudentenWer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ongegeven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ongegevens"/>
      <sheetName val="Voorblad"/>
      <sheetName val="tekstblokken rapport"/>
      <sheetName val="Inhoudsopgave"/>
      <sheetName val="gemiddeld tarief "/>
      <sheetName val="berekeningsgegevens"/>
      <sheetName val="betalingstermijn"/>
      <sheetName val="Bureau 1"/>
      <sheetName val="Bureau 2"/>
      <sheetName val="Bureau 3"/>
      <sheetName val="gemiddeld tarief (2)"/>
      <sheetName val="Bureau 1 gereduceerd"/>
      <sheetName val="Bureau 2 gereduceerd"/>
      <sheetName val="Bureau 3 gereduceerd"/>
      <sheetName val="S1 salaris"/>
    </sheetNames>
    <sheetDataSet>
      <sheetData sheetId="0" refreshError="1"/>
      <sheetData sheetId="1"/>
      <sheetData sheetId="2"/>
      <sheetData sheetId="3"/>
      <sheetData sheetId="4">
        <row r="33">
          <cell r="D33" t="e">
            <v>#VALUE!</v>
          </cell>
        </row>
      </sheetData>
      <sheetData sheetId="5">
        <row r="32">
          <cell r="I32">
            <v>0</v>
          </cell>
        </row>
      </sheetData>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voorblad"/>
      <sheetName val="2012"/>
      <sheetName val="2013"/>
      <sheetName val="Analyse"/>
      <sheetName val="uren"/>
    </sheetNames>
    <sheetDataSet>
      <sheetData sheetId="0">
        <row r="4">
          <cell r="B4">
            <v>1</v>
          </cell>
        </row>
        <row r="5">
          <cell r="B5">
            <v>2</v>
          </cell>
        </row>
        <row r="6">
          <cell r="B6">
            <v>3</v>
          </cell>
        </row>
        <row r="7">
          <cell r="B7">
            <v>4</v>
          </cell>
        </row>
        <row r="8">
          <cell r="B8">
            <v>5</v>
          </cell>
        </row>
        <row r="9">
          <cell r="B9">
            <v>6</v>
          </cell>
        </row>
        <row r="10">
          <cell r="B10">
            <v>7</v>
          </cell>
        </row>
        <row r="11">
          <cell r="B11">
            <v>8</v>
          </cell>
        </row>
        <row r="12">
          <cell r="B12">
            <v>9</v>
          </cell>
        </row>
        <row r="13">
          <cell r="B13">
            <v>10</v>
          </cell>
        </row>
        <row r="14">
          <cell r="B14">
            <v>11</v>
          </cell>
        </row>
        <row r="15">
          <cell r="B15">
            <v>12</v>
          </cell>
        </row>
        <row r="16">
          <cell r="B16">
            <v>13</v>
          </cell>
        </row>
        <row r="17">
          <cell r="B17">
            <v>14</v>
          </cell>
        </row>
        <row r="18">
          <cell r="B18">
            <v>15</v>
          </cell>
        </row>
        <row r="19">
          <cell r="B19">
            <v>16</v>
          </cell>
        </row>
        <row r="20">
          <cell r="B20">
            <v>17</v>
          </cell>
        </row>
        <row r="21">
          <cell r="B21">
            <v>18</v>
          </cell>
        </row>
        <row r="22">
          <cell r="B22">
            <v>19</v>
          </cell>
        </row>
        <row r="23">
          <cell r="B23">
            <v>20</v>
          </cell>
        </row>
        <row r="24">
          <cell r="B24">
            <v>21</v>
          </cell>
        </row>
        <row r="25">
          <cell r="B25">
            <v>22</v>
          </cell>
        </row>
        <row r="26">
          <cell r="B26">
            <v>23</v>
          </cell>
        </row>
        <row r="27">
          <cell r="B27">
            <v>24</v>
          </cell>
        </row>
        <row r="28">
          <cell r="B28">
            <v>25</v>
          </cell>
        </row>
        <row r="29">
          <cell r="B29">
            <v>26</v>
          </cell>
        </row>
        <row r="30">
          <cell r="B30">
            <v>27</v>
          </cell>
        </row>
        <row r="31">
          <cell r="B31">
            <v>28</v>
          </cell>
        </row>
        <row r="32">
          <cell r="B32">
            <v>29</v>
          </cell>
        </row>
        <row r="33">
          <cell r="B33">
            <v>30</v>
          </cell>
        </row>
        <row r="34">
          <cell r="B34">
            <v>31</v>
          </cell>
        </row>
        <row r="35">
          <cell r="B35">
            <v>32</v>
          </cell>
        </row>
        <row r="36">
          <cell r="B36">
            <v>33</v>
          </cell>
        </row>
        <row r="37">
          <cell r="B37">
            <v>34</v>
          </cell>
        </row>
        <row r="38">
          <cell r="B38">
            <v>35</v>
          </cell>
        </row>
        <row r="39">
          <cell r="B39">
            <v>36</v>
          </cell>
        </row>
        <row r="40">
          <cell r="B40">
            <v>37</v>
          </cell>
        </row>
        <row r="41">
          <cell r="B41">
            <v>38</v>
          </cell>
        </row>
        <row r="42">
          <cell r="B42">
            <v>39</v>
          </cell>
        </row>
        <row r="43">
          <cell r="B43">
            <v>40</v>
          </cell>
        </row>
        <row r="44">
          <cell r="B44">
            <v>41</v>
          </cell>
        </row>
        <row r="45">
          <cell r="B45">
            <v>42</v>
          </cell>
        </row>
        <row r="46">
          <cell r="B46">
            <v>43</v>
          </cell>
        </row>
        <row r="47">
          <cell r="B47">
            <v>44</v>
          </cell>
        </row>
        <row r="48">
          <cell r="B48">
            <v>45</v>
          </cell>
        </row>
        <row r="49">
          <cell r="B49">
            <v>46</v>
          </cell>
        </row>
        <row r="50">
          <cell r="B50">
            <v>47</v>
          </cell>
        </row>
        <row r="51">
          <cell r="B51">
            <v>48</v>
          </cell>
        </row>
        <row r="52">
          <cell r="B52">
            <v>49</v>
          </cell>
        </row>
        <row r="53">
          <cell r="B53">
            <v>50</v>
          </cell>
        </row>
        <row r="54">
          <cell r="B54">
            <v>51</v>
          </cell>
        </row>
        <row r="55">
          <cell r="B55">
            <v>52</v>
          </cell>
        </row>
      </sheetData>
      <sheetData sheetId="1"/>
      <sheetData sheetId="2"/>
      <sheetData sheetId="3"/>
      <sheetData sheetId="4"/>
      <sheetData sheetId="5"/>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6B5D-FF78-9643-85F9-CC151EC13485}">
  <sheetPr>
    <tabColor theme="0"/>
    <pageSetUpPr fitToPage="1"/>
  </sheetPr>
  <dimension ref="B1:AE17"/>
  <sheetViews>
    <sheetView showGridLines="0" tabSelected="1" zoomScale="140" zoomScaleNormal="140" workbookViewId="0">
      <selection activeCell="D19" sqref="D19"/>
    </sheetView>
  </sheetViews>
  <sheetFormatPr baseColWidth="10" defaultColWidth="8.83203125" defaultRowHeight="16"/>
  <cols>
    <col min="1" max="1" width="3.1640625" style="18" customWidth="1"/>
    <col min="2" max="2" width="34.6640625" style="18" bestFit="1" customWidth="1"/>
    <col min="3" max="3" width="18.33203125" style="18" bestFit="1" customWidth="1"/>
    <col min="4" max="5" width="18" style="18" bestFit="1" customWidth="1"/>
    <col min="6" max="6" width="14.1640625" style="18" bestFit="1" customWidth="1"/>
    <col min="7" max="7" width="9" style="18" customWidth="1"/>
    <col min="8" max="8" width="11" style="18" bestFit="1" customWidth="1"/>
    <col min="9" max="16384" width="8.83203125" style="18"/>
  </cols>
  <sheetData>
    <row r="1" spans="2:31" s="104" customFormat="1" ht="29.5" customHeight="1" thickBot="1">
      <c r="B1" s="99" t="s">
        <v>75</v>
      </c>
      <c r="C1" s="100"/>
      <c r="D1" s="101"/>
      <c r="E1" s="102"/>
      <c r="F1" s="103"/>
      <c r="H1" s="105"/>
    </row>
    <row r="2" spans="2:31" ht="20">
      <c r="B2" s="117" t="s">
        <v>150</v>
      </c>
      <c r="C2" s="116"/>
      <c r="D2" s="116"/>
      <c r="E2" s="116"/>
      <c r="F2" s="116"/>
    </row>
    <row r="4" spans="2:31" s="27" customFormat="1" ht="25">
      <c r="C4" s="25"/>
      <c r="D4" s="26"/>
      <c r="E4" s="26"/>
      <c r="F4" s="26"/>
    </row>
    <row r="5" spans="2:31" s="27" customFormat="1" ht="25">
      <c r="B5" s="118" t="s">
        <v>60</v>
      </c>
      <c r="C5" s="26"/>
      <c r="D5" s="26"/>
      <c r="E5" s="26"/>
      <c r="F5" s="26"/>
    </row>
    <row r="6" spans="2:31" ht="61" customHeight="1">
      <c r="B6" s="313"/>
      <c r="C6" s="314"/>
      <c r="D6" s="314"/>
      <c r="E6" s="314"/>
      <c r="F6" s="21"/>
    </row>
    <row r="7" spans="2:31">
      <c r="B7" s="59" t="s">
        <v>0</v>
      </c>
    </row>
    <row r="8" spans="2:31">
      <c r="B8" s="18" t="s">
        <v>1</v>
      </c>
    </row>
    <row r="9" spans="2:31">
      <c r="B9" s="18" t="s">
        <v>2</v>
      </c>
    </row>
    <row r="10" spans="2:31">
      <c r="B10" s="18" t="s">
        <v>3</v>
      </c>
      <c r="E10" s="19"/>
      <c r="F10" s="22"/>
    </row>
    <row r="11" spans="2:31">
      <c r="B11" s="18" t="s">
        <v>4</v>
      </c>
      <c r="E11" s="19"/>
      <c r="F11" s="22"/>
      <c r="H11"/>
    </row>
    <row r="12" spans="2:31">
      <c r="E12" s="19"/>
      <c r="F12" s="22"/>
    </row>
    <row r="13" spans="2:31" ht="17">
      <c r="B13" s="30" t="s">
        <v>145</v>
      </c>
      <c r="E13" s="23"/>
      <c r="AE13" s="59"/>
    </row>
    <row r="14" spans="2:31" ht="61" customHeight="1">
      <c r="B14" s="313" t="s">
        <v>5</v>
      </c>
      <c r="C14" s="314"/>
      <c r="D14" s="314"/>
      <c r="E14" s="314"/>
    </row>
    <row r="15" spans="2:31">
      <c r="B15" s="24"/>
    </row>
    <row r="16" spans="2:31">
      <c r="B16" s="20" t="s">
        <v>74</v>
      </c>
    </row>
    <row r="17" spans="2:2">
      <c r="B17" s="24"/>
    </row>
  </sheetData>
  <sheetProtection selectLockedCells="1" selectUnlockedCells="1"/>
  <mergeCells count="2">
    <mergeCell ref="B6:E6"/>
    <mergeCell ref="B14:E14"/>
  </mergeCells>
  <pageMargins left="0.7" right="0.7" top="0.75" bottom="0.75" header="0.3" footer="0.3"/>
  <pageSetup paperSize="9" scale="79" orientation="portrait" r:id="rId1"/>
  <headerFooter>
    <oddFooter>&amp;L&amp;K000000RFP MSP Services for SABIC
&amp;CCONFIDENTIAL&amp;R&amp;K000000pagina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D7E9C-BC41-0943-933C-EFD5AE2644BF}">
  <sheetPr>
    <tabColor theme="0"/>
    <pageSetUpPr fitToPage="1"/>
  </sheetPr>
  <dimension ref="B1:AE30"/>
  <sheetViews>
    <sheetView showGridLines="0" zoomScale="110" zoomScaleNormal="110" workbookViewId="0">
      <selection activeCell="J17" sqref="J17"/>
    </sheetView>
  </sheetViews>
  <sheetFormatPr baseColWidth="10" defaultColWidth="10.6640625" defaultRowHeight="13"/>
  <cols>
    <col min="1" max="1" width="2.5" style="3" customWidth="1"/>
    <col min="2" max="2" width="9.1640625" style="3" customWidth="1"/>
    <col min="3" max="4" width="38.33203125" style="3" customWidth="1"/>
    <col min="5" max="5" width="43.5" style="3" customWidth="1"/>
    <col min="6" max="6" width="3.6640625" style="3" customWidth="1"/>
    <col min="7" max="7" width="14.1640625" style="3" customWidth="1"/>
    <col min="8" max="16384" width="10.6640625" style="3"/>
  </cols>
  <sheetData>
    <row r="1" spans="2:31" s="104" customFormat="1" ht="29.5" customHeight="1" thickBot="1">
      <c r="B1" s="99" t="s">
        <v>75</v>
      </c>
      <c r="C1" s="100"/>
      <c r="D1" s="101"/>
      <c r="E1" s="102"/>
      <c r="F1" s="103"/>
      <c r="H1" s="105"/>
    </row>
    <row r="2" spans="2:31" ht="25.5" customHeight="1">
      <c r="B2" s="110" t="s">
        <v>6</v>
      </c>
      <c r="C2" s="115"/>
      <c r="D2" s="115"/>
      <c r="E2" s="110"/>
      <c r="F2" s="115"/>
      <c r="G2" s="115"/>
    </row>
    <row r="3" spans="2:31" ht="13" customHeight="1">
      <c r="C3" s="4"/>
      <c r="E3" s="4"/>
    </row>
    <row r="4" spans="2:31">
      <c r="C4" s="47">
        <v>1</v>
      </c>
      <c r="D4" s="47">
        <v>2</v>
      </c>
      <c r="E4" s="47">
        <v>3</v>
      </c>
      <c r="F4" s="47"/>
    </row>
    <row r="5" spans="2:31">
      <c r="C5" s="38"/>
      <c r="D5" s="38"/>
      <c r="E5" s="38"/>
      <c r="F5" s="38"/>
    </row>
    <row r="6" spans="2:31" ht="118" customHeight="1">
      <c r="B6" s="16" t="s">
        <v>54</v>
      </c>
      <c r="C6" s="106" t="s">
        <v>7</v>
      </c>
      <c r="D6" s="107" t="s">
        <v>52</v>
      </c>
      <c r="E6" s="108" t="s">
        <v>68</v>
      </c>
      <c r="F6" s="41"/>
      <c r="G6" s="5"/>
    </row>
    <row r="7" spans="2:31" ht="25" customHeight="1">
      <c r="B7" s="317" t="s">
        <v>8</v>
      </c>
      <c r="C7" s="318" t="s">
        <v>9</v>
      </c>
      <c r="D7" s="318" t="s">
        <v>9</v>
      </c>
      <c r="E7" s="318" t="s">
        <v>69</v>
      </c>
      <c r="F7" s="44"/>
    </row>
    <row r="8" spans="2:31" ht="25" customHeight="1">
      <c r="B8" s="317"/>
      <c r="C8" s="319"/>
      <c r="D8" s="319"/>
      <c r="E8" s="319"/>
      <c r="F8" s="45"/>
      <c r="G8" s="315" t="s">
        <v>53</v>
      </c>
    </row>
    <row r="9" spans="2:31" ht="25" customHeight="1">
      <c r="B9" s="317"/>
      <c r="C9" s="319"/>
      <c r="D9" s="319"/>
      <c r="E9" s="319"/>
      <c r="F9" s="45"/>
      <c r="G9" s="315"/>
    </row>
    <row r="10" spans="2:31" ht="25" customHeight="1">
      <c r="B10" s="317"/>
      <c r="C10" s="319"/>
      <c r="D10" s="319"/>
      <c r="E10" s="319"/>
      <c r="F10" s="45"/>
      <c r="G10" s="315"/>
    </row>
    <row r="11" spans="2:31" ht="25" customHeight="1">
      <c r="B11" s="317"/>
      <c r="C11" s="319"/>
      <c r="D11" s="319"/>
      <c r="E11" s="319"/>
      <c r="F11" s="45"/>
      <c r="G11" s="315"/>
    </row>
    <row r="12" spans="2:31" ht="25" customHeight="1">
      <c r="B12" s="317"/>
      <c r="C12" s="319"/>
      <c r="D12" s="319"/>
      <c r="E12" s="319"/>
      <c r="F12" s="45"/>
      <c r="G12" s="315"/>
    </row>
    <row r="13" spans="2:31" ht="25" customHeight="1">
      <c r="B13" s="317"/>
      <c r="C13" s="319"/>
      <c r="D13" s="319"/>
      <c r="E13" s="319"/>
      <c r="F13" s="45"/>
      <c r="G13" s="315"/>
    </row>
    <row r="14" spans="2:31" ht="25" customHeight="1">
      <c r="B14" s="317"/>
      <c r="C14" s="319"/>
      <c r="D14" s="319"/>
      <c r="E14" s="319"/>
      <c r="F14" s="45"/>
      <c r="G14" s="315"/>
    </row>
    <row r="15" spans="2:31" s="29" customFormat="1" ht="28" customHeight="1">
      <c r="C15" s="316" t="s">
        <v>10</v>
      </c>
      <c r="D15" s="316"/>
      <c r="E15" s="40"/>
      <c r="F15" s="40"/>
      <c r="G15" s="315"/>
    </row>
    <row r="16" spans="2:31" ht="19" customHeight="1">
      <c r="C16" s="17"/>
      <c r="D16" s="17"/>
      <c r="E16" s="17"/>
      <c r="F16" s="17"/>
      <c r="AE16" s="61"/>
    </row>
    <row r="17" spans="3:5" ht="31" customHeight="1">
      <c r="C17" s="7" t="s">
        <v>55</v>
      </c>
      <c r="E17" s="7"/>
    </row>
    <row r="18" spans="3:5" ht="10" customHeight="1">
      <c r="C18" s="6"/>
      <c r="E18" s="6"/>
    </row>
    <row r="19" spans="3:5" s="28" customFormat="1" ht="24" customHeight="1">
      <c r="C19" s="7" t="s">
        <v>146</v>
      </c>
      <c r="E19" s="7"/>
    </row>
    <row r="20" spans="3:5" ht="21" customHeight="1"/>
    <row r="21" spans="3:5" ht="40" customHeight="1"/>
    <row r="22" spans="3:5" ht="60" customHeight="1"/>
    <row r="23" spans="3:5" ht="93" customHeight="1"/>
    <row r="24" spans="3:5" ht="112" customHeight="1"/>
    <row r="25" spans="3:5" ht="32.25" customHeight="1"/>
    <row r="27" spans="3:5" ht="21" customHeight="1"/>
    <row r="28" spans="3:5" ht="33" customHeight="1"/>
    <row r="29" spans="3:5" ht="43" customHeight="1"/>
    <row r="30" spans="3:5" ht="22" customHeight="1"/>
  </sheetData>
  <mergeCells count="6">
    <mergeCell ref="G8:G15"/>
    <mergeCell ref="C15:D15"/>
    <mergeCell ref="B7:B14"/>
    <mergeCell ref="C7:C14"/>
    <mergeCell ref="D7:D14"/>
    <mergeCell ref="E7:E14"/>
  </mergeCells>
  <pageMargins left="0.7" right="0.7" top="0.75" bottom="0.75" header="0.3" footer="0.3"/>
  <pageSetup paperSize="9" scale="47" orientation="portrait" r:id="rId1"/>
  <headerFooter>
    <oddFooter>&amp;LRFP MSP Services for SABIC
&amp;CCONFIDENTIAL&amp;R&amp;D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E156A-DE35-B247-8012-DE469AB21029}">
  <sheetPr>
    <tabColor theme="0"/>
    <pageSetUpPr fitToPage="1"/>
  </sheetPr>
  <dimension ref="B2:AE18"/>
  <sheetViews>
    <sheetView showGridLines="0" zoomScale="90" zoomScaleNormal="90" zoomScalePageLayoutView="125" workbookViewId="0">
      <selection activeCell="D23" sqref="D23"/>
    </sheetView>
  </sheetViews>
  <sheetFormatPr baseColWidth="10" defaultColWidth="8.83203125" defaultRowHeight="13"/>
  <cols>
    <col min="1" max="1" width="2.6640625" style="3" customWidth="1"/>
    <col min="2" max="2" width="5.1640625" style="3" customWidth="1"/>
    <col min="3" max="3" width="73.6640625" style="3" customWidth="1"/>
    <col min="4" max="4" width="63" style="3" customWidth="1"/>
    <col min="5" max="5" width="22.33203125" style="38" customWidth="1"/>
    <col min="6" max="7" width="31.33203125" style="38" customWidth="1"/>
    <col min="8" max="16384" width="8.83203125" style="3"/>
  </cols>
  <sheetData>
    <row r="2" spans="2:8" s="104" customFormat="1" ht="29.5" customHeight="1" thickBot="1">
      <c r="B2" s="99" t="s">
        <v>75</v>
      </c>
      <c r="C2" s="100"/>
      <c r="D2" s="101"/>
      <c r="E2" s="102"/>
      <c r="F2" s="103"/>
      <c r="H2" s="105"/>
    </row>
    <row r="3" spans="2:8" s="104" customFormat="1" ht="29.5" customHeight="1">
      <c r="B3" s="110" t="s">
        <v>11</v>
      </c>
      <c r="C3" s="111"/>
      <c r="D3" s="112"/>
      <c r="E3" s="113"/>
      <c r="F3" s="114"/>
      <c r="G3" s="112"/>
      <c r="H3" s="105"/>
    </row>
    <row r="4" spans="2:8" ht="20">
      <c r="E4" s="39"/>
      <c r="F4" s="3"/>
      <c r="G4" s="3"/>
    </row>
    <row r="5" spans="2:8">
      <c r="F5" s="3"/>
      <c r="G5" s="3"/>
    </row>
    <row r="6" spans="2:8" ht="20">
      <c r="B6" s="39"/>
      <c r="E6" s="3"/>
      <c r="F6" s="31"/>
      <c r="G6" s="31"/>
    </row>
    <row r="7" spans="2:8" s="6" customFormat="1" ht="76">
      <c r="B7" s="32" t="s">
        <v>12</v>
      </c>
      <c r="C7" s="33"/>
      <c r="D7" s="33" t="s">
        <v>13</v>
      </c>
      <c r="E7" s="34" t="s">
        <v>14</v>
      </c>
      <c r="F7" s="34" t="s">
        <v>15</v>
      </c>
      <c r="G7" s="34" t="s">
        <v>16</v>
      </c>
    </row>
    <row r="8" spans="2:8" s="7" customFormat="1" ht="88.75" customHeight="1" thickBot="1">
      <c r="B8" s="119">
        <v>1</v>
      </c>
      <c r="C8" s="120" t="s">
        <v>17</v>
      </c>
      <c r="D8" s="128" t="s">
        <v>57</v>
      </c>
      <c r="E8" s="121"/>
      <c r="F8" s="298">
        <v>1.25</v>
      </c>
      <c r="G8" s="299">
        <v>4.75</v>
      </c>
    </row>
    <row r="9" spans="2:8" s="7" customFormat="1" ht="88.75" customHeight="1" thickTop="1" thickBot="1">
      <c r="B9" s="122">
        <v>2</v>
      </c>
      <c r="C9" s="123" t="s">
        <v>59</v>
      </c>
      <c r="D9" s="129" t="s">
        <v>58</v>
      </c>
      <c r="E9" s="124"/>
      <c r="F9" s="302">
        <v>1.25</v>
      </c>
      <c r="G9" s="303">
        <v>4.75</v>
      </c>
    </row>
    <row r="10" spans="2:8" s="7" customFormat="1" ht="72" customHeight="1" thickTop="1">
      <c r="B10" s="125">
        <v>3</v>
      </c>
      <c r="C10" s="126" t="s">
        <v>56</v>
      </c>
      <c r="D10" s="130" t="s">
        <v>18</v>
      </c>
      <c r="E10" s="127"/>
      <c r="F10" s="300">
        <v>0.75</v>
      </c>
      <c r="G10" s="301">
        <v>1.75</v>
      </c>
    </row>
    <row r="11" spans="2:8" ht="14" thickBot="1">
      <c r="B11" s="57"/>
      <c r="C11" s="57"/>
      <c r="D11" s="57"/>
      <c r="E11" s="58"/>
      <c r="F11" s="58"/>
      <c r="G11" s="58"/>
    </row>
    <row r="12" spans="2:8" ht="14" thickTop="1"/>
    <row r="13" spans="2:8">
      <c r="C13" s="37" t="s">
        <v>19</v>
      </c>
      <c r="D13" s="37"/>
    </row>
    <row r="14" spans="2:8">
      <c r="C14" s="29" t="s">
        <v>20</v>
      </c>
      <c r="E14" s="46"/>
    </row>
    <row r="15" spans="2:8" ht="14" thickBot="1">
      <c r="B15" s="57"/>
      <c r="C15" s="57"/>
      <c r="D15" s="57"/>
      <c r="E15" s="58"/>
      <c r="F15" s="58"/>
      <c r="G15" s="58"/>
    </row>
    <row r="16" spans="2:8" ht="15" thickTop="1">
      <c r="C16" s="7" t="s">
        <v>147</v>
      </c>
    </row>
    <row r="18" spans="31:31" ht="16">
      <c r="AE18" s="61"/>
    </row>
  </sheetData>
  <dataValidations count="1">
    <dataValidation type="decimal" allowBlank="1" showInputMessage="1" showErrorMessage="1" sqref="E8:E10" xr:uid="{52917AB8-A1CD-3744-A622-FC61803E1FB7}">
      <formula1>F8</formula1>
      <formula2>G8</formula2>
    </dataValidation>
  </dataValidations>
  <pageMargins left="0.7" right="0.7" top="0.75" bottom="0.75" header="0.3" footer="0.3"/>
  <pageSetup paperSize="9" scale="61" orientation="portrait" horizontalDpi="300" verticalDpi="300" r:id="rId1"/>
  <headerFooter>
    <oddFooter>&amp;LRFP MSP Services for SABIC
&amp;CCONFIDENTIAL&amp;R&amp;D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2B04A-F1FC-7343-BCDB-235C51F2D035}">
  <sheetPr>
    <tabColor theme="0"/>
    <pageSetUpPr fitToPage="1"/>
  </sheetPr>
  <dimension ref="A1:AE36"/>
  <sheetViews>
    <sheetView showGridLines="0" zoomScale="80" zoomScaleNormal="80" zoomScalePageLayoutView="125" workbookViewId="0">
      <selection activeCell="Q13" sqref="Q13"/>
    </sheetView>
  </sheetViews>
  <sheetFormatPr baseColWidth="10" defaultColWidth="8.83203125" defaultRowHeight="18"/>
  <cols>
    <col min="1" max="1" width="2.6640625" style="63" customWidth="1"/>
    <col min="2" max="2" width="5.1640625" style="63" customWidth="1"/>
    <col min="3" max="3" width="68.5" style="63" customWidth="1"/>
    <col min="4" max="4" width="63" style="63" customWidth="1"/>
    <col min="5" max="5" width="19" style="64" customWidth="1"/>
    <col min="6" max="6" width="31.33203125" style="64" bestFit="1" customWidth="1"/>
    <col min="7" max="7" width="31.33203125" style="64" customWidth="1"/>
    <col min="8" max="16384" width="8.83203125" style="63"/>
  </cols>
  <sheetData>
    <row r="1" spans="1:13" s="104" customFormat="1" thickBot="1">
      <c r="B1" s="99" t="s">
        <v>75</v>
      </c>
      <c r="C1" s="100"/>
      <c r="D1" s="101"/>
      <c r="E1" s="102"/>
      <c r="F1" s="103"/>
      <c r="H1" s="105"/>
    </row>
    <row r="2" spans="1:13" s="1" customFormat="1" ht="20">
      <c r="A2" s="48"/>
      <c r="B2" s="320" t="s">
        <v>21</v>
      </c>
      <c r="C2" s="321"/>
      <c r="D2" s="321"/>
      <c r="E2" s="321"/>
      <c r="F2" s="321"/>
      <c r="G2" s="321"/>
      <c r="H2" s="2"/>
      <c r="I2" s="2"/>
      <c r="J2" s="2"/>
      <c r="K2" s="2"/>
      <c r="L2" s="2"/>
      <c r="M2" s="94"/>
    </row>
    <row r="3" spans="1:13">
      <c r="E3" s="63"/>
      <c r="F3" s="63"/>
      <c r="G3" s="63"/>
    </row>
    <row r="4" spans="1:13">
      <c r="B4" s="65" t="s">
        <v>22</v>
      </c>
      <c r="E4" s="63"/>
      <c r="F4" s="63"/>
      <c r="G4" s="63"/>
    </row>
    <row r="5" spans="1:13">
      <c r="B5" s="63" t="s">
        <v>23</v>
      </c>
      <c r="E5" s="63"/>
      <c r="F5" s="63"/>
      <c r="G5" s="63"/>
    </row>
    <row r="6" spans="1:13">
      <c r="B6" s="66" t="s">
        <v>149</v>
      </c>
      <c r="E6" s="63"/>
      <c r="F6" s="67"/>
      <c r="G6" s="67"/>
    </row>
    <row r="7" spans="1:13">
      <c r="B7" s="66" t="s">
        <v>24</v>
      </c>
      <c r="E7" s="63"/>
      <c r="F7" s="67"/>
      <c r="G7" s="67"/>
    </row>
    <row r="8" spans="1:13">
      <c r="B8" s="66" t="s">
        <v>61</v>
      </c>
      <c r="E8" s="63"/>
      <c r="F8" s="67"/>
      <c r="G8" s="67"/>
    </row>
    <row r="9" spans="1:13">
      <c r="B9" s="66" t="s">
        <v>25</v>
      </c>
      <c r="E9" s="63"/>
      <c r="F9" s="67"/>
      <c r="G9" s="67"/>
    </row>
    <row r="10" spans="1:13">
      <c r="B10" s="66" t="s">
        <v>66</v>
      </c>
      <c r="E10" s="63"/>
      <c r="F10" s="67"/>
      <c r="G10" s="67"/>
    </row>
    <row r="11" spans="1:13">
      <c r="B11" s="66" t="s">
        <v>26</v>
      </c>
      <c r="E11" s="63"/>
      <c r="F11" s="63"/>
      <c r="G11" s="67"/>
    </row>
    <row r="12" spans="1:13" s="70" customFormat="1" ht="57">
      <c r="B12" s="201" t="s">
        <v>12</v>
      </c>
      <c r="C12" s="68"/>
      <c r="D12" s="69" t="s">
        <v>133</v>
      </c>
      <c r="E12" s="132" t="s">
        <v>27</v>
      </c>
      <c r="F12" s="131" t="s">
        <v>28</v>
      </c>
      <c r="G12" s="131" t="s">
        <v>67</v>
      </c>
    </row>
    <row r="13" spans="1:13" s="70" customFormat="1" ht="39" customHeight="1">
      <c r="B13" s="35">
        <v>1</v>
      </c>
      <c r="C13" s="95" t="s">
        <v>110</v>
      </c>
      <c r="D13" s="36" t="s">
        <v>135</v>
      </c>
      <c r="E13" s="145"/>
      <c r="F13" s="137">
        <v>5.2499999999999998E-2</v>
      </c>
      <c r="G13" s="143">
        <f>F13*E13</f>
        <v>0</v>
      </c>
    </row>
    <row r="14" spans="1:13" s="70" customFormat="1" ht="39" customHeight="1">
      <c r="B14" s="71">
        <v>2</v>
      </c>
      <c r="C14" s="96" t="s">
        <v>111</v>
      </c>
      <c r="D14" s="72" t="s">
        <v>136</v>
      </c>
      <c r="E14" s="145"/>
      <c r="F14" s="139">
        <v>3.15E-2</v>
      </c>
      <c r="G14" s="144">
        <f t="shared" ref="G14:G28" si="0">F14*E14</f>
        <v>0</v>
      </c>
    </row>
    <row r="15" spans="1:13" s="70" customFormat="1" ht="57">
      <c r="B15" s="73">
        <v>3</v>
      </c>
      <c r="C15" s="95" t="s">
        <v>112</v>
      </c>
      <c r="D15" s="74" t="s">
        <v>138</v>
      </c>
      <c r="E15" s="145"/>
      <c r="F15" s="137">
        <v>0.40679999999999999</v>
      </c>
      <c r="G15" s="143">
        <f t="shared" si="0"/>
        <v>0</v>
      </c>
    </row>
    <row r="16" spans="1:13" s="70" customFormat="1" ht="39" customHeight="1">
      <c r="B16" s="71">
        <v>4</v>
      </c>
      <c r="C16" s="96" t="s">
        <v>113</v>
      </c>
      <c r="D16" s="304" t="s">
        <v>139</v>
      </c>
      <c r="E16" s="145"/>
      <c r="F16" s="139">
        <v>2.1000000000000001E-2</v>
      </c>
      <c r="G16" s="144">
        <f t="shared" si="0"/>
        <v>0</v>
      </c>
    </row>
    <row r="17" spans="2:31" s="70" customFormat="1" ht="39" customHeight="1">
      <c r="B17" s="35">
        <v>5</v>
      </c>
      <c r="C17" s="95" t="s">
        <v>114</v>
      </c>
      <c r="D17" s="74" t="s">
        <v>134</v>
      </c>
      <c r="E17" s="145"/>
      <c r="F17" s="137">
        <v>2.1000000000000001E-2</v>
      </c>
      <c r="G17" s="143">
        <f t="shared" si="0"/>
        <v>0</v>
      </c>
      <c r="AE17" s="62"/>
    </row>
    <row r="18" spans="2:31" s="70" customFormat="1" ht="39" customHeight="1">
      <c r="B18" s="71">
        <v>6</v>
      </c>
      <c r="C18" s="96" t="s">
        <v>115</v>
      </c>
      <c r="D18" s="72" t="s">
        <v>140</v>
      </c>
      <c r="E18" s="145"/>
      <c r="F18" s="139">
        <v>2.1000000000000001E-2</v>
      </c>
      <c r="G18" s="144">
        <f t="shared" si="0"/>
        <v>0</v>
      </c>
    </row>
    <row r="19" spans="2:31" s="70" customFormat="1" ht="39" customHeight="1">
      <c r="B19" s="35">
        <v>7</v>
      </c>
      <c r="C19" s="95" t="s">
        <v>116</v>
      </c>
      <c r="D19" s="74" t="s">
        <v>137</v>
      </c>
      <c r="E19" s="145"/>
      <c r="F19" s="137">
        <v>0.44619999999999999</v>
      </c>
      <c r="G19" s="143">
        <f t="shared" si="0"/>
        <v>0</v>
      </c>
    </row>
    <row r="20" spans="2:31" s="70" customFormat="1" ht="39" hidden="1" customHeight="1">
      <c r="B20" s="71">
        <v>8</v>
      </c>
      <c r="C20" s="96"/>
      <c r="D20" s="75"/>
      <c r="E20" s="145"/>
      <c r="F20" s="138">
        <f t="shared" ref="F13:F25" si="1">1/COUNTA($C$13:$C$28)</f>
        <v>0.14285714285714285</v>
      </c>
      <c r="G20" s="144">
        <f t="shared" si="0"/>
        <v>0</v>
      </c>
    </row>
    <row r="21" spans="2:31" s="70" customFormat="1" ht="39" hidden="1" customHeight="1">
      <c r="B21" s="73">
        <v>9</v>
      </c>
      <c r="C21" s="95"/>
      <c r="D21" s="36"/>
      <c r="E21" s="145"/>
      <c r="F21" s="137">
        <f t="shared" si="1"/>
        <v>0.14285714285714285</v>
      </c>
      <c r="G21" s="143">
        <f t="shared" si="0"/>
        <v>0</v>
      </c>
    </row>
    <row r="22" spans="2:31" s="70" customFormat="1" ht="39" hidden="1" customHeight="1">
      <c r="B22" s="71">
        <v>10</v>
      </c>
      <c r="C22" s="96"/>
      <c r="D22" s="75"/>
      <c r="E22" s="145"/>
      <c r="F22" s="138">
        <f t="shared" si="1"/>
        <v>0.14285714285714285</v>
      </c>
      <c r="G22" s="144">
        <f t="shared" si="0"/>
        <v>0</v>
      </c>
    </row>
    <row r="23" spans="2:31" s="70" customFormat="1" ht="39" hidden="1" customHeight="1">
      <c r="B23" s="35">
        <v>11</v>
      </c>
      <c r="C23" s="95"/>
      <c r="D23" s="36"/>
      <c r="E23" s="145"/>
      <c r="F23" s="137">
        <f t="shared" si="1"/>
        <v>0.14285714285714285</v>
      </c>
      <c r="G23" s="143">
        <f t="shared" si="0"/>
        <v>0</v>
      </c>
    </row>
    <row r="24" spans="2:31" s="70" customFormat="1" ht="39" hidden="1" customHeight="1">
      <c r="B24" s="71">
        <v>12</v>
      </c>
      <c r="C24" s="96"/>
      <c r="D24" s="75"/>
      <c r="E24" s="145"/>
      <c r="F24" s="138">
        <f t="shared" si="1"/>
        <v>0.14285714285714285</v>
      </c>
      <c r="G24" s="144">
        <f t="shared" si="0"/>
        <v>0</v>
      </c>
    </row>
    <row r="25" spans="2:31" s="70" customFormat="1" ht="39" hidden="1" customHeight="1">
      <c r="B25" s="35">
        <v>13</v>
      </c>
      <c r="C25" s="95"/>
      <c r="D25" s="36"/>
      <c r="E25" s="145"/>
      <c r="F25" s="137">
        <f t="shared" si="1"/>
        <v>0.14285714285714285</v>
      </c>
      <c r="G25" s="143">
        <f t="shared" si="0"/>
        <v>0</v>
      </c>
    </row>
    <row r="26" spans="2:31" s="70" customFormat="1" ht="39" hidden="1" customHeight="1">
      <c r="B26" s="71">
        <v>14</v>
      </c>
      <c r="C26" s="96"/>
      <c r="D26" s="75"/>
      <c r="E26" s="145"/>
      <c r="F26" s="139">
        <f t="shared" ref="F26:F28" si="2">1/COUNTA($C$13:$C$28)</f>
        <v>0.14285714285714285</v>
      </c>
      <c r="G26" s="144">
        <f t="shared" si="0"/>
        <v>0</v>
      </c>
      <c r="N26" s="63"/>
    </row>
    <row r="27" spans="2:31" s="70" customFormat="1" ht="39" hidden="1" customHeight="1">
      <c r="B27" s="35">
        <v>15</v>
      </c>
      <c r="C27" s="95"/>
      <c r="D27" s="36"/>
      <c r="E27" s="145"/>
      <c r="F27" s="137">
        <f t="shared" si="2"/>
        <v>0.14285714285714285</v>
      </c>
      <c r="G27" s="143">
        <f t="shared" si="0"/>
        <v>0</v>
      </c>
      <c r="N27" s="63"/>
    </row>
    <row r="28" spans="2:31" s="70" customFormat="1" ht="39" hidden="1" customHeight="1" thickBot="1">
      <c r="B28" s="134">
        <v>16</v>
      </c>
      <c r="C28" s="135"/>
      <c r="D28" s="136"/>
      <c r="E28" s="146"/>
      <c r="F28" s="140">
        <f t="shared" si="2"/>
        <v>0.14285714285714285</v>
      </c>
      <c r="G28" s="142">
        <f t="shared" si="0"/>
        <v>0</v>
      </c>
    </row>
    <row r="29" spans="2:31" s="70" customFormat="1" ht="39" customHeight="1">
      <c r="B29" s="71"/>
      <c r="C29" s="76" t="s">
        <v>29</v>
      </c>
      <c r="D29" s="72"/>
      <c r="F29" s="141"/>
      <c r="G29" s="147">
        <f>SUM(G13:G28)</f>
        <v>0</v>
      </c>
    </row>
    <row r="30" spans="2:31" ht="19" thickBot="1">
      <c r="B30" s="77"/>
      <c r="C30" s="77"/>
      <c r="D30" s="77"/>
      <c r="E30" s="78"/>
      <c r="F30" s="78"/>
      <c r="G30" s="78"/>
    </row>
    <row r="32" spans="2:31" s="70" customFormat="1" ht="32" customHeight="1">
      <c r="C32" s="70" t="s">
        <v>30</v>
      </c>
      <c r="D32" s="79"/>
      <c r="E32" s="91"/>
      <c r="F32" s="91"/>
      <c r="G32" s="91"/>
    </row>
    <row r="33" spans="2:7" s="70" customFormat="1" ht="32" customHeight="1">
      <c r="C33" s="70" t="s">
        <v>31</v>
      </c>
      <c r="E33" s="92"/>
      <c r="F33" s="91"/>
      <c r="G33" s="91"/>
    </row>
    <row r="34" spans="2:7" s="70" customFormat="1" ht="32" customHeight="1">
      <c r="C34" s="70" t="s">
        <v>32</v>
      </c>
      <c r="E34" s="92"/>
      <c r="F34" s="91"/>
      <c r="G34" s="91"/>
    </row>
    <row r="35" spans="2:7" s="70" customFormat="1" ht="32" customHeight="1" thickBot="1">
      <c r="B35" s="90"/>
      <c r="C35" s="90" t="s">
        <v>62</v>
      </c>
      <c r="D35" s="90"/>
      <c r="E35" s="93"/>
      <c r="F35" s="93"/>
      <c r="G35" s="93"/>
    </row>
    <row r="36" spans="2:7" ht="32" customHeight="1">
      <c r="C36" s="70" t="s">
        <v>147</v>
      </c>
    </row>
  </sheetData>
  <mergeCells count="1">
    <mergeCell ref="B2:G2"/>
  </mergeCells>
  <dataValidations disablePrompts="1" count="2">
    <dataValidation type="decimal" allowBlank="1" showInputMessage="1" showErrorMessage="1" sqref="G29" xr:uid="{DC3DCAA8-42DE-DB44-A3B1-442DEB33ADB2}">
      <formula1>$E$2</formula1>
      <formula2>$F$2</formula2>
    </dataValidation>
    <dataValidation type="decimal" allowBlank="1" showInputMessage="1" showErrorMessage="1" errorTitle="Onjuiste waarde" error="Het door u ingevoerde percentage ligt buiten de door aanbestedende dienst gestelde bandbreedte." sqref="E13:E28" xr:uid="{AB11D1AF-D539-4F4F-BDDF-B72BCE0706FA}">
      <formula1>-0.0200000000001</formula1>
      <formula2>0.02000000000001</formula2>
    </dataValidation>
  </dataValidations>
  <pageMargins left="0.7" right="0.7" top="0.75" bottom="0.75" header="0.3" footer="0.3"/>
  <pageSetup paperSize="9" scale="61" orientation="portrait" horizontalDpi="300" verticalDpi="300" r:id="rId1"/>
  <headerFooter>
    <oddFooter>&amp;LRFP MSP Services for SABIC
&amp;CCONFIDENTIAL&amp;R&amp;D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62D16-34D3-0945-857D-9F72D9CFF555}">
  <sheetPr>
    <tabColor theme="0"/>
    <pageSetUpPr fitToPage="1"/>
  </sheetPr>
  <dimension ref="A1:M12"/>
  <sheetViews>
    <sheetView showGridLines="0" zoomScale="140" zoomScaleNormal="140" workbookViewId="0">
      <selection activeCell="E7" sqref="E7"/>
    </sheetView>
  </sheetViews>
  <sheetFormatPr baseColWidth="10" defaultColWidth="10.83203125" defaultRowHeight="14"/>
  <cols>
    <col min="1" max="1" width="3" style="49" customWidth="1"/>
    <col min="2" max="2" width="58.5" style="6" customWidth="1"/>
    <col min="3" max="4" width="20" style="6" customWidth="1"/>
    <col min="5" max="5" width="30.1640625" style="6" customWidth="1"/>
    <col min="6" max="6" width="23.6640625" style="6" customWidth="1"/>
    <col min="7" max="7" width="20" style="6" customWidth="1"/>
    <col min="8" max="8" width="15" style="6" bestFit="1" customWidth="1"/>
    <col min="9" max="9" width="12.83203125" style="6" bestFit="1" customWidth="1"/>
    <col min="10" max="10" width="11.1640625" style="6" bestFit="1" customWidth="1"/>
    <col min="11" max="11" width="10.83203125" style="6"/>
    <col min="12" max="12" width="15.1640625" style="6" bestFit="1" customWidth="1"/>
    <col min="13" max="13" width="11.6640625" style="6" bestFit="1" customWidth="1"/>
    <col min="14" max="16384" width="10.83203125" style="6"/>
  </cols>
  <sheetData>
    <row r="1" spans="1:13" s="104" customFormat="1" ht="29.5" customHeight="1" thickBot="1">
      <c r="B1" s="99" t="s">
        <v>75</v>
      </c>
      <c r="C1" s="100"/>
      <c r="D1" s="101"/>
      <c r="E1" s="102"/>
      <c r="F1" s="103"/>
      <c r="H1" s="105"/>
    </row>
    <row r="2" spans="1:13" s="1" customFormat="1" ht="31" customHeight="1">
      <c r="A2" s="48"/>
      <c r="B2" s="320" t="s">
        <v>33</v>
      </c>
      <c r="C2" s="321"/>
      <c r="D2" s="321"/>
      <c r="E2" s="321"/>
      <c r="F2" s="321"/>
      <c r="G2" s="321"/>
      <c r="H2" s="2"/>
      <c r="I2" s="2"/>
      <c r="J2" s="2"/>
      <c r="K2" s="2"/>
      <c r="L2" s="2"/>
      <c r="M2" s="94"/>
    </row>
    <row r="3" spans="1:13" ht="22" customHeight="1"/>
    <row r="4" spans="1:13" s="8" customFormat="1" ht="51" customHeight="1">
      <c r="A4" s="50"/>
      <c r="B4" s="9" t="s">
        <v>34</v>
      </c>
      <c r="C4" s="11" t="s">
        <v>35</v>
      </c>
      <c r="D4" s="11" t="s">
        <v>36</v>
      </c>
      <c r="E4" s="10" t="s">
        <v>37</v>
      </c>
      <c r="F4" s="10" t="s">
        <v>70</v>
      </c>
      <c r="G4" s="10" t="s">
        <v>33</v>
      </c>
    </row>
    <row r="5" spans="1:13" s="7" customFormat="1" ht="63" customHeight="1">
      <c r="A5" s="51"/>
      <c r="B5" s="97" t="str">
        <f>'2. Prijsopgaaf broker opslagen'!C8</f>
        <v>Opslag per uur - Intermediaire dienstverlening (zoekfunctie Opdrachtnemer) incl. Contract Service &lt;800 uur.
Let op: inclusief evt. kosten van een broker.</v>
      </c>
      <c r="C5" s="305">
        <v>15000</v>
      </c>
      <c r="D5" s="13">
        <v>101</v>
      </c>
      <c r="E5" s="13">
        <f>D5*(1+'3. Prijsopgaaf per doelgroep'!$G$29)</f>
        <v>101</v>
      </c>
      <c r="F5" s="13">
        <f>'2. Prijsopgaaf broker opslagen'!E8</f>
        <v>0</v>
      </c>
      <c r="G5" s="14">
        <f>(C5*E5)+(C5*F5)</f>
        <v>1515000</v>
      </c>
      <c r="I5" s="89"/>
      <c r="J5" s="89"/>
      <c r="L5" s="42"/>
      <c r="M5" s="43"/>
    </row>
    <row r="6" spans="1:13" s="7" customFormat="1" ht="63" customHeight="1">
      <c r="A6" s="51"/>
      <c r="B6" s="52" t="str">
        <f>'2. Prijsopgaaf broker opslagen'!C9</f>
        <v>Opslag per uur - ZZP Intermediaire dienstverlening (zoekfunctie Opdrachtnemer) incl. Contract Service &lt;800 uur.
Let op: inclusief evt. kosten van een broker.</v>
      </c>
      <c r="C6" s="308">
        <v>15000</v>
      </c>
      <c r="D6" s="15">
        <v>101</v>
      </c>
      <c r="E6" s="15">
        <f>D5*(1+'3. Prijsopgaaf per doelgroep'!$G$29)</f>
        <v>101</v>
      </c>
      <c r="F6" s="53">
        <f>'2. Prijsopgaaf broker opslagen'!E10</f>
        <v>0</v>
      </c>
      <c r="G6" s="56">
        <f>(C6*E6)+(C6*F6)</f>
        <v>1515000</v>
      </c>
      <c r="L6" s="42"/>
    </row>
    <row r="7" spans="1:13" s="7" customFormat="1" ht="63" customHeight="1">
      <c r="A7" s="51"/>
      <c r="B7" s="98" t="str">
        <f>'2. Prijsopgaaf broker opslagen'!C10</f>
        <v>Opslag per uur - Contract Service Migratie voor alle te migreren Interim profs en &gt;800 gefactureerde uren
Let op: inclusief evt. kosten van een (2de) broker.
Geldt ook voor ZZP opdrachten &gt;800 uur.</v>
      </c>
      <c r="C7" s="306">
        <v>15000</v>
      </c>
      <c r="D7" s="307">
        <v>101</v>
      </c>
      <c r="E7" s="55">
        <f>D7*(1+'3. Prijsopgaaf per doelgroep'!$G$29)</f>
        <v>101</v>
      </c>
      <c r="F7" s="55">
        <f>'2. Prijsopgaaf broker opslagen'!E10</f>
        <v>0</v>
      </c>
      <c r="G7" s="14">
        <f>(C7*E7)+(C7*F7)</f>
        <v>1515000</v>
      </c>
      <c r="H7" s="42"/>
    </row>
    <row r="8" spans="1:13" s="7" customFormat="1" ht="43.5" customHeight="1">
      <c r="A8" s="51"/>
      <c r="B8" s="52"/>
      <c r="C8" s="54"/>
      <c r="D8" s="54" t="s">
        <v>38</v>
      </c>
      <c r="E8" s="54"/>
      <c r="F8" s="88" t="s">
        <v>39</v>
      </c>
      <c r="G8" s="148">
        <f>SUM(G5:G7)</f>
        <v>4545000</v>
      </c>
    </row>
    <row r="9" spans="1:13" ht="22" customHeight="1">
      <c r="G9" s="12"/>
    </row>
    <row r="10" spans="1:13">
      <c r="B10" s="6" t="s">
        <v>32</v>
      </c>
    </row>
    <row r="12" spans="1:13">
      <c r="B12" s="7" t="s">
        <v>148</v>
      </c>
    </row>
  </sheetData>
  <mergeCells count="1">
    <mergeCell ref="B2:G2"/>
  </mergeCells>
  <pageMargins left="0.70866141732283472" right="0.70866141732283472" top="0.74803149606299213" bottom="0.74803149606299213" header="0.31496062992125984" footer="0.31496062992125984"/>
  <pageSetup paperSize="9" scale="70" orientation="landscape" r:id="rId1"/>
  <ignoredErrors>
    <ignoredError sqref="E6"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4A0C5-46CD-4ACB-9697-51653B4F3E8F}">
  <sheetPr>
    <tabColor theme="0"/>
  </sheetPr>
  <dimension ref="B1:AE40"/>
  <sheetViews>
    <sheetView showGridLines="0" zoomScale="150" zoomScaleNormal="150" workbookViewId="0">
      <selection activeCell="H16" sqref="H16"/>
    </sheetView>
  </sheetViews>
  <sheetFormatPr baseColWidth="10" defaultColWidth="8.1640625" defaultRowHeight="13"/>
  <cols>
    <col min="1" max="1" width="1.1640625" style="150" customWidth="1"/>
    <col min="2" max="2" width="36.1640625" style="150" bestFit="1" customWidth="1"/>
    <col min="3" max="3" width="60.33203125" style="150" customWidth="1"/>
    <col min="4" max="4" width="18" style="150" bestFit="1" customWidth="1"/>
    <col min="5" max="5" width="18.33203125" style="150" bestFit="1" customWidth="1"/>
    <col min="6" max="8" width="8.1640625" style="150"/>
    <col min="9" max="9" width="11.83203125" style="150" bestFit="1" customWidth="1"/>
    <col min="10" max="10" width="13" style="150" bestFit="1" customWidth="1"/>
    <col min="11" max="16384" width="8.1640625" style="150"/>
  </cols>
  <sheetData>
    <row r="1" spans="2:31" s="104" customFormat="1" ht="29.5" customHeight="1" thickBot="1">
      <c r="B1" s="99" t="s">
        <v>75</v>
      </c>
      <c r="C1" s="100"/>
      <c r="D1" s="101"/>
      <c r="E1" s="102"/>
      <c r="F1" s="103"/>
      <c r="H1" s="105"/>
    </row>
    <row r="2" spans="2:31" s="94" customFormat="1" ht="31" customHeight="1">
      <c r="B2" s="133" t="s">
        <v>142</v>
      </c>
      <c r="C2" s="109"/>
      <c r="D2" s="109"/>
      <c r="E2" s="109"/>
      <c r="F2" s="109"/>
      <c r="H2" s="2"/>
      <c r="I2" s="2"/>
      <c r="J2" s="2"/>
      <c r="K2" s="2"/>
      <c r="L2" s="2"/>
    </row>
    <row r="3" spans="2:31">
      <c r="B3" s="149"/>
    </row>
    <row r="4" spans="2:31">
      <c r="D4" s="322"/>
      <c r="E4" s="322"/>
    </row>
    <row r="5" spans="2:31" ht="14">
      <c r="B5" s="151" t="s">
        <v>40</v>
      </c>
      <c r="C5" s="152" t="s">
        <v>41</v>
      </c>
      <c r="D5" s="153" t="s">
        <v>42</v>
      </c>
      <c r="E5" s="154" t="s">
        <v>43</v>
      </c>
    </row>
    <row r="6" spans="2:31">
      <c r="B6" s="155" t="s">
        <v>44</v>
      </c>
      <c r="C6" s="156">
        <f>'4. Berekening inschrijfprijs'!G8</f>
        <v>4545000</v>
      </c>
      <c r="D6" s="311">
        <v>4495350</v>
      </c>
      <c r="E6" s="312">
        <v>4759650</v>
      </c>
    </row>
    <row r="7" spans="2:31">
      <c r="B7" s="157" t="s">
        <v>45</v>
      </c>
      <c r="C7" s="158">
        <f>IF(C6&gt;E6,"Prijs is buiten de bandbreedte en is een ongeldige Inschrijving",IF(C6&lt;D6,"Prijs is buiten de bandbreedte en is een ongeldige Inschrijving",C6:C6))</f>
        <v>4545000</v>
      </c>
      <c r="D7" s="159"/>
      <c r="E7" s="160"/>
    </row>
    <row r="8" spans="2:31">
      <c r="B8" s="161"/>
      <c r="C8" s="162"/>
      <c r="D8" s="161"/>
      <c r="E8" s="163"/>
    </row>
    <row r="9" spans="2:31" ht="24.25" customHeight="1">
      <c r="B9" s="323" t="s">
        <v>143</v>
      </c>
      <c r="C9" s="324"/>
      <c r="D9" s="164"/>
      <c r="E9" s="165"/>
    </row>
    <row r="10" spans="2:31">
      <c r="B10" s="166"/>
      <c r="C10" s="162"/>
      <c r="D10" s="167"/>
      <c r="E10" s="167"/>
    </row>
    <row r="11" spans="2:31">
      <c r="B11" s="168"/>
      <c r="C11" s="162"/>
      <c r="D11" s="167"/>
      <c r="E11" s="167"/>
    </row>
    <row r="12" spans="2:31">
      <c r="B12" s="168"/>
      <c r="C12" s="162"/>
      <c r="D12" s="167"/>
      <c r="E12" s="167"/>
    </row>
    <row r="13" spans="2:31">
      <c r="B13" s="169" t="s">
        <v>46</v>
      </c>
      <c r="C13" s="170" t="s">
        <v>47</v>
      </c>
      <c r="D13" s="170" t="s">
        <v>48</v>
      </c>
      <c r="E13" s="167"/>
      <c r="G13" s="171"/>
    </row>
    <row r="14" spans="2:31">
      <c r="B14" s="172" t="s">
        <v>43</v>
      </c>
      <c r="C14" s="173">
        <f>E6</f>
        <v>4759650</v>
      </c>
      <c r="D14" s="174">
        <v>0</v>
      </c>
      <c r="E14" s="167"/>
      <c r="F14" s="175"/>
      <c r="G14" s="175"/>
      <c r="I14" s="175"/>
    </row>
    <row r="15" spans="2:31" ht="16">
      <c r="B15" s="176" t="s">
        <v>42</v>
      </c>
      <c r="C15" s="173">
        <f>D6</f>
        <v>4495350</v>
      </c>
      <c r="D15" s="174">
        <v>30</v>
      </c>
      <c r="E15" s="167"/>
      <c r="F15" s="175"/>
      <c r="G15" s="175"/>
      <c r="H15" s="175"/>
      <c r="I15" s="177"/>
      <c r="J15" s="178"/>
      <c r="AE15" s="60"/>
    </row>
    <row r="16" spans="2:31">
      <c r="B16" s="172"/>
      <c r="C16" s="172"/>
      <c r="D16" s="179"/>
      <c r="E16" s="180"/>
      <c r="F16" s="175"/>
      <c r="G16" s="175"/>
      <c r="H16" s="175"/>
      <c r="I16" s="175"/>
    </row>
    <row r="17" spans="2:9">
      <c r="B17" s="181" t="s">
        <v>144</v>
      </c>
      <c r="C17" s="182">
        <f>C7</f>
        <v>4545000</v>
      </c>
      <c r="D17" s="183">
        <f xml:space="preserve"> IFERROR(D15 - (C17 - C15)/(C14-C15)*(D15),0)</f>
        <v>24.364358683314414</v>
      </c>
      <c r="E17" s="184"/>
      <c r="F17" s="175"/>
      <c r="G17" s="175"/>
      <c r="H17" s="175"/>
      <c r="I17" s="175"/>
    </row>
    <row r="18" spans="2:9" s="185" customFormat="1" ht="25" customHeight="1">
      <c r="C18" s="309" t="s">
        <v>141</v>
      </c>
      <c r="D18" s="186">
        <f>D17</f>
        <v>24.364358683314414</v>
      </c>
      <c r="E18" s="333"/>
      <c r="F18" s="187"/>
      <c r="G18" s="187"/>
      <c r="H18" s="187"/>
      <c r="I18" s="187"/>
    </row>
    <row r="19" spans="2:9" s="189" customFormat="1">
      <c r="B19" s="188"/>
      <c r="D19" s="190"/>
      <c r="E19" s="150"/>
      <c r="F19" s="175"/>
      <c r="G19" s="175"/>
      <c r="H19" s="175"/>
      <c r="I19" s="175"/>
    </row>
    <row r="20" spans="2:9" s="189" customFormat="1">
      <c r="B20" s="191" t="s">
        <v>33</v>
      </c>
      <c r="C20" s="191" t="s">
        <v>49</v>
      </c>
      <c r="D20" s="192"/>
      <c r="E20" s="162"/>
      <c r="F20" s="175"/>
      <c r="G20" s="175"/>
      <c r="H20" s="175"/>
      <c r="I20" s="175"/>
    </row>
    <row r="21" spans="2:9" s="189" customFormat="1">
      <c r="B21" s="193">
        <f>D6</f>
        <v>4495350</v>
      </c>
      <c r="C21" s="194">
        <f xml:space="preserve"> $D$15 - (B21 - $C$15)/($C$14-$C$15)*($D$15)</f>
        <v>30</v>
      </c>
      <c r="D21" s="192"/>
      <c r="E21" s="162"/>
      <c r="F21" s="175"/>
      <c r="G21" s="175"/>
      <c r="H21" s="175"/>
      <c r="I21" s="175"/>
    </row>
    <row r="22" spans="2:9" s="189" customFormat="1">
      <c r="B22" s="193">
        <f>B21+($B$26-$B$21)/5</f>
        <v>4548210</v>
      </c>
      <c r="C22" s="194">
        <f t="shared" ref="C22:C26" si="0" xml:space="preserve"> $D$15 - (B22 - $C$15)/($C$14-$C$15)*($D$15)</f>
        <v>24</v>
      </c>
      <c r="D22" s="195"/>
      <c r="E22" s="196"/>
      <c r="F22" s="175"/>
      <c r="G22" s="175"/>
      <c r="H22" s="175"/>
      <c r="I22" s="175"/>
    </row>
    <row r="23" spans="2:9" s="189" customFormat="1">
      <c r="B23" s="193">
        <f>B22+($B$26-$B$21)/5</f>
        <v>4601070</v>
      </c>
      <c r="C23" s="194">
        <f t="shared" si="0"/>
        <v>18</v>
      </c>
      <c r="D23" s="195"/>
      <c r="E23" s="196"/>
      <c r="F23" s="175"/>
      <c r="G23" s="175"/>
      <c r="H23" s="175"/>
      <c r="I23" s="175"/>
    </row>
    <row r="24" spans="2:9" s="189" customFormat="1">
      <c r="B24" s="193">
        <f>B23+($B$26-$B$21)/5</f>
        <v>4653930</v>
      </c>
      <c r="C24" s="194">
        <f t="shared" si="0"/>
        <v>12</v>
      </c>
      <c r="D24" s="195"/>
      <c r="E24" s="196"/>
      <c r="F24" s="175"/>
      <c r="G24" s="175"/>
      <c r="H24" s="175"/>
      <c r="I24" s="175"/>
    </row>
    <row r="25" spans="2:9" s="189" customFormat="1">
      <c r="B25" s="193">
        <f>B24+($B$26-$B$21)/5</f>
        <v>4706790</v>
      </c>
      <c r="C25" s="194">
        <f t="shared" si="0"/>
        <v>6</v>
      </c>
      <c r="D25" s="195"/>
      <c r="E25" s="196"/>
    </row>
    <row r="26" spans="2:9" s="189" customFormat="1">
      <c r="B26" s="197">
        <f>E6</f>
        <v>4759650</v>
      </c>
      <c r="C26" s="194">
        <f t="shared" si="0"/>
        <v>0</v>
      </c>
      <c r="D26" s="195"/>
      <c r="E26" s="196"/>
      <c r="F26" s="198"/>
      <c r="H26" s="199"/>
    </row>
    <row r="27" spans="2:9" s="189" customFormat="1">
      <c r="B27" s="310"/>
      <c r="C27" s="310"/>
      <c r="D27" s="175"/>
    </row>
    <row r="28" spans="2:9">
      <c r="B28" s="310"/>
      <c r="C28" s="310"/>
      <c r="D28" s="175"/>
    </row>
    <row r="29" spans="2:9">
      <c r="B29" s="175"/>
      <c r="C29" s="175"/>
      <c r="D29" s="175"/>
    </row>
    <row r="30" spans="2:9">
      <c r="B30" s="175"/>
      <c r="C30" s="175"/>
      <c r="D30" s="175"/>
    </row>
    <row r="31" spans="2:9">
      <c r="B31" s="175"/>
      <c r="C31" s="175"/>
      <c r="D31" s="175"/>
    </row>
    <row r="32" spans="2:9">
      <c r="B32" s="175"/>
      <c r="C32" s="175"/>
      <c r="D32" s="175"/>
    </row>
    <row r="33" spans="2:4">
      <c r="B33" s="175"/>
      <c r="C33" s="175"/>
      <c r="D33" s="175"/>
    </row>
    <row r="34" spans="2:4">
      <c r="B34" s="175"/>
      <c r="C34" s="175"/>
      <c r="D34" s="175"/>
    </row>
    <row r="35" spans="2:4">
      <c r="B35" s="175"/>
      <c r="C35" s="175"/>
      <c r="D35" s="175"/>
    </row>
    <row r="36" spans="2:4">
      <c r="B36" s="175"/>
      <c r="C36" s="175"/>
      <c r="D36" s="175"/>
    </row>
    <row r="37" spans="2:4">
      <c r="B37" s="175"/>
      <c r="C37" s="175"/>
      <c r="D37" s="175"/>
    </row>
    <row r="38" spans="2:4">
      <c r="B38" s="175"/>
      <c r="C38" s="175"/>
      <c r="D38" s="175"/>
    </row>
    <row r="39" spans="2:4">
      <c r="B39" s="175"/>
      <c r="C39" s="175"/>
      <c r="D39" s="175"/>
    </row>
    <row r="40" spans="2:4">
      <c r="B40" s="189">
        <v>104256928.93000001</v>
      </c>
      <c r="C40" s="189">
        <v>107816531.14</v>
      </c>
    </row>
  </sheetData>
  <mergeCells count="2">
    <mergeCell ref="D4:E4"/>
    <mergeCell ref="B9:C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32850-AEA1-DE47-9AEE-4E56F967A3DB}">
  <sheetPr>
    <pageSetUpPr autoPageBreaks="0"/>
  </sheetPr>
  <dimension ref="B1:Z665"/>
  <sheetViews>
    <sheetView showGridLines="0" showZeros="0" showOutlineSymbols="0" topLeftCell="A16" zoomScale="150" zoomScaleNormal="150" zoomScalePageLayoutView="140" workbookViewId="0">
      <selection activeCell="Y15" sqref="Y15"/>
    </sheetView>
  </sheetViews>
  <sheetFormatPr baseColWidth="10" defaultColWidth="8.83203125" defaultRowHeight="14"/>
  <cols>
    <col min="1" max="1" width="2" style="87" customWidth="1"/>
    <col min="2" max="2" width="1.83203125" style="87" customWidth="1"/>
    <col min="3" max="3" width="14.5" style="87" customWidth="1"/>
    <col min="4" max="4" width="11.83203125" style="87" customWidth="1"/>
    <col min="5" max="5" width="12" style="87" customWidth="1"/>
    <col min="6" max="6" width="4.33203125" style="87" customWidth="1"/>
    <col min="7" max="7" width="13.33203125" style="87" customWidth="1"/>
    <col min="8" max="8" width="12.5" style="87" customWidth="1"/>
    <col min="9" max="9" width="4.5" style="87" customWidth="1"/>
    <col min="10" max="10" width="15.5" style="87" customWidth="1"/>
    <col min="11" max="11" width="13.1640625" style="87" customWidth="1"/>
    <col min="12" max="12" width="3.83203125" style="87" customWidth="1"/>
    <col min="13" max="13" width="10.33203125" style="87" customWidth="1"/>
    <col min="14" max="15" width="10.1640625" style="87" customWidth="1"/>
    <col min="16" max="16" width="3.5" style="87" customWidth="1"/>
    <col min="17" max="17" width="3.33203125" style="87" customWidth="1"/>
    <col min="18" max="18" width="10.5" style="87" hidden="1" customWidth="1"/>
    <col min="19" max="19" width="10.6640625" style="87" hidden="1" customWidth="1"/>
    <col min="20" max="20" width="8" style="87" hidden="1" customWidth="1"/>
    <col min="21" max="21" width="9.1640625" style="87" hidden="1" customWidth="1"/>
    <col min="22" max="22" width="21.33203125" style="87" hidden="1" customWidth="1"/>
    <col min="23" max="26" width="8.83203125" style="87" customWidth="1"/>
    <col min="27" max="16384" width="8.83203125" style="87"/>
  </cols>
  <sheetData>
    <row r="1" spans="2:26" s="80" customFormat="1" ht="50" customHeight="1" thickBot="1">
      <c r="B1" s="330" t="s">
        <v>109</v>
      </c>
      <c r="C1" s="330"/>
      <c r="D1" s="330"/>
      <c r="E1" s="330"/>
      <c r="F1" s="330"/>
      <c r="G1" s="330"/>
      <c r="H1" s="330"/>
      <c r="I1" s="330"/>
      <c r="J1" s="330"/>
      <c r="K1" s="330"/>
      <c r="L1" s="330"/>
      <c r="M1" s="330"/>
      <c r="N1" s="330"/>
      <c r="O1" s="331"/>
    </row>
    <row r="2" spans="2:26" s="85" customFormat="1" ht="18" customHeight="1">
      <c r="B2" s="81"/>
      <c r="C2" s="82"/>
      <c r="D2" s="82"/>
      <c r="E2" s="82"/>
      <c r="F2" s="82"/>
      <c r="G2" s="82"/>
      <c r="H2" s="83"/>
      <c r="I2" s="83"/>
      <c r="J2" s="84"/>
      <c r="K2" s="84"/>
      <c r="L2" s="84"/>
      <c r="M2" s="84"/>
      <c r="N2" s="84"/>
      <c r="O2" s="84"/>
      <c r="U2" s="80"/>
      <c r="V2" s="80"/>
    </row>
    <row r="3" spans="2:26" ht="36" customHeight="1">
      <c r="B3" s="202"/>
      <c r="C3" s="203" t="s">
        <v>76</v>
      </c>
      <c r="D3" s="204"/>
      <c r="E3" s="205"/>
      <c r="F3" s="205"/>
      <c r="G3" s="206" t="s">
        <v>77</v>
      </c>
      <c r="H3" s="207"/>
      <c r="I3" s="206"/>
      <c r="J3" s="206" t="s">
        <v>110</v>
      </c>
      <c r="K3" s="206"/>
      <c r="L3" s="205"/>
      <c r="M3" s="205"/>
      <c r="N3" s="205"/>
      <c r="O3" s="208" t="s">
        <v>76</v>
      </c>
      <c r="R3" s="326"/>
      <c r="S3" s="326"/>
      <c r="T3" s="85"/>
      <c r="U3" s="85"/>
      <c r="V3" s="85"/>
      <c r="W3" s="85"/>
    </row>
    <row r="4" spans="2:26" ht="6.75" customHeight="1">
      <c r="B4" s="86"/>
      <c r="C4" s="209"/>
      <c r="D4" s="210"/>
      <c r="E4" s="211"/>
      <c r="F4" s="212"/>
      <c r="G4" s="327"/>
      <c r="H4" s="327"/>
      <c r="I4" s="82"/>
      <c r="J4" s="82"/>
      <c r="K4" s="213"/>
      <c r="L4" s="213"/>
      <c r="M4" s="213"/>
      <c r="N4" s="213"/>
      <c r="O4" s="82"/>
      <c r="T4" s="85"/>
      <c r="U4" s="85"/>
      <c r="V4" s="85"/>
      <c r="W4" s="85"/>
    </row>
    <row r="5" spans="2:26" ht="24" customHeight="1">
      <c r="B5" s="86"/>
      <c r="C5" s="214"/>
      <c r="D5" s="328" t="s">
        <v>71</v>
      </c>
      <c r="E5" s="329"/>
      <c r="F5" s="215"/>
      <c r="G5" s="328" t="s">
        <v>72</v>
      </c>
      <c r="H5" s="329"/>
      <c r="I5" s="82"/>
      <c r="J5" s="328" t="s">
        <v>73</v>
      </c>
      <c r="K5" s="329"/>
      <c r="L5" s="216"/>
      <c r="M5" s="217"/>
      <c r="N5" s="217"/>
      <c r="O5" s="82"/>
      <c r="S5" s="218" t="s">
        <v>78</v>
      </c>
      <c r="T5" s="218">
        <v>2</v>
      </c>
    </row>
    <row r="6" spans="2:26" ht="53" customHeight="1">
      <c r="B6" s="219"/>
      <c r="C6" s="220" t="s">
        <v>79</v>
      </c>
      <c r="D6" s="220" t="s">
        <v>80</v>
      </c>
      <c r="E6" s="221" t="s">
        <v>81</v>
      </c>
      <c r="F6" s="222"/>
      <c r="G6" s="223" t="s">
        <v>80</v>
      </c>
      <c r="H6" s="221" t="s">
        <v>81</v>
      </c>
      <c r="I6" s="222"/>
      <c r="J6" s="223" t="s">
        <v>80</v>
      </c>
      <c r="K6" s="220" t="s">
        <v>81</v>
      </c>
      <c r="L6" s="222"/>
      <c r="N6" s="325" t="s">
        <v>82</v>
      </c>
      <c r="O6" s="325"/>
      <c r="R6" s="224"/>
      <c r="S6" s="220" t="s">
        <v>83</v>
      </c>
      <c r="T6" s="220" t="s">
        <v>84</v>
      </c>
      <c r="U6" s="220" t="s">
        <v>85</v>
      </c>
      <c r="V6" s="200"/>
      <c r="W6" s="85"/>
      <c r="X6" s="225"/>
      <c r="Y6" s="225"/>
      <c r="Z6" s="225"/>
    </row>
    <row r="7" spans="2:26" s="85" customFormat="1" ht="24" customHeight="1">
      <c r="C7" s="226">
        <v>10</v>
      </c>
      <c r="D7" s="227">
        <v>52.25</v>
      </c>
      <c r="E7" s="227">
        <v>59.75</v>
      </c>
      <c r="F7" s="228"/>
      <c r="G7" s="227">
        <v>61</v>
      </c>
      <c r="H7" s="227">
        <v>68.5</v>
      </c>
      <c r="I7" s="229"/>
      <c r="J7" s="227">
        <v>70.25</v>
      </c>
      <c r="K7" s="227">
        <v>77.75</v>
      </c>
      <c r="L7" s="230"/>
      <c r="M7" s="231"/>
      <c r="N7" s="325"/>
      <c r="O7" s="325"/>
      <c r="R7" s="232"/>
      <c r="S7" s="227">
        <v>14.7744</v>
      </c>
      <c r="T7" s="227">
        <v>16.416</v>
      </c>
      <c r="U7" s="227">
        <v>18.239999999999998</v>
      </c>
      <c r="V7" s="200"/>
      <c r="Y7" s="233"/>
      <c r="Z7" s="233"/>
    </row>
    <row r="8" spans="2:26" s="85" customFormat="1" ht="24" customHeight="1">
      <c r="C8" s="234">
        <v>11</v>
      </c>
      <c r="D8" s="235">
        <v>66.5</v>
      </c>
      <c r="E8" s="235">
        <v>73.5</v>
      </c>
      <c r="F8" s="236"/>
      <c r="G8" s="235">
        <v>75.25</v>
      </c>
      <c r="H8" s="235">
        <v>82.5</v>
      </c>
      <c r="I8" s="237"/>
      <c r="J8" s="235">
        <v>84.25</v>
      </c>
      <c r="K8" s="235">
        <v>91.25</v>
      </c>
      <c r="L8" s="230"/>
      <c r="M8" s="231"/>
      <c r="N8" s="325"/>
      <c r="O8" s="325"/>
      <c r="R8" s="232"/>
      <c r="S8" s="235">
        <v>17.917200000000001</v>
      </c>
      <c r="T8" s="235">
        <v>19.908000000000001</v>
      </c>
      <c r="U8" s="235">
        <v>22.12</v>
      </c>
      <c r="V8" s="200"/>
      <c r="Y8" s="233"/>
      <c r="Z8" s="233"/>
    </row>
    <row r="9" spans="2:26" s="85" customFormat="1" ht="24" customHeight="1">
      <c r="C9" s="238">
        <v>12</v>
      </c>
      <c r="D9" s="227">
        <v>81.25</v>
      </c>
      <c r="E9" s="227">
        <v>87.25</v>
      </c>
      <c r="F9" s="239"/>
      <c r="G9" s="227">
        <v>89.25</v>
      </c>
      <c r="H9" s="227">
        <v>94.75</v>
      </c>
      <c r="I9" s="240"/>
      <c r="J9" s="227">
        <v>97</v>
      </c>
      <c r="K9" s="227">
        <v>102.25</v>
      </c>
      <c r="L9" s="230"/>
      <c r="M9" s="231"/>
      <c r="N9" s="325"/>
      <c r="O9" s="325"/>
      <c r="R9" s="232"/>
      <c r="S9" s="227">
        <v>20.2257</v>
      </c>
      <c r="T9" s="227">
        <v>22.472999999999999</v>
      </c>
      <c r="U9" s="227">
        <v>24.97</v>
      </c>
      <c r="V9" s="200"/>
      <c r="Y9" s="233"/>
      <c r="Z9" s="233"/>
    </row>
    <row r="10" spans="2:26" s="85" customFormat="1" ht="24" customHeight="1">
      <c r="C10" s="234">
        <v>13</v>
      </c>
      <c r="D10" s="235">
        <v>92.25</v>
      </c>
      <c r="E10" s="235">
        <v>97</v>
      </c>
      <c r="F10" s="236"/>
      <c r="G10" s="235">
        <v>99.25</v>
      </c>
      <c r="H10" s="235">
        <v>103.75</v>
      </c>
      <c r="I10" s="237"/>
      <c r="J10" s="235">
        <v>106.25</v>
      </c>
      <c r="K10" s="235">
        <v>111</v>
      </c>
      <c r="L10" s="230"/>
      <c r="M10" s="231"/>
      <c r="N10" s="325"/>
      <c r="O10" s="325"/>
      <c r="R10" s="232"/>
      <c r="S10" s="235">
        <v>22.299300000000002</v>
      </c>
      <c r="T10" s="235">
        <v>24.777000000000001</v>
      </c>
      <c r="U10" s="235">
        <v>27.53</v>
      </c>
      <c r="V10" s="200"/>
      <c r="Y10" s="233"/>
      <c r="Z10" s="233"/>
    </row>
    <row r="11" spans="2:26" s="85" customFormat="1" ht="24" customHeight="1">
      <c r="C11" s="238">
        <v>14</v>
      </c>
      <c r="D11" s="227">
        <v>97.5</v>
      </c>
      <c r="E11" s="227">
        <v>103.5</v>
      </c>
      <c r="F11" s="236"/>
      <c r="G11" s="227">
        <v>106</v>
      </c>
      <c r="H11" s="227">
        <v>112</v>
      </c>
      <c r="I11" s="237"/>
      <c r="J11" s="227">
        <v>115</v>
      </c>
      <c r="K11" s="227">
        <v>121</v>
      </c>
      <c r="L11" s="230"/>
      <c r="M11" s="231"/>
      <c r="N11" s="325"/>
      <c r="O11" s="325"/>
      <c r="R11" s="232"/>
      <c r="S11" s="227">
        <v>24.551100000000002</v>
      </c>
      <c r="T11" s="227">
        <v>27.279</v>
      </c>
      <c r="U11" s="227">
        <v>30.31</v>
      </c>
      <c r="V11" s="200"/>
      <c r="Y11" s="233"/>
      <c r="Z11" s="233"/>
    </row>
    <row r="12" spans="2:26" s="85" customFormat="1" ht="24" customHeight="1">
      <c r="C12" s="234">
        <v>15</v>
      </c>
      <c r="D12" s="235">
        <v>106</v>
      </c>
      <c r="E12" s="235">
        <v>113</v>
      </c>
      <c r="F12" s="236"/>
      <c r="G12" s="235">
        <v>115.75</v>
      </c>
      <c r="H12" s="235">
        <v>122.75</v>
      </c>
      <c r="I12" s="237"/>
      <c r="J12" s="235">
        <v>126</v>
      </c>
      <c r="K12" s="235">
        <v>132.75</v>
      </c>
      <c r="L12" s="230"/>
      <c r="M12" s="231"/>
      <c r="N12" s="325"/>
      <c r="O12" s="325"/>
      <c r="R12" s="232"/>
      <c r="S12" s="235">
        <v>27.337500000000002</v>
      </c>
      <c r="T12" s="235">
        <v>30.375</v>
      </c>
      <c r="U12" s="235">
        <v>33.75</v>
      </c>
      <c r="V12" s="200"/>
      <c r="Y12" s="233"/>
      <c r="Z12" s="233"/>
    </row>
    <row r="13" spans="2:26" s="85" customFormat="1" ht="24" customHeight="1">
      <c r="C13" s="238">
        <v>16</v>
      </c>
      <c r="D13" s="227">
        <v>114.5</v>
      </c>
      <c r="E13" s="227">
        <v>122.25</v>
      </c>
      <c r="F13" s="236"/>
      <c r="G13" s="227">
        <v>125.5</v>
      </c>
      <c r="H13" s="227">
        <v>133.25</v>
      </c>
      <c r="I13" s="237"/>
      <c r="J13" s="227">
        <v>136.75</v>
      </c>
      <c r="K13" s="227">
        <v>144.75</v>
      </c>
      <c r="L13" s="230"/>
      <c r="M13" s="231"/>
      <c r="N13" s="325"/>
      <c r="O13" s="325"/>
      <c r="R13" s="232"/>
      <c r="S13" s="227">
        <v>29.816100000000006</v>
      </c>
      <c r="T13" s="227">
        <v>33.129000000000005</v>
      </c>
      <c r="U13" s="227">
        <v>36.81</v>
      </c>
      <c r="V13" s="200"/>
      <c r="Y13" s="233"/>
      <c r="Z13" s="233"/>
    </row>
    <row r="14" spans="2:26" s="85" customFormat="1" ht="24" customHeight="1">
      <c r="C14" s="234">
        <v>17</v>
      </c>
      <c r="D14" s="235">
        <v>122.75</v>
      </c>
      <c r="E14" s="235">
        <v>132</v>
      </c>
      <c r="F14" s="236"/>
      <c r="G14" s="235">
        <v>135.25</v>
      </c>
      <c r="H14" s="235">
        <v>144.25</v>
      </c>
      <c r="I14" s="237"/>
      <c r="J14" s="235">
        <v>148</v>
      </c>
      <c r="K14" s="235">
        <v>157</v>
      </c>
      <c r="L14" s="230"/>
      <c r="M14" s="231"/>
      <c r="N14" s="325"/>
      <c r="O14" s="325"/>
      <c r="R14" s="232"/>
      <c r="S14" s="235">
        <v>31.590000000000003</v>
      </c>
      <c r="T14" s="235">
        <v>35.1</v>
      </c>
      <c r="U14" s="235">
        <v>39</v>
      </c>
      <c r="V14" s="200"/>
    </row>
    <row r="15" spans="2:26" s="85" customFormat="1" ht="24" customHeight="1">
      <c r="C15" s="238">
        <v>18</v>
      </c>
      <c r="D15" s="227">
        <v>132.5</v>
      </c>
      <c r="E15" s="227">
        <v>142.5</v>
      </c>
      <c r="F15" s="236"/>
      <c r="G15" s="227">
        <v>145.75</v>
      </c>
      <c r="H15" s="227">
        <v>155.5</v>
      </c>
      <c r="I15" s="237"/>
      <c r="J15" s="227">
        <v>159.25</v>
      </c>
      <c r="K15" s="227">
        <v>167.75</v>
      </c>
      <c r="L15" s="230"/>
      <c r="M15" s="231"/>
      <c r="N15" s="241"/>
      <c r="O15" s="241"/>
      <c r="R15" s="232"/>
      <c r="S15" s="227">
        <v>33.104700000000001</v>
      </c>
      <c r="T15" s="227">
        <v>36.783000000000001</v>
      </c>
      <c r="U15" s="227">
        <v>40.869999999999997</v>
      </c>
      <c r="V15" s="200"/>
    </row>
    <row r="16" spans="2:26" ht="15" customHeight="1" thickBot="1">
      <c r="C16" s="242"/>
      <c r="D16" s="243"/>
      <c r="E16" s="243"/>
      <c r="F16" s="244"/>
      <c r="G16" s="244"/>
      <c r="H16" s="244"/>
      <c r="I16" s="245"/>
      <c r="J16" s="232"/>
      <c r="K16" s="232"/>
      <c r="L16" s="232"/>
      <c r="M16" s="246"/>
      <c r="N16" s="241"/>
      <c r="O16" s="241"/>
      <c r="R16" s="232"/>
      <c r="S16" s="232"/>
      <c r="T16" s="85"/>
      <c r="U16" s="200"/>
      <c r="V16" s="200"/>
      <c r="W16" s="85"/>
    </row>
    <row r="17" spans="2:26" ht="15" thickTop="1">
      <c r="B17" s="247"/>
      <c r="C17" s="247"/>
      <c r="D17" s="247"/>
      <c r="E17" s="247"/>
      <c r="F17" s="247"/>
      <c r="G17" s="247"/>
      <c r="H17" s="247"/>
      <c r="I17" s="247"/>
      <c r="J17" s="247"/>
      <c r="K17" s="247"/>
      <c r="L17" s="247"/>
      <c r="M17" s="247"/>
      <c r="N17" s="247"/>
      <c r="O17" s="247"/>
      <c r="U17" s="200"/>
      <c r="V17" s="200"/>
    </row>
    <row r="18" spans="2:26" ht="36" customHeight="1">
      <c r="B18" s="202"/>
      <c r="C18" s="203" t="s">
        <v>76</v>
      </c>
      <c r="D18" s="204"/>
      <c r="E18" s="205"/>
      <c r="F18" s="205"/>
      <c r="G18" s="206" t="s">
        <v>77</v>
      </c>
      <c r="H18" s="207"/>
      <c r="I18" s="248"/>
      <c r="J18" s="249" t="s">
        <v>111</v>
      </c>
      <c r="K18" s="248"/>
      <c r="L18" s="205"/>
      <c r="M18" s="205"/>
      <c r="N18" s="205"/>
      <c r="O18" s="208" t="s">
        <v>76</v>
      </c>
      <c r="R18" s="326"/>
      <c r="S18" s="326"/>
      <c r="T18" s="85"/>
      <c r="U18" s="85"/>
      <c r="V18" s="85"/>
      <c r="W18" s="85"/>
    </row>
    <row r="19" spans="2:26" ht="6.75" customHeight="1">
      <c r="B19" s="86"/>
      <c r="C19" s="209"/>
      <c r="D19" s="210"/>
      <c r="E19" s="211"/>
      <c r="F19" s="212"/>
      <c r="G19" s="327"/>
      <c r="H19" s="327"/>
      <c r="I19" s="82"/>
      <c r="J19" s="82"/>
      <c r="K19" s="213"/>
      <c r="L19" s="213"/>
      <c r="M19" s="213"/>
      <c r="N19" s="213"/>
      <c r="O19" s="82"/>
      <c r="T19" s="85"/>
      <c r="U19" s="85"/>
      <c r="V19" s="85"/>
      <c r="W19" s="85"/>
    </row>
    <row r="20" spans="2:26" ht="24" customHeight="1">
      <c r="B20" s="86"/>
      <c r="C20" s="214"/>
      <c r="D20" s="328" t="s">
        <v>71</v>
      </c>
      <c r="E20" s="329"/>
      <c r="F20" s="215"/>
      <c r="G20" s="328" t="s">
        <v>72</v>
      </c>
      <c r="H20" s="329"/>
      <c r="I20" s="82"/>
      <c r="J20" s="328" t="s">
        <v>73</v>
      </c>
      <c r="K20" s="329"/>
      <c r="L20" s="216"/>
      <c r="M20" s="217"/>
      <c r="N20" s="217"/>
      <c r="O20" s="82"/>
      <c r="S20" s="218" t="s">
        <v>78</v>
      </c>
      <c r="T20" s="218">
        <v>3</v>
      </c>
    </row>
    <row r="21" spans="2:26" ht="53" customHeight="1">
      <c r="B21" s="219"/>
      <c r="C21" s="220" t="s">
        <v>79</v>
      </c>
      <c r="D21" s="220" t="s">
        <v>80</v>
      </c>
      <c r="E21" s="221" t="s">
        <v>81</v>
      </c>
      <c r="F21" s="222"/>
      <c r="G21" s="223" t="s">
        <v>80</v>
      </c>
      <c r="H21" s="221" t="s">
        <v>81</v>
      </c>
      <c r="I21" s="222"/>
      <c r="J21" s="223" t="s">
        <v>80</v>
      </c>
      <c r="K21" s="220" t="s">
        <v>81</v>
      </c>
      <c r="L21" s="222"/>
      <c r="N21" s="325" t="s">
        <v>82</v>
      </c>
      <c r="O21" s="325"/>
      <c r="R21" s="224"/>
      <c r="S21" s="220" t="s">
        <v>83</v>
      </c>
      <c r="T21" s="220" t="s">
        <v>84</v>
      </c>
      <c r="U21" s="220" t="s">
        <v>85</v>
      </c>
      <c r="V21" s="200"/>
      <c r="W21" s="85"/>
      <c r="X21" s="225"/>
      <c r="Y21" s="225"/>
      <c r="Z21" s="225"/>
    </row>
    <row r="22" spans="2:26" s="85" customFormat="1" ht="24" customHeight="1">
      <c r="C22" s="226">
        <v>10</v>
      </c>
      <c r="D22" s="227">
        <v>54</v>
      </c>
      <c r="E22" s="227">
        <v>61.5</v>
      </c>
      <c r="F22" s="228"/>
      <c r="G22" s="227">
        <v>63</v>
      </c>
      <c r="H22" s="227">
        <v>70.5</v>
      </c>
      <c r="I22" s="229"/>
      <c r="J22" s="227">
        <v>72.5</v>
      </c>
      <c r="K22" s="227">
        <v>80</v>
      </c>
      <c r="L22" s="230"/>
      <c r="M22" s="231"/>
      <c r="N22" s="325"/>
      <c r="O22" s="325"/>
      <c r="R22" s="232"/>
      <c r="S22" s="227">
        <v>16.596899999999998</v>
      </c>
      <c r="T22" s="227">
        <v>18.440999999999999</v>
      </c>
      <c r="U22" s="227">
        <v>20.49</v>
      </c>
      <c r="V22" s="200"/>
      <c r="Y22" s="233"/>
      <c r="Z22" s="233"/>
    </row>
    <row r="23" spans="2:26" s="85" customFormat="1" ht="24" customHeight="1">
      <c r="C23" s="234">
        <v>11</v>
      </c>
      <c r="D23" s="235">
        <v>68.75</v>
      </c>
      <c r="E23" s="235">
        <v>75.75</v>
      </c>
      <c r="F23" s="236"/>
      <c r="G23" s="235">
        <v>77.75</v>
      </c>
      <c r="H23" s="235">
        <v>84.75</v>
      </c>
      <c r="I23" s="237"/>
      <c r="J23" s="235">
        <v>87</v>
      </c>
      <c r="K23" s="235">
        <v>94</v>
      </c>
      <c r="L23" s="230"/>
      <c r="M23" s="231"/>
      <c r="N23" s="325"/>
      <c r="O23" s="325"/>
      <c r="R23" s="232"/>
      <c r="S23" s="235">
        <v>20.055600000000002</v>
      </c>
      <c r="T23" s="235">
        <v>22.284000000000002</v>
      </c>
      <c r="U23" s="235">
        <v>24.76</v>
      </c>
      <c r="V23" s="200"/>
      <c r="Y23" s="233"/>
      <c r="Z23" s="233"/>
    </row>
    <row r="24" spans="2:26" s="85" customFormat="1" ht="24" customHeight="1">
      <c r="C24" s="238">
        <v>12</v>
      </c>
      <c r="D24" s="227">
        <v>85.25</v>
      </c>
      <c r="E24" s="227">
        <v>91.25</v>
      </c>
      <c r="F24" s="239"/>
      <c r="G24" s="227">
        <v>93.75</v>
      </c>
      <c r="H24" s="227">
        <v>99.25</v>
      </c>
      <c r="I24" s="240"/>
      <c r="J24" s="227">
        <v>102</v>
      </c>
      <c r="K24" s="227">
        <v>107.25</v>
      </c>
      <c r="L24" s="230"/>
      <c r="M24" s="231"/>
      <c r="N24" s="325"/>
      <c r="O24" s="325"/>
      <c r="R24" s="232"/>
      <c r="S24" s="227">
        <v>24.219000000000001</v>
      </c>
      <c r="T24" s="227">
        <v>26.91</v>
      </c>
      <c r="U24" s="227">
        <v>29.9</v>
      </c>
      <c r="V24" s="200"/>
      <c r="Y24" s="233"/>
      <c r="Z24" s="233"/>
    </row>
    <row r="25" spans="2:26" s="85" customFormat="1" ht="24" customHeight="1">
      <c r="C25" s="234">
        <v>13</v>
      </c>
      <c r="D25" s="235">
        <v>98</v>
      </c>
      <c r="E25" s="235">
        <v>102.5</v>
      </c>
      <c r="F25" s="236"/>
      <c r="G25" s="235">
        <v>105.5</v>
      </c>
      <c r="H25" s="235">
        <v>110</v>
      </c>
      <c r="I25" s="237"/>
      <c r="J25" s="235">
        <v>113.25</v>
      </c>
      <c r="K25" s="235">
        <v>118</v>
      </c>
      <c r="L25" s="230"/>
      <c r="M25" s="231"/>
      <c r="N25" s="325"/>
      <c r="O25" s="325"/>
      <c r="R25" s="232"/>
      <c r="S25" s="235">
        <v>27.993600000000004</v>
      </c>
      <c r="T25" s="235">
        <v>31.104000000000003</v>
      </c>
      <c r="U25" s="235">
        <v>34.56</v>
      </c>
      <c r="V25" s="200"/>
      <c r="Y25" s="233"/>
      <c r="Z25" s="233"/>
    </row>
    <row r="26" spans="2:26" s="85" customFormat="1" ht="24" customHeight="1">
      <c r="C26" s="238">
        <v>14</v>
      </c>
      <c r="D26" s="227">
        <v>104</v>
      </c>
      <c r="E26" s="227">
        <v>110.25</v>
      </c>
      <c r="F26" s="236"/>
      <c r="G26" s="227">
        <v>113.25</v>
      </c>
      <c r="H26" s="227">
        <v>119.5</v>
      </c>
      <c r="I26" s="237"/>
      <c r="J26" s="227">
        <v>123</v>
      </c>
      <c r="K26" s="227">
        <v>129</v>
      </c>
      <c r="L26" s="230"/>
      <c r="M26" s="231"/>
      <c r="N26" s="325"/>
      <c r="O26" s="325"/>
      <c r="R26" s="232"/>
      <c r="S26" s="227">
        <v>31.104000000000003</v>
      </c>
      <c r="T26" s="227">
        <v>34.56</v>
      </c>
      <c r="U26" s="227">
        <v>38.4</v>
      </c>
      <c r="V26" s="200"/>
      <c r="Y26" s="233"/>
      <c r="Z26" s="233"/>
    </row>
    <row r="27" spans="2:26" s="85" customFormat="1" ht="24" customHeight="1">
      <c r="C27" s="234">
        <v>15</v>
      </c>
      <c r="D27" s="235">
        <v>113</v>
      </c>
      <c r="E27" s="235">
        <v>120</v>
      </c>
      <c r="F27" s="236"/>
      <c r="G27" s="235">
        <v>123.5</v>
      </c>
      <c r="H27" s="235">
        <v>130.5</v>
      </c>
      <c r="I27" s="237"/>
      <c r="J27" s="235">
        <v>134.5</v>
      </c>
      <c r="K27" s="235">
        <v>141.5</v>
      </c>
      <c r="L27" s="230"/>
      <c r="M27" s="231"/>
      <c r="N27" s="325"/>
      <c r="O27" s="325"/>
      <c r="R27" s="232"/>
      <c r="S27" s="235">
        <v>34.279200000000003</v>
      </c>
      <c r="T27" s="235">
        <v>38.088000000000001</v>
      </c>
      <c r="U27" s="235">
        <v>42.32</v>
      </c>
      <c r="V27" s="200"/>
      <c r="Y27" s="233"/>
      <c r="Z27" s="233"/>
    </row>
    <row r="28" spans="2:26" s="85" customFormat="1" ht="24" customHeight="1">
      <c r="C28" s="238">
        <v>16</v>
      </c>
      <c r="D28" s="227">
        <v>121.5</v>
      </c>
      <c r="E28" s="227">
        <v>129.5</v>
      </c>
      <c r="F28" s="236"/>
      <c r="G28" s="227">
        <v>133.5</v>
      </c>
      <c r="H28" s="227">
        <v>141.25</v>
      </c>
      <c r="I28" s="237"/>
      <c r="J28" s="227">
        <v>145.75</v>
      </c>
      <c r="K28" s="227">
        <v>153.5</v>
      </c>
      <c r="L28" s="230"/>
      <c r="M28" s="231"/>
      <c r="N28" s="325"/>
      <c r="O28" s="325"/>
      <c r="R28" s="232"/>
      <c r="S28" s="227">
        <v>37.025100000000002</v>
      </c>
      <c r="T28" s="227">
        <v>41.139000000000003</v>
      </c>
      <c r="U28" s="227">
        <v>45.71</v>
      </c>
      <c r="V28" s="200"/>
      <c r="Y28" s="233"/>
      <c r="Z28" s="233"/>
    </row>
    <row r="29" spans="2:26" s="85" customFormat="1" ht="24" customHeight="1">
      <c r="C29" s="234">
        <v>17</v>
      </c>
      <c r="D29" s="235">
        <v>130</v>
      </c>
      <c r="E29" s="235">
        <v>139.25</v>
      </c>
      <c r="F29" s="236"/>
      <c r="G29" s="235">
        <v>143.25</v>
      </c>
      <c r="H29" s="235">
        <v>152.25</v>
      </c>
      <c r="I29" s="237"/>
      <c r="J29" s="235">
        <v>156.75</v>
      </c>
      <c r="K29" s="235">
        <v>165.75</v>
      </c>
      <c r="L29" s="230"/>
      <c r="M29" s="231"/>
      <c r="N29" s="325"/>
      <c r="O29" s="325"/>
      <c r="R29" s="232"/>
      <c r="S29" s="235">
        <v>38.758500000000005</v>
      </c>
      <c r="T29" s="235">
        <v>43.065000000000005</v>
      </c>
      <c r="U29" s="235">
        <v>47.85</v>
      </c>
      <c r="V29" s="200"/>
    </row>
    <row r="30" spans="2:26" s="85" customFormat="1" ht="24" customHeight="1">
      <c r="C30" s="238">
        <v>18</v>
      </c>
      <c r="D30" s="227">
        <v>139.5</v>
      </c>
      <c r="E30" s="227">
        <v>149.5</v>
      </c>
      <c r="F30" s="236"/>
      <c r="G30" s="227">
        <v>153.75</v>
      </c>
      <c r="H30" s="227">
        <v>163.5</v>
      </c>
      <c r="I30" s="237"/>
      <c r="J30" s="227">
        <v>168.25</v>
      </c>
      <c r="K30" s="227">
        <v>176.5</v>
      </c>
      <c r="L30" s="230"/>
      <c r="M30" s="231"/>
      <c r="N30" s="241"/>
      <c r="O30" s="241"/>
      <c r="R30" s="232"/>
      <c r="S30" s="227">
        <v>40.265100000000004</v>
      </c>
      <c r="T30" s="227">
        <v>44.739000000000004</v>
      </c>
      <c r="U30" s="227">
        <v>49.71</v>
      </c>
      <c r="V30" s="200"/>
    </row>
    <row r="31" spans="2:26" ht="15" customHeight="1" thickBot="1">
      <c r="C31" s="242"/>
      <c r="D31" s="243"/>
      <c r="E31" s="243"/>
      <c r="F31" s="244"/>
      <c r="G31" s="244"/>
      <c r="H31" s="244"/>
      <c r="I31" s="245"/>
      <c r="J31" s="232"/>
      <c r="K31" s="232"/>
      <c r="L31" s="232"/>
      <c r="M31" s="246"/>
      <c r="N31" s="241"/>
      <c r="O31" s="241"/>
      <c r="R31" s="232"/>
      <c r="S31" s="232"/>
      <c r="T31" s="85"/>
      <c r="U31" s="200"/>
      <c r="V31" s="200"/>
      <c r="W31" s="85"/>
    </row>
    <row r="32" spans="2:26" ht="15" thickTop="1">
      <c r="B32" s="247"/>
      <c r="C32" s="247"/>
      <c r="D32" s="247"/>
      <c r="E32" s="247"/>
      <c r="F32" s="247"/>
      <c r="G32" s="247"/>
      <c r="H32" s="247"/>
      <c r="I32" s="247"/>
      <c r="J32" s="247"/>
      <c r="K32" s="247"/>
      <c r="L32" s="247"/>
      <c r="M32" s="247"/>
      <c r="N32" s="247"/>
      <c r="O32" s="247"/>
      <c r="U32" s="200"/>
      <c r="V32" s="200"/>
    </row>
    <row r="33" spans="2:26" ht="36" customHeight="1">
      <c r="B33" s="202"/>
      <c r="C33" s="203" t="s">
        <v>76</v>
      </c>
      <c r="D33" s="204"/>
      <c r="E33" s="205"/>
      <c r="F33" s="205"/>
      <c r="G33" s="206" t="s">
        <v>77</v>
      </c>
      <c r="H33" s="207"/>
      <c r="I33" s="248"/>
      <c r="J33" s="249" t="s">
        <v>112</v>
      </c>
      <c r="K33" s="248"/>
      <c r="L33" s="205"/>
      <c r="M33" s="205"/>
      <c r="N33" s="205"/>
      <c r="O33" s="208" t="s">
        <v>76</v>
      </c>
      <c r="R33" s="326"/>
      <c r="S33" s="326"/>
      <c r="T33" s="85"/>
      <c r="U33" s="85"/>
      <c r="V33" s="85"/>
      <c r="W33" s="85"/>
    </row>
    <row r="34" spans="2:26" ht="6.75" customHeight="1">
      <c r="B34" s="86"/>
      <c r="C34" s="209"/>
      <c r="D34" s="210"/>
      <c r="E34" s="211"/>
      <c r="F34" s="212"/>
      <c r="G34" s="327"/>
      <c r="H34" s="327"/>
      <c r="I34" s="82"/>
      <c r="J34" s="82"/>
      <c r="K34" s="213"/>
      <c r="L34" s="213"/>
      <c r="M34" s="213"/>
      <c r="N34" s="213"/>
      <c r="O34" s="82"/>
      <c r="T34" s="85"/>
      <c r="U34" s="85"/>
      <c r="V34" s="85"/>
      <c r="W34" s="85"/>
    </row>
    <row r="35" spans="2:26" ht="24" customHeight="1">
      <c r="B35" s="86"/>
      <c r="C35" s="214"/>
      <c r="D35" s="328" t="s">
        <v>71</v>
      </c>
      <c r="E35" s="329"/>
      <c r="F35" s="215"/>
      <c r="G35" s="328" t="s">
        <v>72</v>
      </c>
      <c r="H35" s="329"/>
      <c r="I35" s="82"/>
      <c r="J35" s="328" t="s">
        <v>73</v>
      </c>
      <c r="K35" s="329"/>
      <c r="L35" s="216"/>
      <c r="M35" s="217"/>
      <c r="N35" s="217"/>
      <c r="O35" s="82"/>
      <c r="S35" s="218" t="s">
        <v>78</v>
      </c>
      <c r="T35" s="218">
        <v>4</v>
      </c>
    </row>
    <row r="36" spans="2:26" ht="53" customHeight="1">
      <c r="B36" s="219"/>
      <c r="C36" s="220" t="s">
        <v>79</v>
      </c>
      <c r="D36" s="220" t="s">
        <v>80</v>
      </c>
      <c r="E36" s="221" t="s">
        <v>81</v>
      </c>
      <c r="F36" s="222"/>
      <c r="G36" s="223" t="s">
        <v>80</v>
      </c>
      <c r="H36" s="221" t="s">
        <v>81</v>
      </c>
      <c r="I36" s="222"/>
      <c r="J36" s="223" t="s">
        <v>80</v>
      </c>
      <c r="K36" s="220" t="s">
        <v>81</v>
      </c>
      <c r="L36" s="222"/>
      <c r="N36" s="325" t="s">
        <v>82</v>
      </c>
      <c r="O36" s="325"/>
      <c r="R36" s="224"/>
      <c r="S36" s="220" t="s">
        <v>83</v>
      </c>
      <c r="T36" s="220" t="s">
        <v>84</v>
      </c>
      <c r="U36" s="220" t="s">
        <v>85</v>
      </c>
      <c r="V36" s="200"/>
      <c r="W36" s="85"/>
      <c r="X36" s="225"/>
      <c r="Y36" s="225"/>
      <c r="Z36" s="225"/>
    </row>
    <row r="37" spans="2:26" s="85" customFormat="1" ht="24" customHeight="1">
      <c r="C37" s="226">
        <v>10</v>
      </c>
      <c r="D37" s="227">
        <v>55</v>
      </c>
      <c r="E37" s="227">
        <v>62.5</v>
      </c>
      <c r="F37" s="228"/>
      <c r="G37" s="227">
        <v>64</v>
      </c>
      <c r="H37" s="227">
        <v>71.75</v>
      </c>
      <c r="I37" s="229"/>
      <c r="J37" s="227">
        <v>73.5</v>
      </c>
      <c r="K37" s="227">
        <v>81</v>
      </c>
      <c r="L37" s="230"/>
      <c r="M37" s="231"/>
      <c r="N37" s="325"/>
      <c r="O37" s="325"/>
      <c r="R37" s="232"/>
      <c r="S37" s="227">
        <v>17.504100000000001</v>
      </c>
      <c r="T37" s="227">
        <v>19.449000000000002</v>
      </c>
      <c r="U37" s="227">
        <v>21.61</v>
      </c>
      <c r="V37" s="200"/>
      <c r="Y37" s="233"/>
      <c r="Z37" s="233"/>
    </row>
    <row r="38" spans="2:26" s="85" customFormat="1" ht="24" customHeight="1">
      <c r="C38" s="234">
        <v>11</v>
      </c>
      <c r="D38" s="235">
        <v>69.75</v>
      </c>
      <c r="E38" s="235">
        <v>76.75</v>
      </c>
      <c r="F38" s="236"/>
      <c r="G38" s="235">
        <v>78.75</v>
      </c>
      <c r="H38" s="235">
        <v>85.75</v>
      </c>
      <c r="I38" s="237"/>
      <c r="J38" s="235">
        <v>88.25</v>
      </c>
      <c r="K38" s="235">
        <v>95.25</v>
      </c>
      <c r="L38" s="230"/>
      <c r="M38" s="231"/>
      <c r="N38" s="325"/>
      <c r="O38" s="325"/>
      <c r="R38" s="232"/>
      <c r="S38" s="235">
        <v>21.035700000000002</v>
      </c>
      <c r="T38" s="235">
        <v>23.373000000000001</v>
      </c>
      <c r="U38" s="235">
        <v>25.97</v>
      </c>
      <c r="V38" s="200"/>
      <c r="Y38" s="233"/>
      <c r="Z38" s="233"/>
    </row>
    <row r="39" spans="2:26" s="85" customFormat="1" ht="24" customHeight="1">
      <c r="C39" s="238">
        <v>12</v>
      </c>
      <c r="D39" s="227">
        <v>85.75</v>
      </c>
      <c r="E39" s="227">
        <v>91.75</v>
      </c>
      <c r="F39" s="239"/>
      <c r="G39" s="227">
        <v>94.25</v>
      </c>
      <c r="H39" s="227">
        <v>99.75</v>
      </c>
      <c r="I39" s="240"/>
      <c r="J39" s="227">
        <v>102.5</v>
      </c>
      <c r="K39" s="227">
        <v>107.75</v>
      </c>
      <c r="L39" s="230"/>
      <c r="M39" s="231"/>
      <c r="N39" s="325"/>
      <c r="O39" s="325"/>
      <c r="R39" s="232"/>
      <c r="S39" s="227">
        <v>24.599700000000002</v>
      </c>
      <c r="T39" s="227">
        <v>27.333000000000002</v>
      </c>
      <c r="U39" s="227">
        <v>30.37</v>
      </c>
      <c r="V39" s="200"/>
      <c r="Y39" s="233"/>
      <c r="Z39" s="233"/>
    </row>
    <row r="40" spans="2:26" s="85" customFormat="1" ht="24" customHeight="1">
      <c r="C40" s="234">
        <v>13</v>
      </c>
      <c r="D40" s="235">
        <v>98.25</v>
      </c>
      <c r="E40" s="235">
        <v>103</v>
      </c>
      <c r="F40" s="236"/>
      <c r="G40" s="235">
        <v>106</v>
      </c>
      <c r="H40" s="235">
        <v>110.5</v>
      </c>
      <c r="I40" s="237"/>
      <c r="J40" s="235">
        <v>113.75</v>
      </c>
      <c r="K40" s="235">
        <v>118.5</v>
      </c>
      <c r="L40" s="230"/>
      <c r="M40" s="231"/>
      <c r="N40" s="325"/>
      <c r="O40" s="325"/>
      <c r="R40" s="232"/>
      <c r="S40" s="235">
        <v>28.3581</v>
      </c>
      <c r="T40" s="235">
        <v>31.509</v>
      </c>
      <c r="U40" s="235">
        <v>35.01</v>
      </c>
      <c r="V40" s="200"/>
      <c r="Y40" s="233"/>
      <c r="Z40" s="233"/>
    </row>
    <row r="41" spans="2:26" s="85" customFormat="1" ht="24" customHeight="1">
      <c r="C41" s="238">
        <v>14</v>
      </c>
      <c r="D41" s="227">
        <v>104.75</v>
      </c>
      <c r="E41" s="227">
        <v>110.75</v>
      </c>
      <c r="F41" s="236"/>
      <c r="G41" s="227">
        <v>114</v>
      </c>
      <c r="H41" s="227">
        <v>120</v>
      </c>
      <c r="I41" s="237"/>
      <c r="J41" s="227">
        <v>123.75</v>
      </c>
      <c r="K41" s="227">
        <v>129.75</v>
      </c>
      <c r="L41" s="230"/>
      <c r="M41" s="231"/>
      <c r="N41" s="325"/>
      <c r="O41" s="325"/>
      <c r="R41" s="232"/>
      <c r="S41" s="227">
        <v>31.7196</v>
      </c>
      <c r="T41" s="227">
        <v>35.244</v>
      </c>
      <c r="U41" s="227">
        <v>39.159999999999997</v>
      </c>
      <c r="V41" s="200"/>
      <c r="Y41" s="233"/>
      <c r="Z41" s="233"/>
    </row>
    <row r="42" spans="2:26" s="85" customFormat="1" ht="24" customHeight="1">
      <c r="C42" s="234">
        <v>15</v>
      </c>
      <c r="D42" s="235">
        <v>112.5</v>
      </c>
      <c r="E42" s="235">
        <v>119.25</v>
      </c>
      <c r="F42" s="236"/>
      <c r="G42" s="235">
        <v>122.75</v>
      </c>
      <c r="H42" s="235">
        <v>129.75</v>
      </c>
      <c r="I42" s="237"/>
      <c r="J42" s="235">
        <v>133.5</v>
      </c>
      <c r="K42" s="235">
        <v>140.5</v>
      </c>
      <c r="L42" s="230"/>
      <c r="M42" s="231"/>
      <c r="N42" s="325"/>
      <c r="O42" s="325"/>
      <c r="R42" s="232"/>
      <c r="S42" s="235">
        <v>33.606900000000003</v>
      </c>
      <c r="T42" s="235">
        <v>37.341000000000001</v>
      </c>
      <c r="U42" s="235">
        <v>41.49</v>
      </c>
      <c r="V42" s="200"/>
      <c r="Y42" s="233"/>
      <c r="Z42" s="233"/>
    </row>
    <row r="43" spans="2:26" s="85" customFormat="1" ht="24" customHeight="1">
      <c r="C43" s="238">
        <v>16</v>
      </c>
      <c r="D43" s="227">
        <v>119.5</v>
      </c>
      <c r="E43" s="227">
        <v>127.5</v>
      </c>
      <c r="F43" s="236"/>
      <c r="G43" s="227">
        <v>131</v>
      </c>
      <c r="H43" s="227">
        <v>139</v>
      </c>
      <c r="I43" s="237"/>
      <c r="J43" s="227">
        <v>143</v>
      </c>
      <c r="K43" s="227">
        <v>151</v>
      </c>
      <c r="L43" s="230"/>
      <c r="M43" s="231"/>
      <c r="N43" s="325"/>
      <c r="O43" s="325"/>
      <c r="R43" s="232"/>
      <c r="S43" s="227">
        <v>34.9758</v>
      </c>
      <c r="T43" s="227">
        <v>38.862000000000002</v>
      </c>
      <c r="U43" s="227">
        <v>43.18</v>
      </c>
      <c r="V43" s="200"/>
      <c r="Y43" s="233"/>
      <c r="Z43" s="233"/>
    </row>
    <row r="44" spans="2:26" s="85" customFormat="1" ht="24" customHeight="1">
      <c r="C44" s="234">
        <v>17</v>
      </c>
      <c r="D44" s="235">
        <v>128.5</v>
      </c>
      <c r="E44" s="235">
        <v>137.75</v>
      </c>
      <c r="F44" s="236"/>
      <c r="G44" s="235">
        <v>141.5</v>
      </c>
      <c r="H44" s="235">
        <v>150.75</v>
      </c>
      <c r="I44" s="237"/>
      <c r="J44" s="235">
        <v>155</v>
      </c>
      <c r="K44" s="235">
        <v>164</v>
      </c>
      <c r="L44" s="230"/>
      <c r="M44" s="231"/>
      <c r="N44" s="325"/>
      <c r="O44" s="325"/>
      <c r="R44" s="232"/>
      <c r="S44" s="235">
        <v>37.324800000000003</v>
      </c>
      <c r="T44" s="235">
        <v>41.472000000000001</v>
      </c>
      <c r="U44" s="235">
        <v>46.08</v>
      </c>
      <c r="V44" s="200"/>
    </row>
    <row r="45" spans="2:26" s="85" customFormat="1" ht="24" customHeight="1">
      <c r="C45" s="238">
        <v>18</v>
      </c>
      <c r="D45" s="227">
        <v>139.5</v>
      </c>
      <c r="E45" s="227">
        <v>149.5</v>
      </c>
      <c r="F45" s="236"/>
      <c r="G45" s="227">
        <v>153.75</v>
      </c>
      <c r="H45" s="227">
        <v>163.5</v>
      </c>
      <c r="I45" s="237"/>
      <c r="J45" s="227">
        <v>168.25</v>
      </c>
      <c r="K45" s="227">
        <v>176.75</v>
      </c>
      <c r="L45" s="230"/>
      <c r="M45" s="231"/>
      <c r="N45" s="241"/>
      <c r="O45" s="241"/>
      <c r="R45" s="232"/>
      <c r="S45" s="227">
        <v>40.297499999999999</v>
      </c>
      <c r="T45" s="227">
        <v>44.774999999999999</v>
      </c>
      <c r="U45" s="227">
        <v>49.75</v>
      </c>
      <c r="V45" s="200"/>
    </row>
    <row r="46" spans="2:26" ht="15" customHeight="1" thickBot="1">
      <c r="C46" s="242"/>
      <c r="D46" s="243"/>
      <c r="E46" s="243"/>
      <c r="F46" s="244"/>
      <c r="G46" s="244"/>
      <c r="H46" s="244"/>
      <c r="I46" s="245"/>
      <c r="J46" s="232"/>
      <c r="K46" s="232"/>
      <c r="L46" s="232"/>
      <c r="M46" s="246"/>
      <c r="N46" s="241"/>
      <c r="O46" s="241"/>
      <c r="R46" s="232"/>
      <c r="S46" s="232"/>
      <c r="T46" s="85"/>
      <c r="U46" s="200"/>
      <c r="V46" s="200"/>
      <c r="W46" s="85"/>
    </row>
    <row r="47" spans="2:26" ht="15" thickTop="1">
      <c r="B47" s="247"/>
      <c r="C47" s="247"/>
      <c r="D47" s="247"/>
      <c r="E47" s="247"/>
      <c r="F47" s="247"/>
      <c r="G47" s="247"/>
      <c r="H47" s="247"/>
      <c r="I47" s="247"/>
      <c r="J47" s="247"/>
      <c r="K47" s="247"/>
      <c r="L47" s="247"/>
      <c r="M47" s="247"/>
      <c r="N47" s="247"/>
      <c r="O47" s="247"/>
      <c r="U47" s="200"/>
      <c r="V47" s="200"/>
    </row>
    <row r="48" spans="2:26" ht="36" customHeight="1">
      <c r="B48" s="202"/>
      <c r="C48" s="203" t="s">
        <v>76</v>
      </c>
      <c r="D48" s="204"/>
      <c r="E48" s="205"/>
      <c r="F48" s="205"/>
      <c r="G48" s="206" t="s">
        <v>77</v>
      </c>
      <c r="H48" s="207"/>
      <c r="I48" s="248"/>
      <c r="J48" s="249" t="s">
        <v>113</v>
      </c>
      <c r="K48" s="248"/>
      <c r="L48" s="205"/>
      <c r="M48" s="205"/>
      <c r="N48" s="205"/>
      <c r="O48" s="208" t="s">
        <v>76</v>
      </c>
      <c r="R48" s="326"/>
      <c r="S48" s="326"/>
      <c r="T48" s="85"/>
      <c r="U48" s="85"/>
      <c r="V48" s="85"/>
      <c r="W48" s="85"/>
    </row>
    <row r="49" spans="2:26" ht="6.75" customHeight="1">
      <c r="B49" s="86"/>
      <c r="C49" s="209"/>
      <c r="D49" s="210"/>
      <c r="E49" s="211"/>
      <c r="F49" s="212"/>
      <c r="G49" s="327"/>
      <c r="H49" s="327"/>
      <c r="I49" s="82"/>
      <c r="J49" s="82"/>
      <c r="K49" s="213"/>
      <c r="L49" s="213"/>
      <c r="M49" s="213"/>
      <c r="N49" s="213"/>
      <c r="O49" s="82"/>
      <c r="T49" s="85"/>
      <c r="U49" s="85"/>
      <c r="V49" s="85"/>
      <c r="W49" s="85"/>
    </row>
    <row r="50" spans="2:26" ht="24" customHeight="1">
      <c r="B50" s="86"/>
      <c r="C50" s="214"/>
      <c r="D50" s="328" t="s">
        <v>71</v>
      </c>
      <c r="E50" s="329"/>
      <c r="F50" s="215"/>
      <c r="G50" s="328" t="s">
        <v>72</v>
      </c>
      <c r="H50" s="329"/>
      <c r="I50" s="82"/>
      <c r="J50" s="328" t="s">
        <v>73</v>
      </c>
      <c r="K50" s="329"/>
      <c r="L50" s="216"/>
      <c r="M50" s="217"/>
      <c r="N50" s="217"/>
      <c r="O50" s="82"/>
      <c r="S50" s="218" t="s">
        <v>78</v>
      </c>
      <c r="T50" s="218">
        <v>5</v>
      </c>
    </row>
    <row r="51" spans="2:26" ht="53" customHeight="1">
      <c r="B51" s="219"/>
      <c r="C51" s="220" t="s">
        <v>79</v>
      </c>
      <c r="D51" s="220" t="s">
        <v>80</v>
      </c>
      <c r="E51" s="221" t="s">
        <v>81</v>
      </c>
      <c r="F51" s="222"/>
      <c r="G51" s="223" t="s">
        <v>80</v>
      </c>
      <c r="H51" s="221" t="s">
        <v>81</v>
      </c>
      <c r="I51" s="222"/>
      <c r="J51" s="223" t="s">
        <v>80</v>
      </c>
      <c r="K51" s="220" t="s">
        <v>81</v>
      </c>
      <c r="L51" s="222"/>
      <c r="N51" s="325" t="s">
        <v>82</v>
      </c>
      <c r="O51" s="325"/>
      <c r="R51" s="224"/>
      <c r="S51" s="220" t="s">
        <v>83</v>
      </c>
      <c r="T51" s="220" t="s">
        <v>84</v>
      </c>
      <c r="U51" s="220" t="s">
        <v>85</v>
      </c>
      <c r="V51" s="200"/>
      <c r="W51" s="85"/>
      <c r="X51" s="225"/>
      <c r="Y51" s="225"/>
      <c r="Z51" s="225"/>
    </row>
    <row r="52" spans="2:26" s="85" customFormat="1" ht="24" customHeight="1">
      <c r="C52" s="226">
        <v>10</v>
      </c>
      <c r="D52" s="227">
        <v>53.5</v>
      </c>
      <c r="E52" s="227">
        <v>61</v>
      </c>
      <c r="F52" s="228"/>
      <c r="G52" s="227">
        <v>62.5</v>
      </c>
      <c r="H52" s="227">
        <v>70.25</v>
      </c>
      <c r="I52" s="229"/>
      <c r="J52" s="227">
        <v>71.75</v>
      </c>
      <c r="K52" s="227">
        <v>79.5</v>
      </c>
      <c r="L52" s="230"/>
      <c r="M52" s="231"/>
      <c r="N52" s="325"/>
      <c r="O52" s="325"/>
      <c r="R52" s="232"/>
      <c r="S52" s="227">
        <v>16.151400000000002</v>
      </c>
      <c r="T52" s="227">
        <v>17.946000000000002</v>
      </c>
      <c r="U52" s="227">
        <v>19.940000000000001</v>
      </c>
      <c r="V52" s="200"/>
      <c r="Y52" s="233"/>
      <c r="Z52" s="233"/>
    </row>
    <row r="53" spans="2:26" s="85" customFormat="1" ht="24" customHeight="1">
      <c r="C53" s="234">
        <v>11</v>
      </c>
      <c r="D53" s="235">
        <v>67.75</v>
      </c>
      <c r="E53" s="235">
        <v>75</v>
      </c>
      <c r="F53" s="236"/>
      <c r="G53" s="235">
        <v>76.75</v>
      </c>
      <c r="H53" s="235">
        <v>84</v>
      </c>
      <c r="I53" s="237"/>
      <c r="J53" s="235">
        <v>86</v>
      </c>
      <c r="K53" s="235">
        <v>93</v>
      </c>
      <c r="L53" s="230"/>
      <c r="M53" s="231"/>
      <c r="N53" s="325"/>
      <c r="O53" s="325"/>
      <c r="R53" s="232"/>
      <c r="S53" s="235">
        <v>19.261800000000001</v>
      </c>
      <c r="T53" s="235">
        <v>21.402000000000001</v>
      </c>
      <c r="U53" s="235">
        <v>23.78</v>
      </c>
      <c r="V53" s="200"/>
      <c r="Y53" s="233"/>
      <c r="Z53" s="233"/>
    </row>
    <row r="54" spans="2:26" s="85" customFormat="1" ht="24" customHeight="1">
      <c r="C54" s="238">
        <v>12</v>
      </c>
      <c r="D54" s="227">
        <v>83</v>
      </c>
      <c r="E54" s="227">
        <v>89</v>
      </c>
      <c r="F54" s="239"/>
      <c r="G54" s="227">
        <v>91.25</v>
      </c>
      <c r="H54" s="227">
        <v>96.75</v>
      </c>
      <c r="I54" s="240"/>
      <c r="J54" s="227">
        <v>99</v>
      </c>
      <c r="K54" s="227">
        <v>104.25</v>
      </c>
      <c r="L54" s="230"/>
      <c r="M54" s="231"/>
      <c r="N54" s="325"/>
      <c r="O54" s="325"/>
      <c r="R54" s="232"/>
      <c r="S54" s="227">
        <v>21.886200000000002</v>
      </c>
      <c r="T54" s="227">
        <v>24.318000000000001</v>
      </c>
      <c r="U54" s="227">
        <v>27.02</v>
      </c>
      <c r="V54" s="200"/>
      <c r="Y54" s="233"/>
      <c r="Z54" s="233"/>
    </row>
    <row r="55" spans="2:26" s="85" customFormat="1" ht="24" customHeight="1">
      <c r="C55" s="234">
        <v>13</v>
      </c>
      <c r="D55" s="235">
        <v>93.75</v>
      </c>
      <c r="E55" s="235">
        <v>98.5</v>
      </c>
      <c r="F55" s="236"/>
      <c r="G55" s="235">
        <v>100.75</v>
      </c>
      <c r="H55" s="235">
        <v>105.5</v>
      </c>
      <c r="I55" s="237"/>
      <c r="J55" s="235">
        <v>108.25</v>
      </c>
      <c r="K55" s="235">
        <v>112.75</v>
      </c>
      <c r="L55" s="230"/>
      <c r="M55" s="231"/>
      <c r="N55" s="325"/>
      <c r="O55" s="325"/>
      <c r="R55" s="232"/>
      <c r="S55" s="235">
        <v>23.830200000000001</v>
      </c>
      <c r="T55" s="235">
        <v>26.478000000000002</v>
      </c>
      <c r="U55" s="235">
        <v>29.42</v>
      </c>
      <c r="V55" s="200"/>
      <c r="Y55" s="233"/>
      <c r="Z55" s="233"/>
    </row>
    <row r="56" spans="2:26" s="85" customFormat="1" ht="24" customHeight="1">
      <c r="C56" s="238">
        <v>14</v>
      </c>
      <c r="D56" s="227">
        <v>99.25</v>
      </c>
      <c r="E56" s="227">
        <v>105.25</v>
      </c>
      <c r="F56" s="236"/>
      <c r="G56" s="227">
        <v>108</v>
      </c>
      <c r="H56" s="227">
        <v>114</v>
      </c>
      <c r="I56" s="237"/>
      <c r="J56" s="227">
        <v>117</v>
      </c>
      <c r="K56" s="227">
        <v>123</v>
      </c>
      <c r="L56" s="230"/>
      <c r="M56" s="231"/>
      <c r="N56" s="325"/>
      <c r="O56" s="325"/>
      <c r="R56" s="232"/>
      <c r="S56" s="227">
        <v>26.227800000000002</v>
      </c>
      <c r="T56" s="227">
        <v>29.142000000000003</v>
      </c>
      <c r="U56" s="227">
        <v>32.380000000000003</v>
      </c>
      <c r="V56" s="200"/>
      <c r="Y56" s="233"/>
      <c r="Z56" s="233"/>
    </row>
    <row r="57" spans="2:26" s="85" customFormat="1" ht="24" customHeight="1">
      <c r="C57" s="234">
        <v>15</v>
      </c>
      <c r="D57" s="235">
        <v>106.75</v>
      </c>
      <c r="E57" s="235">
        <v>113.5</v>
      </c>
      <c r="F57" s="236"/>
      <c r="G57" s="235">
        <v>116.5</v>
      </c>
      <c r="H57" s="235">
        <v>123.25</v>
      </c>
      <c r="I57" s="237"/>
      <c r="J57" s="235">
        <v>126.5</v>
      </c>
      <c r="K57" s="235">
        <v>133.5</v>
      </c>
      <c r="L57" s="230"/>
      <c r="M57" s="231"/>
      <c r="N57" s="325"/>
      <c r="O57" s="325"/>
      <c r="R57" s="232"/>
      <c r="S57" s="235">
        <v>27.880200000000002</v>
      </c>
      <c r="T57" s="235">
        <v>30.978000000000002</v>
      </c>
      <c r="U57" s="235">
        <v>34.42</v>
      </c>
      <c r="V57" s="200"/>
      <c r="Y57" s="233"/>
      <c r="Z57" s="233"/>
    </row>
    <row r="58" spans="2:26" s="85" customFormat="1" ht="24" customHeight="1">
      <c r="C58" s="238">
        <v>16</v>
      </c>
      <c r="D58" s="227">
        <v>114.25</v>
      </c>
      <c r="E58" s="227">
        <v>122</v>
      </c>
      <c r="F58" s="236"/>
      <c r="G58" s="227">
        <v>125</v>
      </c>
      <c r="H58" s="227">
        <v>133</v>
      </c>
      <c r="I58" s="237"/>
      <c r="J58" s="227">
        <v>136.5</v>
      </c>
      <c r="K58" s="227">
        <v>144.5</v>
      </c>
      <c r="L58" s="230"/>
      <c r="M58" s="231"/>
      <c r="N58" s="325"/>
      <c r="O58" s="325"/>
      <c r="R58" s="232"/>
      <c r="S58" s="227">
        <v>29.581200000000003</v>
      </c>
      <c r="T58" s="227">
        <v>32.868000000000002</v>
      </c>
      <c r="U58" s="227">
        <v>36.520000000000003</v>
      </c>
      <c r="V58" s="200"/>
      <c r="Y58" s="233"/>
      <c r="Z58" s="233"/>
    </row>
    <row r="59" spans="2:26" s="85" customFormat="1" ht="24" customHeight="1">
      <c r="C59" s="234">
        <v>17</v>
      </c>
      <c r="D59" s="235">
        <v>121.75</v>
      </c>
      <c r="E59" s="235">
        <v>131</v>
      </c>
      <c r="F59" s="236"/>
      <c r="G59" s="235">
        <v>134.25</v>
      </c>
      <c r="H59" s="235">
        <v>143.25</v>
      </c>
      <c r="I59" s="237"/>
      <c r="J59" s="235">
        <v>146.75</v>
      </c>
      <c r="K59" s="235">
        <v>155.75</v>
      </c>
      <c r="L59" s="230"/>
      <c r="M59" s="231"/>
      <c r="N59" s="325"/>
      <c r="O59" s="325"/>
      <c r="R59" s="232"/>
      <c r="S59" s="235">
        <v>30.617999999999999</v>
      </c>
      <c r="T59" s="235">
        <v>34.019999999999996</v>
      </c>
      <c r="U59" s="235">
        <v>37.799999999999997</v>
      </c>
      <c r="V59" s="200"/>
    </row>
    <row r="60" spans="2:26" s="85" customFormat="1" ht="24" customHeight="1">
      <c r="C60" s="238">
        <v>18</v>
      </c>
      <c r="D60" s="227">
        <v>130.75</v>
      </c>
      <c r="E60" s="227">
        <v>140.75</v>
      </c>
      <c r="F60" s="236"/>
      <c r="G60" s="227">
        <v>144</v>
      </c>
      <c r="H60" s="227">
        <v>153.5</v>
      </c>
      <c r="I60" s="237"/>
      <c r="J60" s="227">
        <v>157.25</v>
      </c>
      <c r="K60" s="227">
        <v>165.5</v>
      </c>
      <c r="L60" s="230"/>
      <c r="M60" s="231"/>
      <c r="N60" s="241"/>
      <c r="O60" s="241"/>
      <c r="R60" s="232"/>
      <c r="S60" s="227">
        <v>31.338899999999999</v>
      </c>
      <c r="T60" s="227">
        <v>34.820999999999998</v>
      </c>
      <c r="U60" s="227">
        <v>38.69</v>
      </c>
      <c r="V60" s="200"/>
    </row>
    <row r="61" spans="2:26" ht="15" customHeight="1" thickBot="1">
      <c r="C61" s="242"/>
      <c r="D61" s="243"/>
      <c r="E61" s="243"/>
      <c r="F61" s="244"/>
      <c r="G61" s="244"/>
      <c r="H61" s="244"/>
      <c r="I61" s="245"/>
      <c r="J61" s="232"/>
      <c r="K61" s="232"/>
      <c r="L61" s="232"/>
      <c r="M61" s="246"/>
      <c r="N61" s="241"/>
      <c r="O61" s="241"/>
      <c r="R61" s="232"/>
      <c r="S61" s="232"/>
      <c r="T61" s="85"/>
      <c r="U61" s="200"/>
      <c r="V61" s="200"/>
      <c r="W61" s="85"/>
    </row>
    <row r="62" spans="2:26" ht="15" thickTop="1">
      <c r="B62" s="247"/>
      <c r="C62" s="247"/>
      <c r="D62" s="247"/>
      <c r="E62" s="247"/>
      <c r="F62" s="247"/>
      <c r="G62" s="247"/>
      <c r="H62" s="247"/>
      <c r="I62" s="247"/>
      <c r="J62" s="247"/>
      <c r="K62" s="247"/>
      <c r="L62" s="247"/>
      <c r="M62" s="247"/>
      <c r="N62" s="247"/>
      <c r="O62" s="247"/>
      <c r="U62" s="200"/>
      <c r="V62" s="200"/>
    </row>
    <row r="63" spans="2:26" ht="36" customHeight="1">
      <c r="B63" s="202"/>
      <c r="C63" s="203" t="s">
        <v>76</v>
      </c>
      <c r="D63" s="204"/>
      <c r="E63" s="205"/>
      <c r="F63" s="205"/>
      <c r="G63" s="206" t="s">
        <v>77</v>
      </c>
      <c r="H63" s="207"/>
      <c r="I63" s="248"/>
      <c r="J63" s="249" t="s">
        <v>114</v>
      </c>
      <c r="K63" s="248"/>
      <c r="L63" s="205"/>
      <c r="M63" s="205"/>
      <c r="N63" s="205"/>
      <c r="O63" s="208" t="s">
        <v>76</v>
      </c>
      <c r="R63" s="326"/>
      <c r="S63" s="326"/>
      <c r="T63" s="85"/>
      <c r="U63" s="85"/>
      <c r="V63" s="85"/>
      <c r="W63" s="85"/>
    </row>
    <row r="64" spans="2:26" ht="6.75" customHeight="1">
      <c r="B64" s="86"/>
      <c r="C64" s="209"/>
      <c r="D64" s="210"/>
      <c r="E64" s="211"/>
      <c r="F64" s="212"/>
      <c r="G64" s="327"/>
      <c r="H64" s="327"/>
      <c r="I64" s="82"/>
      <c r="J64" s="82"/>
      <c r="K64" s="213"/>
      <c r="L64" s="213"/>
      <c r="M64" s="213"/>
      <c r="N64" s="213"/>
      <c r="O64" s="82"/>
      <c r="T64" s="85"/>
      <c r="U64" s="85"/>
      <c r="V64" s="85"/>
      <c r="W64" s="85"/>
    </row>
    <row r="65" spans="2:26" ht="24" customHeight="1">
      <c r="B65" s="86"/>
      <c r="C65" s="214"/>
      <c r="D65" s="328" t="s">
        <v>71</v>
      </c>
      <c r="E65" s="329"/>
      <c r="F65" s="215"/>
      <c r="G65" s="328" t="s">
        <v>72</v>
      </c>
      <c r="H65" s="329"/>
      <c r="I65" s="82"/>
      <c r="J65" s="328" t="s">
        <v>73</v>
      </c>
      <c r="K65" s="329"/>
      <c r="L65" s="216"/>
      <c r="M65" s="217"/>
      <c r="N65" s="217"/>
      <c r="O65" s="82"/>
      <c r="S65" s="218" t="s">
        <v>78</v>
      </c>
      <c r="T65" s="218">
        <v>6</v>
      </c>
    </row>
    <row r="66" spans="2:26" ht="53" customHeight="1">
      <c r="B66" s="219"/>
      <c r="C66" s="220" t="s">
        <v>79</v>
      </c>
      <c r="D66" s="220" t="s">
        <v>80</v>
      </c>
      <c r="E66" s="221" t="s">
        <v>81</v>
      </c>
      <c r="F66" s="222"/>
      <c r="G66" s="223" t="s">
        <v>80</v>
      </c>
      <c r="H66" s="221" t="s">
        <v>81</v>
      </c>
      <c r="I66" s="222"/>
      <c r="J66" s="223" t="s">
        <v>80</v>
      </c>
      <c r="K66" s="220" t="s">
        <v>81</v>
      </c>
      <c r="L66" s="222"/>
      <c r="N66" s="325" t="s">
        <v>82</v>
      </c>
      <c r="O66" s="325"/>
      <c r="R66" s="224"/>
      <c r="S66" s="220" t="s">
        <v>83</v>
      </c>
      <c r="T66" s="220" t="s">
        <v>84</v>
      </c>
      <c r="U66" s="220" t="s">
        <v>85</v>
      </c>
      <c r="V66" s="200"/>
      <c r="W66" s="85"/>
      <c r="X66" s="225"/>
      <c r="Y66" s="225"/>
      <c r="Z66" s="225"/>
    </row>
    <row r="67" spans="2:26" s="85" customFormat="1" ht="24" customHeight="1">
      <c r="C67" s="226">
        <v>10</v>
      </c>
      <c r="D67" s="227">
        <v>55.75</v>
      </c>
      <c r="E67" s="227">
        <v>63.25</v>
      </c>
      <c r="F67" s="228"/>
      <c r="G67" s="227">
        <v>65</v>
      </c>
      <c r="H67" s="227">
        <v>72.5</v>
      </c>
      <c r="I67" s="229"/>
      <c r="J67" s="227">
        <v>74.5</v>
      </c>
      <c r="K67" s="227">
        <v>82</v>
      </c>
      <c r="L67" s="230"/>
      <c r="M67" s="231"/>
      <c r="N67" s="325"/>
      <c r="O67" s="325"/>
      <c r="R67" s="232"/>
      <c r="S67" s="227">
        <v>18.257400000000001</v>
      </c>
      <c r="T67" s="227">
        <v>20.286000000000001</v>
      </c>
      <c r="U67" s="227">
        <v>22.54</v>
      </c>
      <c r="V67" s="200"/>
      <c r="Y67" s="233"/>
      <c r="Z67" s="233"/>
    </row>
    <row r="68" spans="2:26" s="85" customFormat="1" ht="24" customHeight="1">
      <c r="C68" s="234">
        <v>11</v>
      </c>
      <c r="D68" s="235">
        <v>67.75</v>
      </c>
      <c r="E68" s="235">
        <v>75</v>
      </c>
      <c r="F68" s="236"/>
      <c r="G68" s="235">
        <v>76.75</v>
      </c>
      <c r="H68" s="235">
        <v>84</v>
      </c>
      <c r="I68" s="237"/>
      <c r="J68" s="235">
        <v>86</v>
      </c>
      <c r="K68" s="235">
        <v>93</v>
      </c>
      <c r="L68" s="230"/>
      <c r="M68" s="231"/>
      <c r="N68" s="325"/>
      <c r="O68" s="325"/>
      <c r="R68" s="232"/>
      <c r="S68" s="235">
        <v>19.261800000000001</v>
      </c>
      <c r="T68" s="235">
        <v>21.402000000000001</v>
      </c>
      <c r="U68" s="235">
        <v>23.78</v>
      </c>
      <c r="V68" s="200"/>
      <c r="Y68" s="233"/>
      <c r="Z68" s="233"/>
    </row>
    <row r="69" spans="2:26" s="85" customFormat="1" ht="24" customHeight="1">
      <c r="C69" s="238">
        <v>12</v>
      </c>
      <c r="D69" s="227">
        <v>83</v>
      </c>
      <c r="E69" s="227">
        <v>89</v>
      </c>
      <c r="F69" s="239"/>
      <c r="G69" s="227">
        <v>91.25</v>
      </c>
      <c r="H69" s="227">
        <v>96.75</v>
      </c>
      <c r="I69" s="240"/>
      <c r="J69" s="227">
        <v>99</v>
      </c>
      <c r="K69" s="227">
        <v>104.25</v>
      </c>
      <c r="L69" s="230"/>
      <c r="M69" s="231"/>
      <c r="N69" s="325"/>
      <c r="O69" s="325"/>
      <c r="R69" s="232"/>
      <c r="S69" s="227">
        <v>21.886200000000002</v>
      </c>
      <c r="T69" s="227">
        <v>24.318000000000001</v>
      </c>
      <c r="U69" s="227">
        <v>27.02</v>
      </c>
      <c r="V69" s="200"/>
      <c r="Y69" s="233"/>
      <c r="Z69" s="233"/>
    </row>
    <row r="70" spans="2:26" s="85" customFormat="1" ht="24" customHeight="1">
      <c r="C70" s="234">
        <v>13</v>
      </c>
      <c r="D70" s="235">
        <v>93.75</v>
      </c>
      <c r="E70" s="235">
        <v>98.5</v>
      </c>
      <c r="F70" s="236"/>
      <c r="G70" s="235">
        <v>100.75</v>
      </c>
      <c r="H70" s="235">
        <v>105.5</v>
      </c>
      <c r="I70" s="237"/>
      <c r="J70" s="235">
        <v>108.25</v>
      </c>
      <c r="K70" s="235">
        <v>112.75</v>
      </c>
      <c r="L70" s="230"/>
      <c r="M70" s="231"/>
      <c r="N70" s="325"/>
      <c r="O70" s="325"/>
      <c r="R70" s="232"/>
      <c r="S70" s="235">
        <v>23.830200000000001</v>
      </c>
      <c r="T70" s="235">
        <v>26.478000000000002</v>
      </c>
      <c r="U70" s="235">
        <v>29.42</v>
      </c>
      <c r="V70" s="200"/>
      <c r="Y70" s="233"/>
      <c r="Z70" s="233"/>
    </row>
    <row r="71" spans="2:26" s="85" customFormat="1" ht="24" customHeight="1">
      <c r="C71" s="238">
        <v>14</v>
      </c>
      <c r="D71" s="227">
        <v>99.25</v>
      </c>
      <c r="E71" s="227">
        <v>105.25</v>
      </c>
      <c r="F71" s="236"/>
      <c r="G71" s="227">
        <v>108</v>
      </c>
      <c r="H71" s="227">
        <v>114</v>
      </c>
      <c r="I71" s="237"/>
      <c r="J71" s="227">
        <v>117</v>
      </c>
      <c r="K71" s="227">
        <v>123</v>
      </c>
      <c r="L71" s="230"/>
      <c r="M71" s="231"/>
      <c r="N71" s="325"/>
      <c r="O71" s="325"/>
      <c r="R71" s="232"/>
      <c r="S71" s="227">
        <v>26.227800000000002</v>
      </c>
      <c r="T71" s="227">
        <v>29.142000000000003</v>
      </c>
      <c r="U71" s="227">
        <v>32.380000000000003</v>
      </c>
      <c r="V71" s="200"/>
      <c r="Y71" s="233"/>
      <c r="Z71" s="233"/>
    </row>
    <row r="72" spans="2:26" s="85" customFormat="1" ht="24" customHeight="1">
      <c r="C72" s="234">
        <v>15</v>
      </c>
      <c r="D72" s="235">
        <v>106.75</v>
      </c>
      <c r="E72" s="235">
        <v>113.5</v>
      </c>
      <c r="F72" s="236"/>
      <c r="G72" s="235">
        <v>116.5</v>
      </c>
      <c r="H72" s="235">
        <v>123.25</v>
      </c>
      <c r="I72" s="237"/>
      <c r="J72" s="235">
        <v>126.5</v>
      </c>
      <c r="K72" s="235">
        <v>133.5</v>
      </c>
      <c r="L72" s="230"/>
      <c r="M72" s="231"/>
      <c r="N72" s="325"/>
      <c r="O72" s="325"/>
      <c r="R72" s="232"/>
      <c r="S72" s="235">
        <v>27.880200000000002</v>
      </c>
      <c r="T72" s="235">
        <v>30.978000000000002</v>
      </c>
      <c r="U72" s="235">
        <v>34.42</v>
      </c>
      <c r="V72" s="200"/>
      <c r="Y72" s="233"/>
      <c r="Z72" s="233"/>
    </row>
    <row r="73" spans="2:26" s="85" customFormat="1" ht="24" customHeight="1">
      <c r="C73" s="238">
        <v>16</v>
      </c>
      <c r="D73" s="227">
        <v>114.25</v>
      </c>
      <c r="E73" s="227">
        <v>122</v>
      </c>
      <c r="F73" s="236"/>
      <c r="G73" s="227">
        <v>125</v>
      </c>
      <c r="H73" s="227">
        <v>133</v>
      </c>
      <c r="I73" s="237"/>
      <c r="J73" s="227">
        <v>136.5</v>
      </c>
      <c r="K73" s="227">
        <v>144.5</v>
      </c>
      <c r="L73" s="230"/>
      <c r="M73" s="231"/>
      <c r="N73" s="325"/>
      <c r="O73" s="325"/>
      <c r="R73" s="232"/>
      <c r="S73" s="227">
        <v>29.581200000000003</v>
      </c>
      <c r="T73" s="227">
        <v>32.868000000000002</v>
      </c>
      <c r="U73" s="227">
        <v>36.520000000000003</v>
      </c>
      <c r="V73" s="200"/>
      <c r="Y73" s="233"/>
      <c r="Z73" s="233"/>
    </row>
    <row r="74" spans="2:26" s="85" customFormat="1" ht="24" customHeight="1">
      <c r="C74" s="234">
        <v>17</v>
      </c>
      <c r="D74" s="235">
        <v>121.75</v>
      </c>
      <c r="E74" s="235">
        <v>131</v>
      </c>
      <c r="F74" s="236"/>
      <c r="G74" s="235">
        <v>134.25</v>
      </c>
      <c r="H74" s="235">
        <v>143.25</v>
      </c>
      <c r="I74" s="237"/>
      <c r="J74" s="235">
        <v>146.75</v>
      </c>
      <c r="K74" s="235">
        <v>155.75</v>
      </c>
      <c r="L74" s="230"/>
      <c r="M74" s="231"/>
      <c r="N74" s="325"/>
      <c r="O74" s="325"/>
      <c r="R74" s="232"/>
      <c r="S74" s="235">
        <v>30.617999999999999</v>
      </c>
      <c r="T74" s="235">
        <v>34.019999999999996</v>
      </c>
      <c r="U74" s="235">
        <v>37.799999999999997</v>
      </c>
      <c r="V74" s="200"/>
    </row>
    <row r="75" spans="2:26" s="85" customFormat="1" ht="24" customHeight="1">
      <c r="C75" s="238">
        <v>18</v>
      </c>
      <c r="D75" s="227">
        <v>130.75</v>
      </c>
      <c r="E75" s="227">
        <v>140.75</v>
      </c>
      <c r="F75" s="236"/>
      <c r="G75" s="227">
        <v>144</v>
      </c>
      <c r="H75" s="227">
        <v>153.5</v>
      </c>
      <c r="I75" s="237"/>
      <c r="J75" s="227">
        <v>157.25</v>
      </c>
      <c r="K75" s="227">
        <v>165.5</v>
      </c>
      <c r="L75" s="230"/>
      <c r="M75" s="231"/>
      <c r="N75" s="241"/>
      <c r="O75" s="241"/>
      <c r="R75" s="232"/>
      <c r="S75" s="227">
        <v>31.338899999999999</v>
      </c>
      <c r="T75" s="227">
        <v>34.820999999999998</v>
      </c>
      <c r="U75" s="227">
        <v>38.69</v>
      </c>
      <c r="V75" s="200"/>
    </row>
    <row r="76" spans="2:26" ht="15" customHeight="1" thickBot="1">
      <c r="C76" s="242"/>
      <c r="D76" s="243"/>
      <c r="E76" s="243"/>
      <c r="F76" s="244"/>
      <c r="G76" s="244"/>
      <c r="H76" s="244"/>
      <c r="I76" s="245"/>
      <c r="J76" s="232"/>
      <c r="K76" s="232"/>
      <c r="L76" s="232"/>
      <c r="M76" s="246"/>
      <c r="N76" s="241"/>
      <c r="O76" s="241"/>
      <c r="R76" s="232"/>
      <c r="S76" s="232"/>
      <c r="T76" s="85"/>
      <c r="U76" s="200"/>
      <c r="V76" s="200"/>
      <c r="W76" s="85"/>
    </row>
    <row r="77" spans="2:26" ht="15" thickTop="1">
      <c r="B77" s="247"/>
      <c r="C77" s="247"/>
      <c r="D77" s="247"/>
      <c r="E77" s="247"/>
      <c r="F77" s="247"/>
      <c r="G77" s="247"/>
      <c r="H77" s="247"/>
      <c r="I77" s="247"/>
      <c r="J77" s="247"/>
      <c r="K77" s="247"/>
      <c r="L77" s="247"/>
      <c r="M77" s="247"/>
      <c r="N77" s="247"/>
      <c r="O77" s="247"/>
      <c r="U77" s="200"/>
      <c r="V77" s="200"/>
    </row>
    <row r="78" spans="2:26" ht="36" customHeight="1">
      <c r="B78" s="202"/>
      <c r="C78" s="203" t="s">
        <v>76</v>
      </c>
      <c r="D78" s="204"/>
      <c r="E78" s="205"/>
      <c r="F78" s="205"/>
      <c r="G78" s="206" t="s">
        <v>77</v>
      </c>
      <c r="H78" s="207"/>
      <c r="I78" s="248"/>
      <c r="J78" s="249" t="s">
        <v>115</v>
      </c>
      <c r="K78" s="248"/>
      <c r="L78" s="205"/>
      <c r="M78" s="205"/>
      <c r="N78" s="205"/>
      <c r="O78" s="208" t="s">
        <v>76</v>
      </c>
      <c r="R78" s="326"/>
      <c r="S78" s="326"/>
      <c r="T78" s="85"/>
      <c r="U78" s="85"/>
      <c r="V78" s="85"/>
      <c r="W78" s="85"/>
    </row>
    <row r="79" spans="2:26" ht="6.75" customHeight="1">
      <c r="B79" s="86"/>
      <c r="C79" s="209"/>
      <c r="D79" s="210"/>
      <c r="E79" s="211"/>
      <c r="F79" s="212"/>
      <c r="G79" s="327"/>
      <c r="H79" s="327"/>
      <c r="I79" s="82"/>
      <c r="J79" s="82"/>
      <c r="K79" s="213"/>
      <c r="L79" s="213"/>
      <c r="M79" s="213"/>
      <c r="N79" s="213"/>
      <c r="O79" s="82"/>
      <c r="T79" s="85"/>
      <c r="U79" s="85"/>
      <c r="V79" s="85"/>
      <c r="W79" s="85"/>
    </row>
    <row r="80" spans="2:26" ht="24" customHeight="1">
      <c r="B80" s="86"/>
      <c r="C80" s="214"/>
      <c r="D80" s="328" t="s">
        <v>71</v>
      </c>
      <c r="E80" s="329"/>
      <c r="F80" s="215"/>
      <c r="G80" s="328" t="s">
        <v>72</v>
      </c>
      <c r="H80" s="329"/>
      <c r="I80" s="82"/>
      <c r="J80" s="328" t="s">
        <v>73</v>
      </c>
      <c r="K80" s="329"/>
      <c r="L80" s="216"/>
      <c r="M80" s="217"/>
      <c r="N80" s="217"/>
      <c r="O80" s="82"/>
      <c r="S80" s="218" t="s">
        <v>78</v>
      </c>
      <c r="T80" s="218">
        <v>7</v>
      </c>
    </row>
    <row r="81" spans="2:26" ht="53" customHeight="1">
      <c r="B81" s="219"/>
      <c r="C81" s="220" t="s">
        <v>79</v>
      </c>
      <c r="D81" s="220" t="s">
        <v>80</v>
      </c>
      <c r="E81" s="221" t="s">
        <v>81</v>
      </c>
      <c r="F81" s="222"/>
      <c r="G81" s="223" t="s">
        <v>80</v>
      </c>
      <c r="H81" s="221" t="s">
        <v>81</v>
      </c>
      <c r="I81" s="222"/>
      <c r="J81" s="223" t="s">
        <v>80</v>
      </c>
      <c r="K81" s="220" t="s">
        <v>81</v>
      </c>
      <c r="L81" s="222"/>
      <c r="N81" s="325" t="s">
        <v>82</v>
      </c>
      <c r="O81" s="325"/>
      <c r="R81" s="224"/>
      <c r="S81" s="220" t="s">
        <v>83</v>
      </c>
      <c r="T81" s="220" t="s">
        <v>84</v>
      </c>
      <c r="U81" s="220" t="s">
        <v>85</v>
      </c>
      <c r="V81" s="200"/>
      <c r="W81" s="85"/>
      <c r="X81" s="225"/>
      <c r="Y81" s="225"/>
      <c r="Z81" s="225"/>
    </row>
    <row r="82" spans="2:26" s="85" customFormat="1" ht="24" customHeight="1">
      <c r="C82" s="226">
        <v>10</v>
      </c>
      <c r="D82" s="227">
        <v>53</v>
      </c>
      <c r="E82" s="227">
        <v>60.5</v>
      </c>
      <c r="F82" s="228"/>
      <c r="G82" s="227">
        <v>62</v>
      </c>
      <c r="H82" s="227">
        <v>69.5</v>
      </c>
      <c r="I82" s="229"/>
      <c r="J82" s="227">
        <v>71.25</v>
      </c>
      <c r="K82" s="227">
        <v>78.75</v>
      </c>
      <c r="L82" s="230"/>
      <c r="M82" s="231"/>
      <c r="N82" s="325"/>
      <c r="O82" s="325"/>
      <c r="R82" s="232"/>
      <c r="S82" s="227">
        <v>15.6816</v>
      </c>
      <c r="T82" s="227">
        <v>17.423999999999999</v>
      </c>
      <c r="U82" s="227">
        <v>19.36</v>
      </c>
      <c r="V82" s="200"/>
      <c r="Y82" s="233"/>
      <c r="Z82" s="233"/>
    </row>
    <row r="83" spans="2:26" s="85" customFormat="1" ht="24" customHeight="1">
      <c r="C83" s="234">
        <v>11</v>
      </c>
      <c r="D83" s="235">
        <v>67.75</v>
      </c>
      <c r="E83" s="235">
        <v>75</v>
      </c>
      <c r="F83" s="236"/>
      <c r="G83" s="235">
        <v>76.75</v>
      </c>
      <c r="H83" s="235">
        <v>84</v>
      </c>
      <c r="I83" s="237"/>
      <c r="J83" s="235">
        <v>86</v>
      </c>
      <c r="K83" s="235">
        <v>93</v>
      </c>
      <c r="L83" s="230"/>
      <c r="M83" s="231"/>
      <c r="N83" s="325"/>
      <c r="O83" s="325"/>
      <c r="R83" s="232"/>
      <c r="S83" s="235">
        <v>19.261800000000001</v>
      </c>
      <c r="T83" s="235">
        <v>21.402000000000001</v>
      </c>
      <c r="U83" s="235">
        <v>23.78</v>
      </c>
      <c r="V83" s="200"/>
      <c r="Y83" s="233"/>
      <c r="Z83" s="233"/>
    </row>
    <row r="84" spans="2:26" s="85" customFormat="1" ht="24" customHeight="1">
      <c r="C84" s="238">
        <v>12</v>
      </c>
      <c r="D84" s="227">
        <v>83</v>
      </c>
      <c r="E84" s="227">
        <v>89</v>
      </c>
      <c r="F84" s="239"/>
      <c r="G84" s="227">
        <v>91.25</v>
      </c>
      <c r="H84" s="227">
        <v>96.75</v>
      </c>
      <c r="I84" s="240"/>
      <c r="J84" s="227">
        <v>99</v>
      </c>
      <c r="K84" s="227">
        <v>104.25</v>
      </c>
      <c r="L84" s="230"/>
      <c r="M84" s="231"/>
      <c r="N84" s="325"/>
      <c r="O84" s="325"/>
      <c r="R84" s="232"/>
      <c r="S84" s="227">
        <v>21.886200000000002</v>
      </c>
      <c r="T84" s="227">
        <v>24.318000000000001</v>
      </c>
      <c r="U84" s="227">
        <v>27.02</v>
      </c>
      <c r="V84" s="200"/>
      <c r="Y84" s="233"/>
      <c r="Z84" s="233"/>
    </row>
    <row r="85" spans="2:26" s="85" customFormat="1" ht="24" customHeight="1">
      <c r="C85" s="234">
        <v>13</v>
      </c>
      <c r="D85" s="235">
        <v>93.75</v>
      </c>
      <c r="E85" s="235">
        <v>98.5</v>
      </c>
      <c r="F85" s="236"/>
      <c r="G85" s="235">
        <v>100.75</v>
      </c>
      <c r="H85" s="235">
        <v>105.5</v>
      </c>
      <c r="I85" s="237"/>
      <c r="J85" s="235">
        <v>108.25</v>
      </c>
      <c r="K85" s="235">
        <v>112.75</v>
      </c>
      <c r="L85" s="230"/>
      <c r="M85" s="231"/>
      <c r="N85" s="325"/>
      <c r="O85" s="325"/>
      <c r="R85" s="232"/>
      <c r="S85" s="235">
        <v>23.830200000000001</v>
      </c>
      <c r="T85" s="235">
        <v>26.478000000000002</v>
      </c>
      <c r="U85" s="235">
        <v>29.42</v>
      </c>
      <c r="V85" s="200"/>
      <c r="Y85" s="233"/>
      <c r="Z85" s="233"/>
    </row>
    <row r="86" spans="2:26" s="85" customFormat="1" ht="24" customHeight="1">
      <c r="C86" s="238">
        <v>14</v>
      </c>
      <c r="D86" s="227">
        <v>99.25</v>
      </c>
      <c r="E86" s="227">
        <v>105.25</v>
      </c>
      <c r="F86" s="236"/>
      <c r="G86" s="227">
        <v>108</v>
      </c>
      <c r="H86" s="227">
        <v>114</v>
      </c>
      <c r="I86" s="237"/>
      <c r="J86" s="227">
        <v>117</v>
      </c>
      <c r="K86" s="227">
        <v>123</v>
      </c>
      <c r="L86" s="230"/>
      <c r="M86" s="231"/>
      <c r="N86" s="325"/>
      <c r="O86" s="325"/>
      <c r="R86" s="232"/>
      <c r="S86" s="227">
        <v>26.227800000000002</v>
      </c>
      <c r="T86" s="227">
        <v>29.142000000000003</v>
      </c>
      <c r="U86" s="227">
        <v>32.380000000000003</v>
      </c>
      <c r="V86" s="200"/>
      <c r="Y86" s="233"/>
      <c r="Z86" s="233"/>
    </row>
    <row r="87" spans="2:26" s="85" customFormat="1" ht="24" customHeight="1">
      <c r="C87" s="234">
        <v>15</v>
      </c>
      <c r="D87" s="235">
        <v>106.75</v>
      </c>
      <c r="E87" s="235">
        <v>113.5</v>
      </c>
      <c r="F87" s="236"/>
      <c r="G87" s="235">
        <v>116.5</v>
      </c>
      <c r="H87" s="235">
        <v>123.25</v>
      </c>
      <c r="I87" s="237"/>
      <c r="J87" s="235">
        <v>126.5</v>
      </c>
      <c r="K87" s="235">
        <v>133.5</v>
      </c>
      <c r="L87" s="230"/>
      <c r="M87" s="231"/>
      <c r="N87" s="325"/>
      <c r="O87" s="325"/>
      <c r="R87" s="232"/>
      <c r="S87" s="235">
        <v>27.880200000000002</v>
      </c>
      <c r="T87" s="235">
        <v>30.978000000000002</v>
      </c>
      <c r="U87" s="235">
        <v>34.42</v>
      </c>
      <c r="V87" s="200"/>
      <c r="Y87" s="233"/>
      <c r="Z87" s="233"/>
    </row>
    <row r="88" spans="2:26" s="85" customFormat="1" ht="24" customHeight="1">
      <c r="C88" s="238">
        <v>16</v>
      </c>
      <c r="D88" s="227">
        <v>114.25</v>
      </c>
      <c r="E88" s="227">
        <v>122</v>
      </c>
      <c r="F88" s="236"/>
      <c r="G88" s="227">
        <v>125</v>
      </c>
      <c r="H88" s="227">
        <v>133</v>
      </c>
      <c r="I88" s="237"/>
      <c r="J88" s="227">
        <v>136.5</v>
      </c>
      <c r="K88" s="227">
        <v>144.5</v>
      </c>
      <c r="L88" s="230"/>
      <c r="M88" s="231"/>
      <c r="N88" s="325"/>
      <c r="O88" s="325"/>
      <c r="R88" s="232"/>
      <c r="S88" s="227">
        <v>29.581200000000003</v>
      </c>
      <c r="T88" s="227">
        <v>32.868000000000002</v>
      </c>
      <c r="U88" s="227">
        <v>36.520000000000003</v>
      </c>
      <c r="V88" s="200"/>
      <c r="Y88" s="233"/>
      <c r="Z88" s="233"/>
    </row>
    <row r="89" spans="2:26" s="85" customFormat="1" ht="24" customHeight="1">
      <c r="C89" s="234">
        <v>17</v>
      </c>
      <c r="D89" s="235">
        <v>121.75</v>
      </c>
      <c r="E89" s="235">
        <v>131</v>
      </c>
      <c r="F89" s="236"/>
      <c r="G89" s="235">
        <v>134.25</v>
      </c>
      <c r="H89" s="235">
        <v>143.25</v>
      </c>
      <c r="I89" s="237"/>
      <c r="J89" s="235">
        <v>146.75</v>
      </c>
      <c r="K89" s="235">
        <v>155.75</v>
      </c>
      <c r="L89" s="230"/>
      <c r="M89" s="231"/>
      <c r="N89" s="325"/>
      <c r="O89" s="325"/>
      <c r="R89" s="232"/>
      <c r="S89" s="235">
        <v>30.617999999999999</v>
      </c>
      <c r="T89" s="235">
        <v>34.019999999999996</v>
      </c>
      <c r="U89" s="235">
        <v>37.799999999999997</v>
      </c>
      <c r="V89" s="200"/>
    </row>
    <row r="90" spans="2:26" s="85" customFormat="1" ht="24" customHeight="1">
      <c r="C90" s="238">
        <v>18</v>
      </c>
      <c r="D90" s="227">
        <v>130.75</v>
      </c>
      <c r="E90" s="227">
        <v>140.75</v>
      </c>
      <c r="F90" s="236"/>
      <c r="G90" s="227">
        <v>144</v>
      </c>
      <c r="H90" s="227">
        <v>153.5</v>
      </c>
      <c r="I90" s="237"/>
      <c r="J90" s="227">
        <v>157.25</v>
      </c>
      <c r="K90" s="227">
        <v>165.5</v>
      </c>
      <c r="L90" s="230"/>
      <c r="M90" s="231"/>
      <c r="N90" s="241"/>
      <c r="O90" s="241"/>
      <c r="R90" s="232"/>
      <c r="S90" s="227">
        <v>31.338899999999999</v>
      </c>
      <c r="T90" s="227">
        <v>34.820999999999998</v>
      </c>
      <c r="U90" s="227">
        <v>38.69</v>
      </c>
      <c r="V90" s="200"/>
    </row>
    <row r="91" spans="2:26" ht="15" customHeight="1" thickBot="1">
      <c r="C91" s="242"/>
      <c r="D91" s="243"/>
      <c r="E91" s="243"/>
      <c r="F91" s="244"/>
      <c r="G91" s="244"/>
      <c r="H91" s="244"/>
      <c r="I91" s="245"/>
      <c r="J91" s="232"/>
      <c r="K91" s="232"/>
      <c r="L91" s="232"/>
      <c r="M91" s="246"/>
      <c r="N91" s="241"/>
      <c r="O91" s="241"/>
      <c r="R91" s="232"/>
      <c r="S91" s="232"/>
      <c r="T91" s="85"/>
      <c r="U91" s="200"/>
      <c r="V91" s="200"/>
      <c r="W91" s="85"/>
    </row>
    <row r="92" spans="2:26" ht="15" thickTop="1">
      <c r="B92" s="247"/>
      <c r="C92" s="247"/>
      <c r="D92" s="247"/>
      <c r="E92" s="247"/>
      <c r="F92" s="247"/>
      <c r="G92" s="247"/>
      <c r="H92" s="247"/>
      <c r="I92" s="247"/>
      <c r="J92" s="247"/>
      <c r="K92" s="247"/>
      <c r="L92" s="247"/>
      <c r="M92" s="247"/>
      <c r="N92" s="247"/>
      <c r="O92" s="247"/>
      <c r="U92" s="200"/>
      <c r="V92" s="200"/>
    </row>
    <row r="93" spans="2:26" ht="36" customHeight="1">
      <c r="B93" s="202"/>
      <c r="C93" s="203" t="s">
        <v>76</v>
      </c>
      <c r="D93" s="204"/>
      <c r="E93" s="205"/>
      <c r="F93" s="205"/>
      <c r="G93" s="206" t="s">
        <v>77</v>
      </c>
      <c r="H93" s="207"/>
      <c r="I93" s="248"/>
      <c r="J93" s="249" t="s">
        <v>116</v>
      </c>
      <c r="K93" s="248"/>
      <c r="L93" s="205"/>
      <c r="M93" s="205"/>
      <c r="N93" s="205"/>
      <c r="O93" s="208" t="s">
        <v>76</v>
      </c>
      <c r="R93" s="326"/>
      <c r="S93" s="326"/>
      <c r="T93" s="85"/>
      <c r="U93" s="85"/>
      <c r="V93" s="85"/>
      <c r="W93" s="85"/>
    </row>
    <row r="94" spans="2:26" ht="6.75" customHeight="1">
      <c r="B94" s="86"/>
      <c r="C94" s="209"/>
      <c r="D94" s="210"/>
      <c r="E94" s="211"/>
      <c r="F94" s="212"/>
      <c r="G94" s="327"/>
      <c r="H94" s="327"/>
      <c r="I94" s="82"/>
      <c r="J94" s="82"/>
      <c r="K94" s="213"/>
      <c r="L94" s="213"/>
      <c r="M94" s="213"/>
      <c r="N94" s="213"/>
      <c r="O94" s="82"/>
      <c r="T94" s="85"/>
      <c r="U94" s="85"/>
      <c r="V94" s="85"/>
      <c r="W94" s="85"/>
    </row>
    <row r="95" spans="2:26" ht="24" customHeight="1">
      <c r="B95" s="86"/>
      <c r="C95" s="214"/>
      <c r="D95" s="328" t="s">
        <v>71</v>
      </c>
      <c r="E95" s="329"/>
      <c r="F95" s="215"/>
      <c r="G95" s="328" t="s">
        <v>72</v>
      </c>
      <c r="H95" s="329"/>
      <c r="I95" s="82"/>
      <c r="J95" s="328" t="s">
        <v>73</v>
      </c>
      <c r="K95" s="329"/>
      <c r="L95" s="216"/>
      <c r="M95" s="217"/>
      <c r="N95" s="217"/>
      <c r="O95" s="82"/>
      <c r="S95" s="218" t="s">
        <v>78</v>
      </c>
      <c r="T95" s="218">
        <v>8</v>
      </c>
    </row>
    <row r="96" spans="2:26" ht="53" customHeight="1">
      <c r="B96" s="219"/>
      <c r="C96" s="220" t="s">
        <v>79</v>
      </c>
      <c r="D96" s="220" t="s">
        <v>80</v>
      </c>
      <c r="E96" s="221" t="s">
        <v>81</v>
      </c>
      <c r="F96" s="222"/>
      <c r="G96" s="223" t="s">
        <v>80</v>
      </c>
      <c r="H96" s="221" t="s">
        <v>81</v>
      </c>
      <c r="I96" s="222"/>
      <c r="J96" s="223" t="s">
        <v>80</v>
      </c>
      <c r="K96" s="220" t="s">
        <v>81</v>
      </c>
      <c r="L96" s="222"/>
      <c r="N96" s="325" t="s">
        <v>82</v>
      </c>
      <c r="O96" s="325"/>
      <c r="R96" s="224"/>
      <c r="S96" s="220" t="s">
        <v>83</v>
      </c>
      <c r="T96" s="220" t="s">
        <v>84</v>
      </c>
      <c r="U96" s="220" t="s">
        <v>85</v>
      </c>
      <c r="V96" s="200"/>
      <c r="W96" s="85"/>
      <c r="X96" s="225"/>
      <c r="Y96" s="225"/>
      <c r="Z96" s="225"/>
    </row>
    <row r="97" spans="2:26" s="85" customFormat="1" ht="24" customHeight="1">
      <c r="C97" s="226">
        <v>10</v>
      </c>
      <c r="D97" s="227">
        <v>55.25</v>
      </c>
      <c r="E97" s="227">
        <v>62.75</v>
      </c>
      <c r="F97" s="228"/>
      <c r="G97" s="227">
        <v>64.5</v>
      </c>
      <c r="H97" s="227">
        <v>72</v>
      </c>
      <c r="I97" s="229"/>
      <c r="J97" s="227">
        <v>74</v>
      </c>
      <c r="K97" s="227">
        <v>81.5</v>
      </c>
      <c r="L97" s="230"/>
      <c r="M97" s="231"/>
      <c r="N97" s="325"/>
      <c r="O97" s="325"/>
      <c r="R97" s="232"/>
      <c r="S97" s="227">
        <v>17.880749999999999</v>
      </c>
      <c r="T97" s="227">
        <v>19.8675</v>
      </c>
      <c r="U97" s="227">
        <v>22.074999999999999</v>
      </c>
      <c r="V97" s="200"/>
      <c r="Y97" s="233"/>
      <c r="Z97" s="233"/>
    </row>
    <row r="98" spans="2:26" s="85" customFormat="1" ht="24" customHeight="1">
      <c r="C98" s="234">
        <v>11</v>
      </c>
      <c r="D98" s="235">
        <v>70</v>
      </c>
      <c r="E98" s="235">
        <v>77</v>
      </c>
      <c r="F98" s="236"/>
      <c r="G98" s="235">
        <v>79.25</v>
      </c>
      <c r="H98" s="235">
        <v>86.25</v>
      </c>
      <c r="I98" s="237"/>
      <c r="J98" s="235">
        <v>88.75</v>
      </c>
      <c r="K98" s="235">
        <v>95.75</v>
      </c>
      <c r="L98" s="230"/>
      <c r="M98" s="231"/>
      <c r="N98" s="325"/>
      <c r="O98" s="325"/>
      <c r="R98" s="232"/>
      <c r="S98" s="235">
        <v>21.4407</v>
      </c>
      <c r="T98" s="235">
        <v>23.823</v>
      </c>
      <c r="U98" s="235">
        <v>26.47</v>
      </c>
      <c r="V98" s="200"/>
      <c r="Y98" s="233"/>
      <c r="Z98" s="233"/>
    </row>
    <row r="99" spans="2:26" s="85" customFormat="1" ht="24" customHeight="1">
      <c r="C99" s="238">
        <v>12</v>
      </c>
      <c r="D99" s="227">
        <v>86.25</v>
      </c>
      <c r="E99" s="227">
        <v>92.25</v>
      </c>
      <c r="F99" s="239"/>
      <c r="G99" s="227">
        <v>94.75</v>
      </c>
      <c r="H99" s="227">
        <v>100.25</v>
      </c>
      <c r="I99" s="240"/>
      <c r="J99" s="227">
        <v>103</v>
      </c>
      <c r="K99" s="227">
        <v>108.25</v>
      </c>
      <c r="L99" s="230"/>
      <c r="M99" s="231"/>
      <c r="N99" s="325"/>
      <c r="O99" s="325"/>
      <c r="R99" s="232"/>
      <c r="S99" s="227">
        <v>25.089750000000002</v>
      </c>
      <c r="T99" s="227">
        <v>27.877500000000001</v>
      </c>
      <c r="U99" s="227">
        <v>30.975000000000001</v>
      </c>
      <c r="V99" s="200"/>
      <c r="Y99" s="233"/>
      <c r="Z99" s="233"/>
    </row>
    <row r="100" spans="2:26" s="85" customFormat="1" ht="24" customHeight="1">
      <c r="C100" s="234">
        <v>13</v>
      </c>
      <c r="D100" s="235">
        <v>99</v>
      </c>
      <c r="E100" s="235">
        <v>103.75</v>
      </c>
      <c r="F100" s="236"/>
      <c r="G100" s="235">
        <v>106.5</v>
      </c>
      <c r="H100" s="235">
        <v>111.25</v>
      </c>
      <c r="I100" s="237"/>
      <c r="J100" s="235">
        <v>114.5</v>
      </c>
      <c r="K100" s="235">
        <v>119.25</v>
      </c>
      <c r="L100" s="230"/>
      <c r="M100" s="231"/>
      <c r="N100" s="325"/>
      <c r="O100" s="325"/>
      <c r="R100" s="232"/>
      <c r="S100" s="235">
        <v>29.014199999999999</v>
      </c>
      <c r="T100" s="235">
        <v>32.238</v>
      </c>
      <c r="U100" s="235">
        <v>35.82</v>
      </c>
      <c r="V100" s="200"/>
      <c r="Y100" s="233"/>
      <c r="Z100" s="233"/>
    </row>
    <row r="101" spans="2:26" s="85" customFormat="1" ht="24" customHeight="1">
      <c r="C101" s="238">
        <v>14</v>
      </c>
      <c r="D101" s="227">
        <v>105</v>
      </c>
      <c r="E101" s="227">
        <v>111</v>
      </c>
      <c r="F101" s="236"/>
      <c r="G101" s="227">
        <v>114.5</v>
      </c>
      <c r="H101" s="227">
        <v>120.5</v>
      </c>
      <c r="I101" s="237"/>
      <c r="J101" s="227">
        <v>124.25</v>
      </c>
      <c r="K101" s="227">
        <v>130.25</v>
      </c>
      <c r="L101" s="230"/>
      <c r="M101" s="231"/>
      <c r="N101" s="325"/>
      <c r="O101" s="325"/>
      <c r="R101" s="232"/>
      <c r="S101" s="227">
        <v>32.043600000000005</v>
      </c>
      <c r="T101" s="227">
        <v>35.604000000000006</v>
      </c>
      <c r="U101" s="227">
        <v>39.56</v>
      </c>
      <c r="V101" s="200"/>
      <c r="Y101" s="233"/>
      <c r="Z101" s="233"/>
    </row>
    <row r="102" spans="2:26" s="85" customFormat="1" ht="24" customHeight="1">
      <c r="C102" s="234">
        <v>15</v>
      </c>
      <c r="D102" s="235">
        <v>113.5</v>
      </c>
      <c r="E102" s="235">
        <v>120.25</v>
      </c>
      <c r="F102" s="236"/>
      <c r="G102" s="235">
        <v>124</v>
      </c>
      <c r="H102" s="235">
        <v>130.75</v>
      </c>
      <c r="I102" s="237"/>
      <c r="J102" s="235">
        <v>135</v>
      </c>
      <c r="K102" s="235">
        <v>141.75</v>
      </c>
      <c r="L102" s="230"/>
      <c r="M102" s="231"/>
      <c r="N102" s="325"/>
      <c r="O102" s="325"/>
      <c r="R102" s="232"/>
      <c r="S102" s="235">
        <v>34.631550000000004</v>
      </c>
      <c r="T102" s="235">
        <v>38.479500000000002</v>
      </c>
      <c r="U102" s="235">
        <v>42.755000000000003</v>
      </c>
      <c r="V102" s="200"/>
      <c r="Y102" s="233"/>
      <c r="Z102" s="233"/>
    </row>
    <row r="103" spans="2:26" s="85" customFormat="1" ht="24" customHeight="1">
      <c r="C103" s="238">
        <v>16</v>
      </c>
      <c r="D103" s="227">
        <v>121.25</v>
      </c>
      <c r="E103" s="227">
        <v>129.25</v>
      </c>
      <c r="F103" s="236"/>
      <c r="G103" s="227">
        <v>133</v>
      </c>
      <c r="H103" s="227">
        <v>141</v>
      </c>
      <c r="I103" s="237"/>
      <c r="J103" s="227">
        <v>145.25</v>
      </c>
      <c r="K103" s="227">
        <v>153.25</v>
      </c>
      <c r="L103" s="230"/>
      <c r="M103" s="231"/>
      <c r="N103" s="325"/>
      <c r="O103" s="325"/>
      <c r="R103" s="232"/>
      <c r="S103" s="227">
        <v>36.7821</v>
      </c>
      <c r="T103" s="227">
        <v>40.869</v>
      </c>
      <c r="U103" s="227">
        <v>45.41</v>
      </c>
      <c r="V103" s="200"/>
      <c r="Y103" s="233"/>
      <c r="Z103" s="233"/>
    </row>
    <row r="104" spans="2:26" s="85" customFormat="1" ht="24" customHeight="1">
      <c r="C104" s="234">
        <v>17</v>
      </c>
      <c r="D104" s="235">
        <v>130</v>
      </c>
      <c r="E104" s="235">
        <v>139</v>
      </c>
      <c r="F104" s="236"/>
      <c r="G104" s="235">
        <v>143</v>
      </c>
      <c r="H104" s="235">
        <v>152.25</v>
      </c>
      <c r="I104" s="237"/>
      <c r="J104" s="235">
        <v>156.75</v>
      </c>
      <c r="K104" s="235">
        <v>165.75</v>
      </c>
      <c r="L104" s="230"/>
      <c r="M104" s="231"/>
      <c r="N104" s="325"/>
      <c r="O104" s="325"/>
      <c r="R104" s="232"/>
      <c r="S104" s="235">
        <v>38.669399999999996</v>
      </c>
      <c r="T104" s="235">
        <v>42.965999999999994</v>
      </c>
      <c r="U104" s="235">
        <v>47.739999999999995</v>
      </c>
      <c r="V104" s="200"/>
    </row>
    <row r="105" spans="2:26" s="85" customFormat="1" ht="24" customHeight="1">
      <c r="C105" s="238">
        <v>18</v>
      </c>
      <c r="D105" s="227">
        <v>140.25</v>
      </c>
      <c r="E105" s="227">
        <v>150.25</v>
      </c>
      <c r="F105" s="236"/>
      <c r="G105" s="227">
        <v>154.75</v>
      </c>
      <c r="H105" s="227">
        <v>164.25</v>
      </c>
      <c r="I105" s="237"/>
      <c r="J105" s="227">
        <v>169.25</v>
      </c>
      <c r="K105" s="227">
        <v>177.5</v>
      </c>
      <c r="L105" s="230"/>
      <c r="M105" s="231"/>
      <c r="N105" s="241"/>
      <c r="O105" s="241"/>
      <c r="R105" s="232"/>
      <c r="S105" s="227">
        <v>41.030550000000005</v>
      </c>
      <c r="T105" s="227">
        <v>45.589500000000001</v>
      </c>
      <c r="U105" s="227">
        <v>50.655000000000001</v>
      </c>
      <c r="V105" s="200"/>
    </row>
    <row r="106" spans="2:26" ht="15" customHeight="1" thickBot="1">
      <c r="C106" s="242"/>
      <c r="D106" s="243"/>
      <c r="E106" s="243"/>
      <c r="F106" s="244"/>
      <c r="G106" s="244"/>
      <c r="H106" s="244"/>
      <c r="I106" s="245"/>
      <c r="J106" s="232"/>
      <c r="K106" s="232"/>
      <c r="L106" s="232"/>
      <c r="M106" s="246"/>
      <c r="N106" s="241"/>
      <c r="O106" s="241"/>
      <c r="R106" s="232"/>
      <c r="S106" s="232"/>
      <c r="T106" s="85"/>
      <c r="U106" s="200"/>
      <c r="V106" s="200"/>
      <c r="W106" s="85"/>
    </row>
    <row r="107" spans="2:26" ht="15" hidden="1" thickTop="1">
      <c r="B107" s="247"/>
      <c r="C107" s="247"/>
      <c r="D107" s="247"/>
      <c r="E107" s="247"/>
      <c r="F107" s="247"/>
      <c r="G107" s="247"/>
      <c r="H107" s="247"/>
      <c r="I107" s="247"/>
      <c r="J107" s="247"/>
      <c r="K107" s="247"/>
      <c r="L107" s="247"/>
      <c r="M107" s="247"/>
      <c r="N107" s="247"/>
      <c r="O107" s="247"/>
      <c r="U107" s="200"/>
      <c r="V107" s="200"/>
    </row>
    <row r="108" spans="2:26" ht="36" hidden="1" customHeight="1">
      <c r="B108" s="202"/>
      <c r="C108" s="203" t="s">
        <v>76</v>
      </c>
      <c r="D108" s="204"/>
      <c r="E108" s="205"/>
      <c r="F108" s="205"/>
      <c r="G108" s="206" t="s">
        <v>77</v>
      </c>
      <c r="H108" s="207"/>
      <c r="I108" s="248"/>
      <c r="J108" s="249" t="s">
        <v>117</v>
      </c>
      <c r="K108" s="248"/>
      <c r="L108" s="205"/>
      <c r="M108" s="205"/>
      <c r="N108" s="205"/>
      <c r="O108" s="208" t="s">
        <v>76</v>
      </c>
      <c r="R108" s="326"/>
      <c r="S108" s="326"/>
      <c r="T108" s="85"/>
      <c r="U108" s="85"/>
      <c r="V108" s="85"/>
      <c r="W108" s="85"/>
    </row>
    <row r="109" spans="2:26" ht="6.75" hidden="1" customHeight="1">
      <c r="B109" s="86"/>
      <c r="C109" s="209"/>
      <c r="D109" s="210"/>
      <c r="E109" s="211"/>
      <c r="F109" s="212"/>
      <c r="G109" s="327"/>
      <c r="H109" s="327"/>
      <c r="I109" s="82"/>
      <c r="J109" s="82"/>
      <c r="K109" s="213"/>
      <c r="L109" s="213"/>
      <c r="M109" s="213"/>
      <c r="N109" s="213"/>
      <c r="O109" s="82"/>
      <c r="T109" s="85"/>
      <c r="U109" s="85"/>
      <c r="V109" s="85"/>
      <c r="W109" s="85"/>
    </row>
    <row r="110" spans="2:26" ht="24" hidden="1" customHeight="1">
      <c r="B110" s="86"/>
      <c r="C110" s="214"/>
      <c r="D110" s="328" t="s">
        <v>71</v>
      </c>
      <c r="E110" s="329"/>
      <c r="F110" s="215"/>
      <c r="G110" s="328" t="s">
        <v>72</v>
      </c>
      <c r="H110" s="329"/>
      <c r="I110" s="82"/>
      <c r="J110" s="328" t="s">
        <v>73</v>
      </c>
      <c r="K110" s="329"/>
      <c r="L110" s="216"/>
      <c r="M110" s="217"/>
      <c r="N110" s="217"/>
      <c r="O110" s="82"/>
      <c r="S110" s="218" t="s">
        <v>78</v>
      </c>
      <c r="T110" s="218">
        <v>9</v>
      </c>
    </row>
    <row r="111" spans="2:26" ht="53" hidden="1" customHeight="1">
      <c r="B111" s="219"/>
      <c r="C111" s="220" t="s">
        <v>79</v>
      </c>
      <c r="D111" s="220" t="s">
        <v>80</v>
      </c>
      <c r="E111" s="221" t="s">
        <v>81</v>
      </c>
      <c r="F111" s="222"/>
      <c r="G111" s="223" t="s">
        <v>80</v>
      </c>
      <c r="H111" s="221" t="s">
        <v>81</v>
      </c>
      <c r="I111" s="222"/>
      <c r="J111" s="223" t="s">
        <v>80</v>
      </c>
      <c r="K111" s="220" t="s">
        <v>81</v>
      </c>
      <c r="L111" s="222"/>
      <c r="N111" s="325" t="s">
        <v>82</v>
      </c>
      <c r="O111" s="325"/>
      <c r="R111" s="224"/>
      <c r="S111" s="220" t="s">
        <v>83</v>
      </c>
      <c r="T111" s="220" t="s">
        <v>84</v>
      </c>
      <c r="U111" s="220" t="s">
        <v>85</v>
      </c>
      <c r="V111" s="200"/>
      <c r="W111" s="85"/>
      <c r="X111" s="225"/>
      <c r="Y111" s="225"/>
      <c r="Z111" s="225"/>
    </row>
    <row r="112" spans="2:26" s="85" customFormat="1" ht="24" hidden="1" customHeight="1">
      <c r="C112" s="226">
        <v>10</v>
      </c>
      <c r="D112" s="227">
        <v>42.5</v>
      </c>
      <c r="E112" s="227">
        <v>50</v>
      </c>
      <c r="F112" s="228"/>
      <c r="G112" s="227">
        <v>50.25</v>
      </c>
      <c r="H112" s="227">
        <v>57.75</v>
      </c>
      <c r="I112" s="229"/>
      <c r="J112" s="227">
        <v>58.25</v>
      </c>
      <c r="K112" s="227">
        <v>65.75</v>
      </c>
      <c r="L112" s="230"/>
      <c r="M112" s="231"/>
      <c r="N112" s="325"/>
      <c r="O112" s="325"/>
      <c r="R112" s="232"/>
      <c r="S112" s="227">
        <v>5.0625</v>
      </c>
      <c r="T112" s="227">
        <v>5.625</v>
      </c>
      <c r="U112" s="227">
        <v>6.25</v>
      </c>
      <c r="V112" s="200"/>
      <c r="Y112" s="233"/>
      <c r="Z112" s="233"/>
    </row>
    <row r="113" spans="2:26" s="85" customFormat="1" ht="24" hidden="1" customHeight="1">
      <c r="C113" s="234">
        <v>11</v>
      </c>
      <c r="D113" s="235">
        <v>53.75</v>
      </c>
      <c r="E113" s="235">
        <v>60.75</v>
      </c>
      <c r="F113" s="236"/>
      <c r="G113" s="235">
        <v>61</v>
      </c>
      <c r="H113" s="235">
        <v>68</v>
      </c>
      <c r="I113" s="237"/>
      <c r="J113" s="235">
        <v>68.5</v>
      </c>
      <c r="K113" s="235">
        <v>75.5</v>
      </c>
      <c r="L113" s="230"/>
      <c r="M113" s="231"/>
      <c r="N113" s="325"/>
      <c r="O113" s="325"/>
      <c r="R113" s="232"/>
      <c r="S113" s="235">
        <v>5.0625</v>
      </c>
      <c r="T113" s="235">
        <v>5.625</v>
      </c>
      <c r="U113" s="235">
        <v>6.25</v>
      </c>
      <c r="V113" s="200"/>
      <c r="Y113" s="233"/>
      <c r="Z113" s="233"/>
    </row>
    <row r="114" spans="2:26" s="85" customFormat="1" ht="24" hidden="1" customHeight="1">
      <c r="C114" s="238">
        <v>12</v>
      </c>
      <c r="D114" s="227">
        <v>66.25</v>
      </c>
      <c r="E114" s="227">
        <v>72.25</v>
      </c>
      <c r="F114" s="239"/>
      <c r="G114" s="227">
        <v>72.5</v>
      </c>
      <c r="H114" s="227">
        <v>78</v>
      </c>
      <c r="I114" s="240"/>
      <c r="J114" s="227">
        <v>78.25</v>
      </c>
      <c r="K114" s="227">
        <v>83.5</v>
      </c>
      <c r="L114" s="230"/>
      <c r="M114" s="231"/>
      <c r="N114" s="325"/>
      <c r="O114" s="325"/>
      <c r="R114" s="232"/>
      <c r="S114" s="227">
        <v>5.0625</v>
      </c>
      <c r="T114" s="227">
        <v>5.625</v>
      </c>
      <c r="U114" s="227">
        <v>6.25</v>
      </c>
      <c r="V114" s="200"/>
      <c r="Y114" s="233"/>
      <c r="Z114" s="233"/>
    </row>
    <row r="115" spans="2:26" s="85" customFormat="1" ht="24" hidden="1" customHeight="1">
      <c r="C115" s="234">
        <v>13</v>
      </c>
      <c r="D115" s="235">
        <v>75</v>
      </c>
      <c r="E115" s="235">
        <v>79.75</v>
      </c>
      <c r="F115" s="236"/>
      <c r="G115" s="235">
        <v>80</v>
      </c>
      <c r="H115" s="235">
        <v>84.75</v>
      </c>
      <c r="I115" s="237"/>
      <c r="J115" s="235">
        <v>85</v>
      </c>
      <c r="K115" s="235">
        <v>89.75</v>
      </c>
      <c r="L115" s="230"/>
      <c r="M115" s="231"/>
      <c r="N115" s="325"/>
      <c r="O115" s="325"/>
      <c r="R115" s="232"/>
      <c r="S115" s="235">
        <v>5.0625</v>
      </c>
      <c r="T115" s="235">
        <v>5.625</v>
      </c>
      <c r="U115" s="235">
        <v>6.25</v>
      </c>
      <c r="V115" s="200"/>
      <c r="Y115" s="233"/>
      <c r="Z115" s="233"/>
    </row>
    <row r="116" spans="2:26" s="85" customFormat="1" ht="24" hidden="1" customHeight="1">
      <c r="C116" s="238">
        <v>14</v>
      </c>
      <c r="D116" s="227">
        <v>79.75</v>
      </c>
      <c r="E116" s="227">
        <v>85.75</v>
      </c>
      <c r="F116" s="236"/>
      <c r="G116" s="227">
        <v>86.25</v>
      </c>
      <c r="H116" s="227">
        <v>92.25</v>
      </c>
      <c r="I116" s="237"/>
      <c r="J116" s="227">
        <v>92.75</v>
      </c>
      <c r="K116" s="227">
        <v>98.75</v>
      </c>
      <c r="L116" s="230"/>
      <c r="M116" s="231"/>
      <c r="N116" s="325"/>
      <c r="O116" s="325"/>
      <c r="R116" s="232"/>
      <c r="S116" s="227">
        <v>6.6825000000000001</v>
      </c>
      <c r="T116" s="227">
        <v>7.4249999999999998</v>
      </c>
      <c r="U116" s="227">
        <v>8.25</v>
      </c>
      <c r="V116" s="200"/>
      <c r="Y116" s="233"/>
      <c r="Z116" s="233"/>
    </row>
    <row r="117" spans="2:26" s="85" customFormat="1" ht="24" hidden="1" customHeight="1">
      <c r="C117" s="234">
        <v>15</v>
      </c>
      <c r="D117" s="235">
        <v>87</v>
      </c>
      <c r="E117" s="235">
        <v>94</v>
      </c>
      <c r="F117" s="236"/>
      <c r="G117" s="235">
        <v>94.75</v>
      </c>
      <c r="H117" s="235">
        <v>101.5</v>
      </c>
      <c r="I117" s="237"/>
      <c r="J117" s="235">
        <v>102.5</v>
      </c>
      <c r="K117" s="235">
        <v>109.25</v>
      </c>
      <c r="L117" s="230"/>
      <c r="M117" s="231"/>
      <c r="N117" s="325"/>
      <c r="O117" s="325"/>
      <c r="R117" s="232"/>
      <c r="S117" s="235">
        <v>8.3025000000000002</v>
      </c>
      <c r="T117" s="235">
        <v>9.2249999999999996</v>
      </c>
      <c r="U117" s="235">
        <v>10.25</v>
      </c>
      <c r="V117" s="200"/>
      <c r="Y117" s="233"/>
      <c r="Z117" s="233"/>
    </row>
    <row r="118" spans="2:26" s="85" customFormat="1" ht="24" hidden="1" customHeight="1">
      <c r="C118" s="238">
        <v>16</v>
      </c>
      <c r="D118" s="227">
        <v>92.75</v>
      </c>
      <c r="E118" s="227">
        <v>100.75</v>
      </c>
      <c r="F118" s="236"/>
      <c r="G118" s="227">
        <v>101.5</v>
      </c>
      <c r="H118" s="227">
        <v>109.5</v>
      </c>
      <c r="I118" s="237"/>
      <c r="J118" s="227">
        <v>110.25</v>
      </c>
      <c r="K118" s="227">
        <v>118.25</v>
      </c>
      <c r="L118" s="230"/>
      <c r="M118" s="231"/>
      <c r="N118" s="325"/>
      <c r="O118" s="325"/>
      <c r="R118" s="232"/>
      <c r="S118" s="227">
        <v>8.3025000000000002</v>
      </c>
      <c r="T118" s="227">
        <v>9.2249999999999996</v>
      </c>
      <c r="U118" s="227">
        <v>10.25</v>
      </c>
      <c r="V118" s="200"/>
      <c r="Y118" s="233"/>
      <c r="Z118" s="233"/>
    </row>
    <row r="119" spans="2:26" s="85" customFormat="1" ht="24" hidden="1" customHeight="1">
      <c r="C119" s="234">
        <v>17</v>
      </c>
      <c r="D119" s="235">
        <v>105.5</v>
      </c>
      <c r="E119" s="235">
        <v>114.75</v>
      </c>
      <c r="F119" s="236"/>
      <c r="G119" s="235">
        <v>116</v>
      </c>
      <c r="H119" s="235">
        <v>125.25</v>
      </c>
      <c r="I119" s="237"/>
      <c r="J119" s="235">
        <v>126.75</v>
      </c>
      <c r="K119" s="235">
        <v>135.75</v>
      </c>
      <c r="L119" s="230"/>
      <c r="M119" s="231"/>
      <c r="N119" s="325"/>
      <c r="O119" s="325"/>
      <c r="R119" s="232"/>
      <c r="S119" s="235">
        <v>14.3775</v>
      </c>
      <c r="T119" s="235">
        <v>15.975</v>
      </c>
      <c r="U119" s="235">
        <v>17.75</v>
      </c>
      <c r="V119" s="200"/>
    </row>
    <row r="120" spans="2:26" s="85" customFormat="1" ht="24" hidden="1" customHeight="1">
      <c r="C120" s="238">
        <v>18</v>
      </c>
      <c r="D120" s="227">
        <v>113.75</v>
      </c>
      <c r="E120" s="227">
        <v>123.75</v>
      </c>
      <c r="F120" s="236"/>
      <c r="G120" s="227">
        <v>125</v>
      </c>
      <c r="H120" s="227">
        <v>134.75</v>
      </c>
      <c r="I120" s="237"/>
      <c r="J120" s="227">
        <v>136.25</v>
      </c>
      <c r="K120" s="227">
        <v>144.75</v>
      </c>
      <c r="L120" s="230"/>
      <c r="M120" s="231"/>
      <c r="N120" s="241"/>
      <c r="O120" s="241"/>
      <c r="R120" s="232"/>
      <c r="S120" s="227">
        <v>14.3775</v>
      </c>
      <c r="T120" s="227">
        <v>15.975</v>
      </c>
      <c r="U120" s="227">
        <v>17.75</v>
      </c>
      <c r="V120" s="200"/>
    </row>
    <row r="121" spans="2:26" ht="15" hidden="1" customHeight="1" thickBot="1">
      <c r="C121" s="242"/>
      <c r="D121" s="243"/>
      <c r="E121" s="243"/>
      <c r="F121" s="244"/>
      <c r="G121" s="244"/>
      <c r="H121" s="244"/>
      <c r="I121" s="245"/>
      <c r="J121" s="232"/>
      <c r="K121" s="232"/>
      <c r="L121" s="232"/>
      <c r="M121" s="246"/>
      <c r="N121" s="241"/>
      <c r="O121" s="241"/>
      <c r="R121" s="232"/>
      <c r="S121" s="232"/>
      <c r="T121" s="85"/>
      <c r="U121" s="200"/>
      <c r="V121" s="200"/>
      <c r="W121" s="85"/>
    </row>
    <row r="122" spans="2:26" ht="15" hidden="1" thickTop="1">
      <c r="B122" s="247"/>
      <c r="C122" s="247"/>
      <c r="D122" s="247"/>
      <c r="E122" s="247"/>
      <c r="F122" s="247"/>
      <c r="G122" s="247"/>
      <c r="H122" s="247"/>
      <c r="I122" s="247"/>
      <c r="J122" s="247"/>
      <c r="K122" s="247"/>
      <c r="L122" s="247"/>
      <c r="M122" s="247"/>
      <c r="N122" s="247"/>
      <c r="O122" s="247"/>
      <c r="U122" s="200"/>
      <c r="V122" s="200"/>
    </row>
    <row r="123" spans="2:26" ht="36" hidden="1" customHeight="1">
      <c r="B123" s="202"/>
      <c r="C123" s="203" t="s">
        <v>76</v>
      </c>
      <c r="D123" s="204"/>
      <c r="E123" s="205"/>
      <c r="F123" s="205"/>
      <c r="G123" s="206" t="s">
        <v>77</v>
      </c>
      <c r="H123" s="207"/>
      <c r="I123" s="248"/>
      <c r="J123" s="249" t="s">
        <v>118</v>
      </c>
      <c r="K123" s="248"/>
      <c r="L123" s="205"/>
      <c r="M123" s="205"/>
      <c r="N123" s="205"/>
      <c r="O123" s="208" t="s">
        <v>76</v>
      </c>
      <c r="R123" s="326"/>
      <c r="S123" s="326"/>
      <c r="T123" s="85"/>
      <c r="U123" s="85"/>
      <c r="V123" s="85"/>
      <c r="W123" s="85"/>
    </row>
    <row r="124" spans="2:26" ht="6.75" hidden="1" customHeight="1">
      <c r="B124" s="86"/>
      <c r="C124" s="209"/>
      <c r="D124" s="210"/>
      <c r="E124" s="211"/>
      <c r="F124" s="212"/>
      <c r="G124" s="327"/>
      <c r="H124" s="327"/>
      <c r="I124" s="82"/>
      <c r="J124" s="82"/>
      <c r="K124" s="213"/>
      <c r="L124" s="213"/>
      <c r="M124" s="213"/>
      <c r="N124" s="213"/>
      <c r="O124" s="82"/>
      <c r="T124" s="85"/>
      <c r="U124" s="85"/>
      <c r="V124" s="85"/>
      <c r="W124" s="85"/>
    </row>
    <row r="125" spans="2:26" ht="24" hidden="1" customHeight="1">
      <c r="B125" s="86"/>
      <c r="C125" s="214"/>
      <c r="D125" s="328" t="s">
        <v>71</v>
      </c>
      <c r="E125" s="329"/>
      <c r="F125" s="215"/>
      <c r="G125" s="328" t="s">
        <v>72</v>
      </c>
      <c r="H125" s="329"/>
      <c r="I125" s="82"/>
      <c r="J125" s="328" t="s">
        <v>73</v>
      </c>
      <c r="K125" s="329"/>
      <c r="L125" s="216"/>
      <c r="M125" s="217"/>
      <c r="N125" s="217"/>
      <c r="O125" s="82"/>
      <c r="S125" s="218" t="s">
        <v>78</v>
      </c>
      <c r="T125" s="218">
        <v>10</v>
      </c>
    </row>
    <row r="126" spans="2:26" ht="53" hidden="1" customHeight="1">
      <c r="B126" s="219"/>
      <c r="C126" s="220" t="s">
        <v>79</v>
      </c>
      <c r="D126" s="220" t="s">
        <v>80</v>
      </c>
      <c r="E126" s="221" t="s">
        <v>81</v>
      </c>
      <c r="F126" s="222"/>
      <c r="G126" s="223" t="s">
        <v>80</v>
      </c>
      <c r="H126" s="221" t="s">
        <v>81</v>
      </c>
      <c r="I126" s="222"/>
      <c r="J126" s="223" t="s">
        <v>80</v>
      </c>
      <c r="K126" s="220" t="s">
        <v>81</v>
      </c>
      <c r="L126" s="222"/>
      <c r="N126" s="325" t="s">
        <v>82</v>
      </c>
      <c r="O126" s="325"/>
      <c r="R126" s="224"/>
      <c r="S126" s="220" t="s">
        <v>83</v>
      </c>
      <c r="T126" s="220" t="s">
        <v>84</v>
      </c>
      <c r="U126" s="220" t="s">
        <v>85</v>
      </c>
      <c r="V126" s="200"/>
      <c r="W126" s="85"/>
      <c r="X126" s="225"/>
      <c r="Y126" s="225"/>
      <c r="Z126" s="225"/>
    </row>
    <row r="127" spans="2:26" s="85" customFormat="1" ht="24" hidden="1" customHeight="1">
      <c r="C127" s="226">
        <v>10</v>
      </c>
      <c r="D127" s="227">
        <v>42.5</v>
      </c>
      <c r="E127" s="227">
        <v>50</v>
      </c>
      <c r="F127" s="228"/>
      <c r="G127" s="227">
        <v>50.25</v>
      </c>
      <c r="H127" s="227">
        <v>57.75</v>
      </c>
      <c r="I127" s="229"/>
      <c r="J127" s="227">
        <v>58.25</v>
      </c>
      <c r="K127" s="227">
        <v>65.75</v>
      </c>
      <c r="L127" s="230"/>
      <c r="M127" s="231"/>
      <c r="N127" s="325"/>
      <c r="O127" s="325"/>
      <c r="R127" s="232"/>
      <c r="S127" s="227">
        <v>5.0625</v>
      </c>
      <c r="T127" s="227">
        <v>5.625</v>
      </c>
      <c r="U127" s="227">
        <v>6.25</v>
      </c>
      <c r="V127" s="200"/>
      <c r="Y127" s="233"/>
      <c r="Z127" s="233"/>
    </row>
    <row r="128" spans="2:26" s="85" customFormat="1" ht="24" hidden="1" customHeight="1">
      <c r="C128" s="234">
        <v>11</v>
      </c>
      <c r="D128" s="235">
        <v>53.75</v>
      </c>
      <c r="E128" s="235">
        <v>60.75</v>
      </c>
      <c r="F128" s="236"/>
      <c r="G128" s="235">
        <v>61</v>
      </c>
      <c r="H128" s="235">
        <v>68</v>
      </c>
      <c r="I128" s="237"/>
      <c r="J128" s="235">
        <v>68.5</v>
      </c>
      <c r="K128" s="235">
        <v>75.5</v>
      </c>
      <c r="L128" s="230"/>
      <c r="M128" s="231"/>
      <c r="N128" s="325"/>
      <c r="O128" s="325"/>
      <c r="R128" s="232"/>
      <c r="S128" s="235">
        <v>5.0625</v>
      </c>
      <c r="T128" s="235">
        <v>5.625</v>
      </c>
      <c r="U128" s="235">
        <v>6.25</v>
      </c>
      <c r="V128" s="200"/>
      <c r="Y128" s="233"/>
      <c r="Z128" s="233"/>
    </row>
    <row r="129" spans="2:26" s="85" customFormat="1" ht="24" hidden="1" customHeight="1">
      <c r="C129" s="238">
        <v>12</v>
      </c>
      <c r="D129" s="227">
        <v>66.25</v>
      </c>
      <c r="E129" s="227">
        <v>72.25</v>
      </c>
      <c r="F129" s="239"/>
      <c r="G129" s="227">
        <v>72.5</v>
      </c>
      <c r="H129" s="227">
        <v>78</v>
      </c>
      <c r="I129" s="240"/>
      <c r="J129" s="227">
        <v>78.25</v>
      </c>
      <c r="K129" s="227">
        <v>83.5</v>
      </c>
      <c r="L129" s="230"/>
      <c r="M129" s="231"/>
      <c r="N129" s="325"/>
      <c r="O129" s="325"/>
      <c r="R129" s="232"/>
      <c r="S129" s="227">
        <v>5.0625</v>
      </c>
      <c r="T129" s="227">
        <v>5.625</v>
      </c>
      <c r="U129" s="227">
        <v>6.25</v>
      </c>
      <c r="V129" s="200"/>
      <c r="Y129" s="233"/>
      <c r="Z129" s="233"/>
    </row>
    <row r="130" spans="2:26" s="85" customFormat="1" ht="24" hidden="1" customHeight="1">
      <c r="C130" s="234">
        <v>13</v>
      </c>
      <c r="D130" s="235">
        <v>75</v>
      </c>
      <c r="E130" s="235">
        <v>79.75</v>
      </c>
      <c r="F130" s="236"/>
      <c r="G130" s="235">
        <v>80</v>
      </c>
      <c r="H130" s="235">
        <v>84.75</v>
      </c>
      <c r="I130" s="237"/>
      <c r="J130" s="235">
        <v>85</v>
      </c>
      <c r="K130" s="235">
        <v>89.75</v>
      </c>
      <c r="L130" s="230"/>
      <c r="M130" s="231"/>
      <c r="N130" s="325"/>
      <c r="O130" s="325"/>
      <c r="R130" s="232"/>
      <c r="S130" s="235">
        <v>5.0625</v>
      </c>
      <c r="T130" s="235">
        <v>5.625</v>
      </c>
      <c r="U130" s="235">
        <v>6.25</v>
      </c>
      <c r="V130" s="200"/>
      <c r="Y130" s="233"/>
      <c r="Z130" s="233"/>
    </row>
    <row r="131" spans="2:26" s="85" customFormat="1" ht="24" hidden="1" customHeight="1">
      <c r="C131" s="238">
        <v>14</v>
      </c>
      <c r="D131" s="227">
        <v>79.75</v>
      </c>
      <c r="E131" s="227">
        <v>85.75</v>
      </c>
      <c r="F131" s="236"/>
      <c r="G131" s="227">
        <v>86.25</v>
      </c>
      <c r="H131" s="227">
        <v>92.25</v>
      </c>
      <c r="I131" s="237"/>
      <c r="J131" s="227">
        <v>92.75</v>
      </c>
      <c r="K131" s="227">
        <v>98.75</v>
      </c>
      <c r="L131" s="230"/>
      <c r="M131" s="231"/>
      <c r="N131" s="325"/>
      <c r="O131" s="325"/>
      <c r="R131" s="232"/>
      <c r="S131" s="227">
        <v>6.6825000000000001</v>
      </c>
      <c r="T131" s="227">
        <v>7.4249999999999998</v>
      </c>
      <c r="U131" s="227">
        <v>8.25</v>
      </c>
      <c r="V131" s="200"/>
      <c r="Y131" s="233"/>
      <c r="Z131" s="233"/>
    </row>
    <row r="132" spans="2:26" s="85" customFormat="1" ht="24" hidden="1" customHeight="1">
      <c r="C132" s="234">
        <v>15</v>
      </c>
      <c r="D132" s="235">
        <v>87</v>
      </c>
      <c r="E132" s="235">
        <v>94</v>
      </c>
      <c r="F132" s="236"/>
      <c r="G132" s="235">
        <v>94.75</v>
      </c>
      <c r="H132" s="235">
        <v>101.5</v>
      </c>
      <c r="I132" s="237"/>
      <c r="J132" s="235">
        <v>102.5</v>
      </c>
      <c r="K132" s="235">
        <v>109.25</v>
      </c>
      <c r="L132" s="230"/>
      <c r="M132" s="231"/>
      <c r="N132" s="325"/>
      <c r="O132" s="325"/>
      <c r="R132" s="232"/>
      <c r="S132" s="235">
        <v>8.3025000000000002</v>
      </c>
      <c r="T132" s="235">
        <v>9.2249999999999996</v>
      </c>
      <c r="U132" s="235">
        <v>10.25</v>
      </c>
      <c r="V132" s="200"/>
      <c r="Y132" s="233"/>
      <c r="Z132" s="233"/>
    </row>
    <row r="133" spans="2:26" s="85" customFormat="1" ht="24" hidden="1" customHeight="1">
      <c r="C133" s="238">
        <v>16</v>
      </c>
      <c r="D133" s="227">
        <v>92.75</v>
      </c>
      <c r="E133" s="227">
        <v>100.75</v>
      </c>
      <c r="F133" s="236"/>
      <c r="G133" s="227">
        <v>101.5</v>
      </c>
      <c r="H133" s="227">
        <v>109.5</v>
      </c>
      <c r="I133" s="237"/>
      <c r="J133" s="227">
        <v>110.25</v>
      </c>
      <c r="K133" s="227">
        <v>118.25</v>
      </c>
      <c r="L133" s="230"/>
      <c r="M133" s="231"/>
      <c r="N133" s="325"/>
      <c r="O133" s="325"/>
      <c r="R133" s="232"/>
      <c r="S133" s="227">
        <v>8.3025000000000002</v>
      </c>
      <c r="T133" s="227">
        <v>9.2249999999999996</v>
      </c>
      <c r="U133" s="227">
        <v>10.25</v>
      </c>
      <c r="V133" s="200"/>
      <c r="Y133" s="233"/>
      <c r="Z133" s="233"/>
    </row>
    <row r="134" spans="2:26" s="85" customFormat="1" ht="24" hidden="1" customHeight="1">
      <c r="C134" s="234">
        <v>17</v>
      </c>
      <c r="D134" s="235">
        <v>105.5</v>
      </c>
      <c r="E134" s="235">
        <v>114.75</v>
      </c>
      <c r="F134" s="236"/>
      <c r="G134" s="235">
        <v>116</v>
      </c>
      <c r="H134" s="235">
        <v>125.25</v>
      </c>
      <c r="I134" s="237"/>
      <c r="J134" s="235">
        <v>126.75</v>
      </c>
      <c r="K134" s="235">
        <v>135.75</v>
      </c>
      <c r="L134" s="230"/>
      <c r="M134" s="231"/>
      <c r="N134" s="325"/>
      <c r="O134" s="325"/>
      <c r="R134" s="232"/>
      <c r="S134" s="235">
        <v>14.3775</v>
      </c>
      <c r="T134" s="235">
        <v>15.975</v>
      </c>
      <c r="U134" s="235">
        <v>17.75</v>
      </c>
      <c r="V134" s="200"/>
    </row>
    <row r="135" spans="2:26" s="85" customFormat="1" ht="24" hidden="1" customHeight="1">
      <c r="C135" s="238">
        <v>18</v>
      </c>
      <c r="D135" s="227">
        <v>113.75</v>
      </c>
      <c r="E135" s="227">
        <v>123.75</v>
      </c>
      <c r="F135" s="236"/>
      <c r="G135" s="227">
        <v>125</v>
      </c>
      <c r="H135" s="227">
        <v>134.75</v>
      </c>
      <c r="I135" s="237"/>
      <c r="J135" s="227">
        <v>136.25</v>
      </c>
      <c r="K135" s="227">
        <v>144.75</v>
      </c>
      <c r="L135" s="230"/>
      <c r="M135" s="231"/>
      <c r="N135" s="241"/>
      <c r="O135" s="241"/>
      <c r="R135" s="232"/>
      <c r="S135" s="227">
        <v>14.3775</v>
      </c>
      <c r="T135" s="227">
        <v>15.975</v>
      </c>
      <c r="U135" s="227">
        <v>17.75</v>
      </c>
      <c r="V135" s="200"/>
    </row>
    <row r="136" spans="2:26" ht="15" hidden="1" customHeight="1" thickBot="1">
      <c r="C136" s="242"/>
      <c r="D136" s="243"/>
      <c r="E136" s="243"/>
      <c r="F136" s="244"/>
      <c r="G136" s="244"/>
      <c r="H136" s="244"/>
      <c r="I136" s="245"/>
      <c r="J136" s="232"/>
      <c r="K136" s="232"/>
      <c r="L136" s="232"/>
      <c r="M136" s="246"/>
      <c r="N136" s="241"/>
      <c r="O136" s="241"/>
      <c r="R136" s="232"/>
      <c r="S136" s="232"/>
      <c r="T136" s="85"/>
      <c r="U136" s="200"/>
      <c r="V136" s="200"/>
      <c r="W136" s="85"/>
    </row>
    <row r="137" spans="2:26" ht="15" hidden="1" thickTop="1">
      <c r="B137" s="247"/>
      <c r="C137" s="247"/>
      <c r="D137" s="247"/>
      <c r="E137" s="247"/>
      <c r="F137" s="247"/>
      <c r="G137" s="247"/>
      <c r="H137" s="247"/>
      <c r="I137" s="247"/>
      <c r="J137" s="247"/>
      <c r="K137" s="247"/>
      <c r="L137" s="247"/>
      <c r="M137" s="247"/>
      <c r="N137" s="247"/>
      <c r="O137" s="247"/>
      <c r="U137" s="200"/>
      <c r="V137" s="200"/>
    </row>
    <row r="138" spans="2:26" ht="36" hidden="1" customHeight="1">
      <c r="B138" s="202"/>
      <c r="C138" s="203" t="s">
        <v>76</v>
      </c>
      <c r="D138" s="204"/>
      <c r="E138" s="205"/>
      <c r="F138" s="205"/>
      <c r="G138" s="206" t="s">
        <v>77</v>
      </c>
      <c r="H138" s="207"/>
      <c r="I138" s="248"/>
      <c r="J138" s="249" t="s">
        <v>119</v>
      </c>
      <c r="K138" s="248"/>
      <c r="L138" s="205"/>
      <c r="M138" s="205"/>
      <c r="N138" s="205"/>
      <c r="O138" s="208" t="s">
        <v>76</v>
      </c>
      <c r="R138" s="326"/>
      <c r="S138" s="326"/>
      <c r="T138" s="85"/>
      <c r="U138" s="85"/>
      <c r="V138" s="85"/>
      <c r="W138" s="85"/>
    </row>
    <row r="139" spans="2:26" ht="6.75" hidden="1" customHeight="1">
      <c r="B139" s="86"/>
      <c r="C139" s="209"/>
      <c r="D139" s="210"/>
      <c r="E139" s="211"/>
      <c r="F139" s="212"/>
      <c r="G139" s="327"/>
      <c r="H139" s="327"/>
      <c r="I139" s="82"/>
      <c r="J139" s="82"/>
      <c r="K139" s="213"/>
      <c r="L139" s="213"/>
      <c r="M139" s="213"/>
      <c r="N139" s="213"/>
      <c r="O139" s="82"/>
      <c r="T139" s="85"/>
      <c r="U139" s="85"/>
      <c r="V139" s="85"/>
      <c r="W139" s="85"/>
    </row>
    <row r="140" spans="2:26" ht="24" hidden="1" customHeight="1">
      <c r="B140" s="86"/>
      <c r="C140" s="214"/>
      <c r="D140" s="328" t="s">
        <v>71</v>
      </c>
      <c r="E140" s="329"/>
      <c r="F140" s="215"/>
      <c r="G140" s="328" t="s">
        <v>72</v>
      </c>
      <c r="H140" s="329"/>
      <c r="I140" s="82"/>
      <c r="J140" s="328" t="s">
        <v>73</v>
      </c>
      <c r="K140" s="329"/>
      <c r="L140" s="216"/>
      <c r="M140" s="217"/>
      <c r="N140" s="217"/>
      <c r="O140" s="82"/>
      <c r="S140" s="218" t="s">
        <v>78</v>
      </c>
      <c r="T140" s="218">
        <v>11</v>
      </c>
    </row>
    <row r="141" spans="2:26" ht="53" hidden="1" customHeight="1">
      <c r="B141" s="219"/>
      <c r="C141" s="220" t="s">
        <v>79</v>
      </c>
      <c r="D141" s="220" t="s">
        <v>80</v>
      </c>
      <c r="E141" s="221" t="s">
        <v>81</v>
      </c>
      <c r="F141" s="222"/>
      <c r="G141" s="223" t="s">
        <v>80</v>
      </c>
      <c r="H141" s="221" t="s">
        <v>81</v>
      </c>
      <c r="I141" s="222"/>
      <c r="J141" s="223" t="s">
        <v>80</v>
      </c>
      <c r="K141" s="220" t="s">
        <v>81</v>
      </c>
      <c r="L141" s="222"/>
      <c r="N141" s="325" t="s">
        <v>82</v>
      </c>
      <c r="O141" s="325"/>
      <c r="R141" s="224"/>
      <c r="S141" s="220" t="s">
        <v>83</v>
      </c>
      <c r="T141" s="220" t="s">
        <v>84</v>
      </c>
      <c r="U141" s="220" t="s">
        <v>85</v>
      </c>
      <c r="V141" s="200"/>
      <c r="W141" s="85"/>
      <c r="X141" s="225"/>
      <c r="Y141" s="225"/>
      <c r="Z141" s="225"/>
    </row>
    <row r="142" spans="2:26" s="85" customFormat="1" ht="24" hidden="1" customHeight="1">
      <c r="C142" s="226">
        <v>10</v>
      </c>
      <c r="D142" s="227">
        <v>42.5</v>
      </c>
      <c r="E142" s="227">
        <v>50</v>
      </c>
      <c r="F142" s="228"/>
      <c r="G142" s="227">
        <v>50.25</v>
      </c>
      <c r="H142" s="227">
        <v>57.75</v>
      </c>
      <c r="I142" s="229"/>
      <c r="J142" s="227">
        <v>58.25</v>
      </c>
      <c r="K142" s="227">
        <v>65.75</v>
      </c>
      <c r="L142" s="230"/>
      <c r="M142" s="231"/>
      <c r="N142" s="325"/>
      <c r="O142" s="325"/>
      <c r="R142" s="232"/>
      <c r="S142" s="227">
        <v>5.0625</v>
      </c>
      <c r="T142" s="227">
        <v>5.625</v>
      </c>
      <c r="U142" s="227">
        <v>6.25</v>
      </c>
      <c r="V142" s="200"/>
      <c r="Y142" s="233"/>
      <c r="Z142" s="233"/>
    </row>
    <row r="143" spans="2:26" s="85" customFormat="1" ht="24" hidden="1" customHeight="1">
      <c r="C143" s="234">
        <v>11</v>
      </c>
      <c r="D143" s="235">
        <v>53.75</v>
      </c>
      <c r="E143" s="235">
        <v>60.75</v>
      </c>
      <c r="F143" s="236"/>
      <c r="G143" s="235">
        <v>61</v>
      </c>
      <c r="H143" s="235">
        <v>68</v>
      </c>
      <c r="I143" s="237"/>
      <c r="J143" s="235">
        <v>68.5</v>
      </c>
      <c r="K143" s="235">
        <v>75.5</v>
      </c>
      <c r="L143" s="230"/>
      <c r="M143" s="231"/>
      <c r="N143" s="325"/>
      <c r="O143" s="325"/>
      <c r="R143" s="232"/>
      <c r="S143" s="235">
        <v>5.0625</v>
      </c>
      <c r="T143" s="235">
        <v>5.625</v>
      </c>
      <c r="U143" s="235">
        <v>6.25</v>
      </c>
      <c r="V143" s="200"/>
      <c r="Y143" s="233"/>
      <c r="Z143" s="233"/>
    </row>
    <row r="144" spans="2:26" s="85" customFormat="1" ht="24" hidden="1" customHeight="1">
      <c r="C144" s="238">
        <v>12</v>
      </c>
      <c r="D144" s="227">
        <v>66.25</v>
      </c>
      <c r="E144" s="227">
        <v>72.25</v>
      </c>
      <c r="F144" s="239"/>
      <c r="G144" s="227">
        <v>72.5</v>
      </c>
      <c r="H144" s="227">
        <v>78</v>
      </c>
      <c r="I144" s="240"/>
      <c r="J144" s="227">
        <v>78.25</v>
      </c>
      <c r="K144" s="227">
        <v>83.5</v>
      </c>
      <c r="L144" s="230"/>
      <c r="M144" s="231"/>
      <c r="N144" s="325"/>
      <c r="O144" s="325"/>
      <c r="R144" s="232"/>
      <c r="S144" s="227">
        <v>5.0625</v>
      </c>
      <c r="T144" s="227">
        <v>5.625</v>
      </c>
      <c r="U144" s="227">
        <v>6.25</v>
      </c>
      <c r="V144" s="200"/>
      <c r="Y144" s="233"/>
      <c r="Z144" s="233"/>
    </row>
    <row r="145" spans="2:26" s="85" customFormat="1" ht="24" hidden="1" customHeight="1">
      <c r="C145" s="234">
        <v>13</v>
      </c>
      <c r="D145" s="235">
        <v>75</v>
      </c>
      <c r="E145" s="235">
        <v>79.75</v>
      </c>
      <c r="F145" s="236"/>
      <c r="G145" s="235">
        <v>80</v>
      </c>
      <c r="H145" s="235">
        <v>84.75</v>
      </c>
      <c r="I145" s="237"/>
      <c r="J145" s="235">
        <v>85</v>
      </c>
      <c r="K145" s="235">
        <v>89.75</v>
      </c>
      <c r="L145" s="230"/>
      <c r="M145" s="231"/>
      <c r="N145" s="325"/>
      <c r="O145" s="325"/>
      <c r="R145" s="232"/>
      <c r="S145" s="235">
        <v>5.0625</v>
      </c>
      <c r="T145" s="235">
        <v>5.625</v>
      </c>
      <c r="U145" s="235">
        <v>6.25</v>
      </c>
      <c r="V145" s="200"/>
      <c r="Y145" s="233"/>
      <c r="Z145" s="233"/>
    </row>
    <row r="146" spans="2:26" s="85" customFormat="1" ht="24" hidden="1" customHeight="1">
      <c r="C146" s="238">
        <v>14</v>
      </c>
      <c r="D146" s="227">
        <v>79.75</v>
      </c>
      <c r="E146" s="227">
        <v>85.75</v>
      </c>
      <c r="F146" s="236"/>
      <c r="G146" s="227">
        <v>86.25</v>
      </c>
      <c r="H146" s="227">
        <v>92.25</v>
      </c>
      <c r="I146" s="237"/>
      <c r="J146" s="227">
        <v>92.75</v>
      </c>
      <c r="K146" s="227">
        <v>98.75</v>
      </c>
      <c r="L146" s="230"/>
      <c r="M146" s="231"/>
      <c r="N146" s="325"/>
      <c r="O146" s="325"/>
      <c r="R146" s="232"/>
      <c r="S146" s="227">
        <v>6.6825000000000001</v>
      </c>
      <c r="T146" s="227">
        <v>7.4249999999999998</v>
      </c>
      <c r="U146" s="227">
        <v>8.25</v>
      </c>
      <c r="V146" s="200"/>
      <c r="Y146" s="233"/>
      <c r="Z146" s="233"/>
    </row>
    <row r="147" spans="2:26" s="85" customFormat="1" ht="24" hidden="1" customHeight="1">
      <c r="C147" s="234">
        <v>15</v>
      </c>
      <c r="D147" s="235">
        <v>87</v>
      </c>
      <c r="E147" s="235">
        <v>94</v>
      </c>
      <c r="F147" s="236"/>
      <c r="G147" s="235">
        <v>94.75</v>
      </c>
      <c r="H147" s="235">
        <v>101.5</v>
      </c>
      <c r="I147" s="237"/>
      <c r="J147" s="235">
        <v>102.5</v>
      </c>
      <c r="K147" s="235">
        <v>109.25</v>
      </c>
      <c r="L147" s="230"/>
      <c r="M147" s="231"/>
      <c r="N147" s="325"/>
      <c r="O147" s="325"/>
      <c r="R147" s="232"/>
      <c r="S147" s="235">
        <v>8.3025000000000002</v>
      </c>
      <c r="T147" s="235">
        <v>9.2249999999999996</v>
      </c>
      <c r="U147" s="235">
        <v>10.25</v>
      </c>
      <c r="V147" s="200"/>
      <c r="Y147" s="233"/>
      <c r="Z147" s="233"/>
    </row>
    <row r="148" spans="2:26" s="85" customFormat="1" ht="24" hidden="1" customHeight="1">
      <c r="C148" s="238">
        <v>16</v>
      </c>
      <c r="D148" s="227">
        <v>92.75</v>
      </c>
      <c r="E148" s="227">
        <v>100.75</v>
      </c>
      <c r="F148" s="236"/>
      <c r="G148" s="227">
        <v>101.5</v>
      </c>
      <c r="H148" s="227">
        <v>109.5</v>
      </c>
      <c r="I148" s="237"/>
      <c r="J148" s="227">
        <v>110.25</v>
      </c>
      <c r="K148" s="227">
        <v>118.25</v>
      </c>
      <c r="L148" s="230"/>
      <c r="M148" s="231"/>
      <c r="N148" s="325"/>
      <c r="O148" s="325"/>
      <c r="R148" s="232"/>
      <c r="S148" s="227">
        <v>8.3025000000000002</v>
      </c>
      <c r="T148" s="227">
        <v>9.2249999999999996</v>
      </c>
      <c r="U148" s="227">
        <v>10.25</v>
      </c>
      <c r="V148" s="200"/>
      <c r="Y148" s="233"/>
      <c r="Z148" s="233"/>
    </row>
    <row r="149" spans="2:26" s="85" customFormat="1" ht="24" hidden="1" customHeight="1">
      <c r="C149" s="234">
        <v>17</v>
      </c>
      <c r="D149" s="235">
        <v>105.5</v>
      </c>
      <c r="E149" s="235">
        <v>114.75</v>
      </c>
      <c r="F149" s="236"/>
      <c r="G149" s="235">
        <v>116</v>
      </c>
      <c r="H149" s="235">
        <v>125.25</v>
      </c>
      <c r="I149" s="237"/>
      <c r="J149" s="235">
        <v>126.75</v>
      </c>
      <c r="K149" s="235">
        <v>135.75</v>
      </c>
      <c r="L149" s="230"/>
      <c r="M149" s="231"/>
      <c r="N149" s="325"/>
      <c r="O149" s="325"/>
      <c r="R149" s="232"/>
      <c r="S149" s="235">
        <v>14.3775</v>
      </c>
      <c r="T149" s="235">
        <v>15.975</v>
      </c>
      <c r="U149" s="235">
        <v>17.75</v>
      </c>
      <c r="V149" s="200"/>
    </row>
    <row r="150" spans="2:26" s="85" customFormat="1" ht="24" hidden="1" customHeight="1">
      <c r="C150" s="238">
        <v>18</v>
      </c>
      <c r="D150" s="227">
        <v>113.75</v>
      </c>
      <c r="E150" s="227">
        <v>123.75</v>
      </c>
      <c r="F150" s="236"/>
      <c r="G150" s="227">
        <v>125</v>
      </c>
      <c r="H150" s="227">
        <v>134.75</v>
      </c>
      <c r="I150" s="237"/>
      <c r="J150" s="227">
        <v>136.25</v>
      </c>
      <c r="K150" s="227">
        <v>144.75</v>
      </c>
      <c r="L150" s="230"/>
      <c r="M150" s="231"/>
      <c r="N150" s="241"/>
      <c r="O150" s="241"/>
      <c r="R150" s="232"/>
      <c r="S150" s="227">
        <v>14.3775</v>
      </c>
      <c r="T150" s="227">
        <v>15.975</v>
      </c>
      <c r="U150" s="227">
        <v>17.75</v>
      </c>
      <c r="V150" s="200"/>
    </row>
    <row r="151" spans="2:26" ht="15" hidden="1" customHeight="1" thickBot="1">
      <c r="C151" s="242"/>
      <c r="D151" s="243"/>
      <c r="E151" s="243"/>
      <c r="F151" s="244"/>
      <c r="G151" s="244"/>
      <c r="H151" s="244"/>
      <c r="I151" s="245"/>
      <c r="J151" s="232"/>
      <c r="K151" s="232"/>
      <c r="L151" s="232"/>
      <c r="M151" s="246"/>
      <c r="N151" s="241"/>
      <c r="O151" s="241"/>
      <c r="R151" s="232"/>
      <c r="S151" s="232"/>
      <c r="T151" s="85"/>
      <c r="U151" s="200"/>
      <c r="V151" s="200"/>
      <c r="W151" s="85"/>
    </row>
    <row r="152" spans="2:26" ht="15" hidden="1" thickTop="1">
      <c r="B152" s="247"/>
      <c r="C152" s="247"/>
      <c r="D152" s="247"/>
      <c r="E152" s="247"/>
      <c r="F152" s="247"/>
      <c r="G152" s="247"/>
      <c r="H152" s="247"/>
      <c r="I152" s="247"/>
      <c r="J152" s="247"/>
      <c r="K152" s="247"/>
      <c r="L152" s="247"/>
      <c r="M152" s="247"/>
      <c r="N152" s="247"/>
      <c r="O152" s="247"/>
      <c r="U152" s="200"/>
      <c r="V152" s="200"/>
    </row>
    <row r="153" spans="2:26" ht="36" hidden="1" customHeight="1">
      <c r="B153" s="202"/>
      <c r="C153" s="203" t="s">
        <v>76</v>
      </c>
      <c r="D153" s="204"/>
      <c r="E153" s="205"/>
      <c r="F153" s="205"/>
      <c r="G153" s="206" t="s">
        <v>77</v>
      </c>
      <c r="H153" s="207"/>
      <c r="I153" s="248"/>
      <c r="J153" s="249" t="s">
        <v>120</v>
      </c>
      <c r="K153" s="248"/>
      <c r="L153" s="205"/>
      <c r="M153" s="205"/>
      <c r="N153" s="205"/>
      <c r="O153" s="208" t="s">
        <v>76</v>
      </c>
      <c r="R153" s="326"/>
      <c r="S153" s="326"/>
      <c r="T153" s="85"/>
      <c r="U153" s="85"/>
      <c r="V153" s="85"/>
      <c r="W153" s="85"/>
    </row>
    <row r="154" spans="2:26" ht="6.75" hidden="1" customHeight="1">
      <c r="B154" s="86"/>
      <c r="C154" s="209"/>
      <c r="D154" s="210"/>
      <c r="E154" s="211"/>
      <c r="F154" s="212"/>
      <c r="G154" s="327"/>
      <c r="H154" s="327"/>
      <c r="I154" s="82"/>
      <c r="J154" s="82"/>
      <c r="K154" s="213"/>
      <c r="L154" s="213"/>
      <c r="M154" s="213"/>
      <c r="N154" s="213"/>
      <c r="O154" s="82"/>
      <c r="T154" s="85"/>
      <c r="U154" s="85"/>
      <c r="V154" s="85"/>
      <c r="W154" s="85"/>
    </row>
    <row r="155" spans="2:26" ht="24" hidden="1" customHeight="1">
      <c r="B155" s="86"/>
      <c r="C155" s="214"/>
      <c r="D155" s="328" t="s">
        <v>71</v>
      </c>
      <c r="E155" s="329"/>
      <c r="F155" s="215"/>
      <c r="G155" s="328" t="s">
        <v>72</v>
      </c>
      <c r="H155" s="329"/>
      <c r="I155" s="82"/>
      <c r="J155" s="328" t="s">
        <v>73</v>
      </c>
      <c r="K155" s="329"/>
      <c r="L155" s="216"/>
      <c r="M155" s="217"/>
      <c r="N155" s="217"/>
      <c r="O155" s="82"/>
      <c r="S155" s="218" t="s">
        <v>78</v>
      </c>
      <c r="T155" s="218">
        <v>12</v>
      </c>
    </row>
    <row r="156" spans="2:26" ht="53" hidden="1" customHeight="1">
      <c r="B156" s="219"/>
      <c r="C156" s="220" t="s">
        <v>79</v>
      </c>
      <c r="D156" s="220" t="s">
        <v>80</v>
      </c>
      <c r="E156" s="221" t="s">
        <v>81</v>
      </c>
      <c r="F156" s="222"/>
      <c r="G156" s="223" t="s">
        <v>80</v>
      </c>
      <c r="H156" s="221" t="s">
        <v>81</v>
      </c>
      <c r="I156" s="222"/>
      <c r="J156" s="223" t="s">
        <v>80</v>
      </c>
      <c r="K156" s="220" t="s">
        <v>81</v>
      </c>
      <c r="L156" s="222"/>
      <c r="N156" s="325" t="s">
        <v>82</v>
      </c>
      <c r="O156" s="325"/>
      <c r="R156" s="224"/>
      <c r="S156" s="220" t="s">
        <v>83</v>
      </c>
      <c r="T156" s="220" t="s">
        <v>84</v>
      </c>
      <c r="U156" s="220" t="s">
        <v>85</v>
      </c>
      <c r="V156" s="200"/>
      <c r="W156" s="85"/>
      <c r="X156" s="225"/>
      <c r="Y156" s="225"/>
      <c r="Z156" s="225"/>
    </row>
    <row r="157" spans="2:26" s="85" customFormat="1" ht="24" hidden="1" customHeight="1">
      <c r="C157" s="226">
        <v>10</v>
      </c>
      <c r="D157" s="227">
        <v>42.5</v>
      </c>
      <c r="E157" s="227">
        <v>50</v>
      </c>
      <c r="F157" s="228"/>
      <c r="G157" s="227">
        <v>50.25</v>
      </c>
      <c r="H157" s="227">
        <v>57.75</v>
      </c>
      <c r="I157" s="229"/>
      <c r="J157" s="227">
        <v>58.25</v>
      </c>
      <c r="K157" s="227">
        <v>65.75</v>
      </c>
      <c r="L157" s="230"/>
      <c r="M157" s="231"/>
      <c r="N157" s="325"/>
      <c r="O157" s="325"/>
      <c r="R157" s="232"/>
      <c r="S157" s="227">
        <v>5.0625</v>
      </c>
      <c r="T157" s="227">
        <v>5.625</v>
      </c>
      <c r="U157" s="227">
        <v>6.25</v>
      </c>
      <c r="V157" s="200"/>
      <c r="Y157" s="233"/>
      <c r="Z157" s="233"/>
    </row>
    <row r="158" spans="2:26" s="85" customFormat="1" ht="24" hidden="1" customHeight="1">
      <c r="C158" s="234">
        <v>11</v>
      </c>
      <c r="D158" s="235">
        <v>53.75</v>
      </c>
      <c r="E158" s="235">
        <v>60.75</v>
      </c>
      <c r="F158" s="236"/>
      <c r="G158" s="235">
        <v>61</v>
      </c>
      <c r="H158" s="235">
        <v>68</v>
      </c>
      <c r="I158" s="237"/>
      <c r="J158" s="235">
        <v>68.5</v>
      </c>
      <c r="K158" s="235">
        <v>75.5</v>
      </c>
      <c r="L158" s="230"/>
      <c r="M158" s="231"/>
      <c r="N158" s="325"/>
      <c r="O158" s="325"/>
      <c r="R158" s="232"/>
      <c r="S158" s="235">
        <v>5.0625</v>
      </c>
      <c r="T158" s="235">
        <v>5.625</v>
      </c>
      <c r="U158" s="235">
        <v>6.25</v>
      </c>
      <c r="V158" s="200"/>
      <c r="Y158" s="233"/>
      <c r="Z158" s="233"/>
    </row>
    <row r="159" spans="2:26" s="85" customFormat="1" ht="24" hidden="1" customHeight="1">
      <c r="C159" s="238">
        <v>12</v>
      </c>
      <c r="D159" s="227">
        <v>66.25</v>
      </c>
      <c r="E159" s="227">
        <v>72.25</v>
      </c>
      <c r="F159" s="239"/>
      <c r="G159" s="227">
        <v>72.5</v>
      </c>
      <c r="H159" s="227">
        <v>78</v>
      </c>
      <c r="I159" s="240"/>
      <c r="J159" s="227">
        <v>78.25</v>
      </c>
      <c r="K159" s="227">
        <v>83.5</v>
      </c>
      <c r="L159" s="230"/>
      <c r="M159" s="231"/>
      <c r="N159" s="325"/>
      <c r="O159" s="325"/>
      <c r="R159" s="232"/>
      <c r="S159" s="227">
        <v>5.0625</v>
      </c>
      <c r="T159" s="227">
        <v>5.625</v>
      </c>
      <c r="U159" s="227">
        <v>6.25</v>
      </c>
      <c r="V159" s="200"/>
      <c r="Y159" s="233"/>
      <c r="Z159" s="233"/>
    </row>
    <row r="160" spans="2:26" s="85" customFormat="1" ht="24" hidden="1" customHeight="1">
      <c r="C160" s="234">
        <v>13</v>
      </c>
      <c r="D160" s="235">
        <v>75</v>
      </c>
      <c r="E160" s="235">
        <v>79.75</v>
      </c>
      <c r="F160" s="236"/>
      <c r="G160" s="235">
        <v>80</v>
      </c>
      <c r="H160" s="235">
        <v>84.75</v>
      </c>
      <c r="I160" s="237"/>
      <c r="J160" s="235">
        <v>85</v>
      </c>
      <c r="K160" s="235">
        <v>89.75</v>
      </c>
      <c r="L160" s="230"/>
      <c r="M160" s="231"/>
      <c r="N160" s="325"/>
      <c r="O160" s="325"/>
      <c r="R160" s="232"/>
      <c r="S160" s="235">
        <v>5.0625</v>
      </c>
      <c r="T160" s="235">
        <v>5.625</v>
      </c>
      <c r="U160" s="235">
        <v>6.25</v>
      </c>
      <c r="V160" s="200"/>
      <c r="Y160" s="233"/>
      <c r="Z160" s="233"/>
    </row>
    <row r="161" spans="2:26" s="85" customFormat="1" ht="24" hidden="1" customHeight="1">
      <c r="C161" s="238">
        <v>14</v>
      </c>
      <c r="D161" s="227">
        <v>79.75</v>
      </c>
      <c r="E161" s="227">
        <v>85.75</v>
      </c>
      <c r="F161" s="236"/>
      <c r="G161" s="227">
        <v>86.25</v>
      </c>
      <c r="H161" s="227">
        <v>92.25</v>
      </c>
      <c r="I161" s="237"/>
      <c r="J161" s="227">
        <v>92.75</v>
      </c>
      <c r="K161" s="227">
        <v>98.75</v>
      </c>
      <c r="L161" s="230"/>
      <c r="M161" s="231"/>
      <c r="N161" s="325"/>
      <c r="O161" s="325"/>
      <c r="R161" s="232"/>
      <c r="S161" s="227">
        <v>6.6825000000000001</v>
      </c>
      <c r="T161" s="227">
        <v>7.4249999999999998</v>
      </c>
      <c r="U161" s="227">
        <v>8.25</v>
      </c>
      <c r="V161" s="200"/>
      <c r="Y161" s="233"/>
      <c r="Z161" s="233"/>
    </row>
    <row r="162" spans="2:26" s="85" customFormat="1" ht="24" hidden="1" customHeight="1">
      <c r="C162" s="234">
        <v>15</v>
      </c>
      <c r="D162" s="235">
        <v>87</v>
      </c>
      <c r="E162" s="235">
        <v>94</v>
      </c>
      <c r="F162" s="236"/>
      <c r="G162" s="235">
        <v>94.75</v>
      </c>
      <c r="H162" s="235">
        <v>101.5</v>
      </c>
      <c r="I162" s="237"/>
      <c r="J162" s="235">
        <v>102.5</v>
      </c>
      <c r="K162" s="235">
        <v>109.25</v>
      </c>
      <c r="L162" s="230"/>
      <c r="M162" s="231"/>
      <c r="N162" s="325"/>
      <c r="O162" s="325"/>
      <c r="R162" s="232"/>
      <c r="S162" s="235">
        <v>8.3025000000000002</v>
      </c>
      <c r="T162" s="235">
        <v>9.2249999999999996</v>
      </c>
      <c r="U162" s="235">
        <v>10.25</v>
      </c>
      <c r="V162" s="200"/>
      <c r="Y162" s="233"/>
      <c r="Z162" s="233"/>
    </row>
    <row r="163" spans="2:26" s="85" customFormat="1" ht="24" hidden="1" customHeight="1">
      <c r="C163" s="238">
        <v>16</v>
      </c>
      <c r="D163" s="227">
        <v>92.75</v>
      </c>
      <c r="E163" s="227">
        <v>100.75</v>
      </c>
      <c r="F163" s="236"/>
      <c r="G163" s="227">
        <v>101.5</v>
      </c>
      <c r="H163" s="227">
        <v>109.5</v>
      </c>
      <c r="I163" s="237"/>
      <c r="J163" s="227">
        <v>110.25</v>
      </c>
      <c r="K163" s="227">
        <v>118.25</v>
      </c>
      <c r="L163" s="230"/>
      <c r="M163" s="231"/>
      <c r="N163" s="325"/>
      <c r="O163" s="325"/>
      <c r="R163" s="232"/>
      <c r="S163" s="227">
        <v>8.3025000000000002</v>
      </c>
      <c r="T163" s="227">
        <v>9.2249999999999996</v>
      </c>
      <c r="U163" s="227">
        <v>10.25</v>
      </c>
      <c r="V163" s="200"/>
      <c r="Y163" s="233"/>
      <c r="Z163" s="233"/>
    </row>
    <row r="164" spans="2:26" s="85" customFormat="1" ht="24" hidden="1" customHeight="1">
      <c r="C164" s="234">
        <v>17</v>
      </c>
      <c r="D164" s="235">
        <v>105.5</v>
      </c>
      <c r="E164" s="235">
        <v>114.75</v>
      </c>
      <c r="F164" s="236"/>
      <c r="G164" s="235">
        <v>116</v>
      </c>
      <c r="H164" s="235">
        <v>125.25</v>
      </c>
      <c r="I164" s="237"/>
      <c r="J164" s="235">
        <v>126.75</v>
      </c>
      <c r="K164" s="235">
        <v>135.75</v>
      </c>
      <c r="L164" s="230"/>
      <c r="M164" s="231"/>
      <c r="N164" s="325"/>
      <c r="O164" s="325"/>
      <c r="R164" s="232"/>
      <c r="S164" s="235">
        <v>14.3775</v>
      </c>
      <c r="T164" s="235">
        <v>15.975</v>
      </c>
      <c r="U164" s="235">
        <v>17.75</v>
      </c>
      <c r="V164" s="200"/>
    </row>
    <row r="165" spans="2:26" s="85" customFormat="1" ht="24" hidden="1" customHeight="1">
      <c r="C165" s="238">
        <v>18</v>
      </c>
      <c r="D165" s="227">
        <v>113.75</v>
      </c>
      <c r="E165" s="227">
        <v>123.75</v>
      </c>
      <c r="F165" s="236"/>
      <c r="G165" s="227">
        <v>125</v>
      </c>
      <c r="H165" s="227">
        <v>134.75</v>
      </c>
      <c r="I165" s="237"/>
      <c r="J165" s="227">
        <v>136.25</v>
      </c>
      <c r="K165" s="227">
        <v>144.75</v>
      </c>
      <c r="L165" s="230"/>
      <c r="M165" s="231"/>
      <c r="N165" s="241"/>
      <c r="O165" s="241"/>
      <c r="R165" s="232"/>
      <c r="S165" s="227">
        <v>14.3775</v>
      </c>
      <c r="T165" s="227">
        <v>15.975</v>
      </c>
      <c r="U165" s="227">
        <v>17.75</v>
      </c>
      <c r="V165" s="200"/>
    </row>
    <row r="166" spans="2:26" ht="15" hidden="1" customHeight="1" thickBot="1">
      <c r="C166" s="242"/>
      <c r="D166" s="243"/>
      <c r="E166" s="243"/>
      <c r="F166" s="244"/>
      <c r="G166" s="244"/>
      <c r="H166" s="244"/>
      <c r="I166" s="245"/>
      <c r="J166" s="232"/>
      <c r="K166" s="232"/>
      <c r="L166" s="232"/>
      <c r="M166" s="246"/>
      <c r="N166" s="241"/>
      <c r="O166" s="241"/>
      <c r="R166" s="232"/>
      <c r="S166" s="232"/>
      <c r="T166" s="85"/>
      <c r="U166" s="200"/>
      <c r="V166" s="200"/>
      <c r="W166" s="85"/>
    </row>
    <row r="167" spans="2:26" ht="15" hidden="1" thickTop="1">
      <c r="B167" s="247"/>
      <c r="C167" s="247"/>
      <c r="D167" s="247"/>
      <c r="E167" s="247"/>
      <c r="F167" s="247"/>
      <c r="G167" s="247"/>
      <c r="H167" s="247"/>
      <c r="I167" s="247"/>
      <c r="J167" s="247"/>
      <c r="K167" s="247"/>
      <c r="L167" s="247"/>
      <c r="M167" s="247"/>
      <c r="N167" s="247"/>
      <c r="O167" s="247"/>
      <c r="U167" s="200"/>
      <c r="V167" s="200"/>
    </row>
    <row r="168" spans="2:26" ht="36" hidden="1" customHeight="1">
      <c r="B168" s="202"/>
      <c r="C168" s="203" t="s">
        <v>76</v>
      </c>
      <c r="D168" s="204"/>
      <c r="E168" s="205"/>
      <c r="F168" s="205"/>
      <c r="G168" s="206" t="s">
        <v>77</v>
      </c>
      <c r="H168" s="207"/>
      <c r="I168" s="248"/>
      <c r="J168" s="249" t="s">
        <v>121</v>
      </c>
      <c r="K168" s="248"/>
      <c r="L168" s="205"/>
      <c r="M168" s="205"/>
      <c r="N168" s="205"/>
      <c r="O168" s="208" t="s">
        <v>76</v>
      </c>
      <c r="R168" s="326"/>
      <c r="S168" s="326"/>
      <c r="T168" s="85"/>
      <c r="U168" s="85"/>
      <c r="V168" s="85"/>
      <c r="W168" s="85"/>
    </row>
    <row r="169" spans="2:26" ht="6.75" hidden="1" customHeight="1">
      <c r="B169" s="86"/>
      <c r="C169" s="209"/>
      <c r="D169" s="210"/>
      <c r="E169" s="211"/>
      <c r="F169" s="212"/>
      <c r="G169" s="327"/>
      <c r="H169" s="327"/>
      <c r="I169" s="82"/>
      <c r="J169" s="82"/>
      <c r="K169" s="213"/>
      <c r="L169" s="213"/>
      <c r="M169" s="213"/>
      <c r="N169" s="213"/>
      <c r="O169" s="82"/>
      <c r="T169" s="85"/>
      <c r="U169" s="85"/>
      <c r="V169" s="85"/>
      <c r="W169" s="85"/>
    </row>
    <row r="170" spans="2:26" ht="24" hidden="1" customHeight="1">
      <c r="B170" s="86"/>
      <c r="C170" s="214"/>
      <c r="D170" s="328" t="s">
        <v>71</v>
      </c>
      <c r="E170" s="329"/>
      <c r="F170" s="215"/>
      <c r="G170" s="328" t="s">
        <v>72</v>
      </c>
      <c r="H170" s="329"/>
      <c r="I170" s="82"/>
      <c r="J170" s="328" t="s">
        <v>73</v>
      </c>
      <c r="K170" s="329"/>
      <c r="L170" s="216"/>
      <c r="M170" s="217"/>
      <c r="N170" s="217"/>
      <c r="O170" s="82"/>
      <c r="S170" s="218" t="s">
        <v>78</v>
      </c>
      <c r="T170" s="218">
        <v>13</v>
      </c>
    </row>
    <row r="171" spans="2:26" ht="53" hidden="1" customHeight="1">
      <c r="B171" s="219"/>
      <c r="C171" s="220" t="s">
        <v>79</v>
      </c>
      <c r="D171" s="220" t="s">
        <v>80</v>
      </c>
      <c r="E171" s="221" t="s">
        <v>81</v>
      </c>
      <c r="F171" s="222"/>
      <c r="G171" s="223" t="s">
        <v>80</v>
      </c>
      <c r="H171" s="221" t="s">
        <v>81</v>
      </c>
      <c r="I171" s="222"/>
      <c r="J171" s="223" t="s">
        <v>80</v>
      </c>
      <c r="K171" s="220" t="s">
        <v>81</v>
      </c>
      <c r="L171" s="222"/>
      <c r="N171" s="325" t="s">
        <v>82</v>
      </c>
      <c r="O171" s="325"/>
      <c r="R171" s="224"/>
      <c r="S171" s="220" t="s">
        <v>83</v>
      </c>
      <c r="T171" s="220" t="s">
        <v>84</v>
      </c>
      <c r="U171" s="220" t="s">
        <v>85</v>
      </c>
      <c r="V171" s="200"/>
      <c r="W171" s="85"/>
      <c r="X171" s="225"/>
      <c r="Y171" s="225"/>
      <c r="Z171" s="225"/>
    </row>
    <row r="172" spans="2:26" s="85" customFormat="1" ht="24" hidden="1" customHeight="1">
      <c r="C172" s="226">
        <v>10</v>
      </c>
      <c r="D172" s="227">
        <v>42.5</v>
      </c>
      <c r="E172" s="227">
        <v>50</v>
      </c>
      <c r="F172" s="228"/>
      <c r="G172" s="227">
        <v>50.25</v>
      </c>
      <c r="H172" s="227">
        <v>57.75</v>
      </c>
      <c r="I172" s="229"/>
      <c r="J172" s="227">
        <v>58.25</v>
      </c>
      <c r="K172" s="227">
        <v>65.75</v>
      </c>
      <c r="L172" s="230"/>
      <c r="M172" s="231"/>
      <c r="N172" s="325"/>
      <c r="O172" s="325"/>
      <c r="R172" s="232"/>
      <c r="S172" s="227">
        <v>5.0625</v>
      </c>
      <c r="T172" s="227">
        <v>5.625</v>
      </c>
      <c r="U172" s="227">
        <v>6.25</v>
      </c>
      <c r="V172" s="200"/>
      <c r="Y172" s="233"/>
      <c r="Z172" s="233"/>
    </row>
    <row r="173" spans="2:26" s="85" customFormat="1" ht="24" hidden="1" customHeight="1">
      <c r="C173" s="234">
        <v>11</v>
      </c>
      <c r="D173" s="235">
        <v>53.75</v>
      </c>
      <c r="E173" s="235">
        <v>60.75</v>
      </c>
      <c r="F173" s="236"/>
      <c r="G173" s="235">
        <v>61</v>
      </c>
      <c r="H173" s="235">
        <v>68</v>
      </c>
      <c r="I173" s="237"/>
      <c r="J173" s="235">
        <v>68.5</v>
      </c>
      <c r="K173" s="235">
        <v>75.5</v>
      </c>
      <c r="L173" s="230"/>
      <c r="M173" s="231"/>
      <c r="N173" s="325"/>
      <c r="O173" s="325"/>
      <c r="R173" s="232"/>
      <c r="S173" s="235">
        <v>5.0625</v>
      </c>
      <c r="T173" s="235">
        <v>5.625</v>
      </c>
      <c r="U173" s="235">
        <v>6.25</v>
      </c>
      <c r="V173" s="200"/>
      <c r="Y173" s="233"/>
      <c r="Z173" s="233"/>
    </row>
    <row r="174" spans="2:26" s="85" customFormat="1" ht="24" hidden="1" customHeight="1">
      <c r="C174" s="238">
        <v>12</v>
      </c>
      <c r="D174" s="227">
        <v>66.25</v>
      </c>
      <c r="E174" s="227">
        <v>72.25</v>
      </c>
      <c r="F174" s="239"/>
      <c r="G174" s="227">
        <v>72.5</v>
      </c>
      <c r="H174" s="227">
        <v>78</v>
      </c>
      <c r="I174" s="240"/>
      <c r="J174" s="227">
        <v>78.25</v>
      </c>
      <c r="K174" s="227">
        <v>83.5</v>
      </c>
      <c r="L174" s="230"/>
      <c r="M174" s="231"/>
      <c r="N174" s="325"/>
      <c r="O174" s="325"/>
      <c r="R174" s="232"/>
      <c r="S174" s="227">
        <v>5.0625</v>
      </c>
      <c r="T174" s="227">
        <v>5.625</v>
      </c>
      <c r="U174" s="227">
        <v>6.25</v>
      </c>
      <c r="V174" s="200"/>
      <c r="Y174" s="233"/>
      <c r="Z174" s="233"/>
    </row>
    <row r="175" spans="2:26" s="85" customFormat="1" ht="24" hidden="1" customHeight="1">
      <c r="C175" s="234">
        <v>13</v>
      </c>
      <c r="D175" s="235">
        <v>75</v>
      </c>
      <c r="E175" s="235">
        <v>79.75</v>
      </c>
      <c r="F175" s="236"/>
      <c r="G175" s="235">
        <v>80</v>
      </c>
      <c r="H175" s="235">
        <v>84.75</v>
      </c>
      <c r="I175" s="237"/>
      <c r="J175" s="235">
        <v>85</v>
      </c>
      <c r="K175" s="235">
        <v>89.75</v>
      </c>
      <c r="L175" s="230"/>
      <c r="M175" s="231"/>
      <c r="N175" s="325"/>
      <c r="O175" s="325"/>
      <c r="R175" s="232"/>
      <c r="S175" s="235">
        <v>5.0625</v>
      </c>
      <c r="T175" s="235">
        <v>5.625</v>
      </c>
      <c r="U175" s="235">
        <v>6.25</v>
      </c>
      <c r="V175" s="200"/>
      <c r="Y175" s="233"/>
      <c r="Z175" s="233"/>
    </row>
    <row r="176" spans="2:26" s="85" customFormat="1" ht="24" hidden="1" customHeight="1">
      <c r="C176" s="238">
        <v>14</v>
      </c>
      <c r="D176" s="227">
        <v>79.75</v>
      </c>
      <c r="E176" s="227">
        <v>85.75</v>
      </c>
      <c r="F176" s="236"/>
      <c r="G176" s="227">
        <v>86.25</v>
      </c>
      <c r="H176" s="227">
        <v>92.25</v>
      </c>
      <c r="I176" s="237"/>
      <c r="J176" s="227">
        <v>92.75</v>
      </c>
      <c r="K176" s="227">
        <v>98.75</v>
      </c>
      <c r="L176" s="230"/>
      <c r="M176" s="231"/>
      <c r="N176" s="325"/>
      <c r="O176" s="325"/>
      <c r="R176" s="232"/>
      <c r="S176" s="227">
        <v>6.6825000000000001</v>
      </c>
      <c r="T176" s="227">
        <v>7.4249999999999998</v>
      </c>
      <c r="U176" s="227">
        <v>8.25</v>
      </c>
      <c r="V176" s="200"/>
      <c r="Y176" s="233"/>
      <c r="Z176" s="233"/>
    </row>
    <row r="177" spans="2:26" s="85" customFormat="1" ht="24" hidden="1" customHeight="1">
      <c r="C177" s="234">
        <v>15</v>
      </c>
      <c r="D177" s="235">
        <v>87</v>
      </c>
      <c r="E177" s="235">
        <v>94</v>
      </c>
      <c r="F177" s="236"/>
      <c r="G177" s="235">
        <v>94.75</v>
      </c>
      <c r="H177" s="235">
        <v>101.5</v>
      </c>
      <c r="I177" s="237"/>
      <c r="J177" s="235">
        <v>102.5</v>
      </c>
      <c r="K177" s="235">
        <v>109.25</v>
      </c>
      <c r="L177" s="230"/>
      <c r="M177" s="231"/>
      <c r="N177" s="325"/>
      <c r="O177" s="325"/>
      <c r="R177" s="232"/>
      <c r="S177" s="235">
        <v>8.3025000000000002</v>
      </c>
      <c r="T177" s="235">
        <v>9.2249999999999996</v>
      </c>
      <c r="U177" s="235">
        <v>10.25</v>
      </c>
      <c r="V177" s="200"/>
      <c r="Y177" s="233"/>
      <c r="Z177" s="233"/>
    </row>
    <row r="178" spans="2:26" s="85" customFormat="1" ht="24" hidden="1" customHeight="1">
      <c r="C178" s="238">
        <v>16</v>
      </c>
      <c r="D178" s="227">
        <v>92.75</v>
      </c>
      <c r="E178" s="227">
        <v>100.75</v>
      </c>
      <c r="F178" s="236"/>
      <c r="G178" s="227">
        <v>101.5</v>
      </c>
      <c r="H178" s="227">
        <v>109.5</v>
      </c>
      <c r="I178" s="237"/>
      <c r="J178" s="227">
        <v>110.25</v>
      </c>
      <c r="K178" s="227">
        <v>118.25</v>
      </c>
      <c r="L178" s="230"/>
      <c r="M178" s="231"/>
      <c r="N178" s="325"/>
      <c r="O178" s="325"/>
      <c r="R178" s="232"/>
      <c r="S178" s="227">
        <v>8.3025000000000002</v>
      </c>
      <c r="T178" s="227">
        <v>9.2249999999999996</v>
      </c>
      <c r="U178" s="227">
        <v>10.25</v>
      </c>
      <c r="V178" s="200"/>
      <c r="Y178" s="233"/>
      <c r="Z178" s="233"/>
    </row>
    <row r="179" spans="2:26" s="85" customFormat="1" ht="24" hidden="1" customHeight="1">
      <c r="C179" s="234">
        <v>17</v>
      </c>
      <c r="D179" s="235">
        <v>105.5</v>
      </c>
      <c r="E179" s="235">
        <v>114.75</v>
      </c>
      <c r="F179" s="236"/>
      <c r="G179" s="235">
        <v>116</v>
      </c>
      <c r="H179" s="235">
        <v>125.25</v>
      </c>
      <c r="I179" s="237"/>
      <c r="J179" s="235">
        <v>126.75</v>
      </c>
      <c r="K179" s="235">
        <v>135.75</v>
      </c>
      <c r="L179" s="230"/>
      <c r="M179" s="231"/>
      <c r="N179" s="325"/>
      <c r="O179" s="325"/>
      <c r="R179" s="232"/>
      <c r="S179" s="235">
        <v>14.3775</v>
      </c>
      <c r="T179" s="235">
        <v>15.975</v>
      </c>
      <c r="U179" s="235">
        <v>17.75</v>
      </c>
      <c r="V179" s="200"/>
    </row>
    <row r="180" spans="2:26" s="85" customFormat="1" ht="24" hidden="1" customHeight="1">
      <c r="C180" s="238">
        <v>18</v>
      </c>
      <c r="D180" s="227">
        <v>113.75</v>
      </c>
      <c r="E180" s="227">
        <v>123.75</v>
      </c>
      <c r="F180" s="236"/>
      <c r="G180" s="227">
        <v>125</v>
      </c>
      <c r="H180" s="227">
        <v>134.75</v>
      </c>
      <c r="I180" s="237"/>
      <c r="J180" s="227">
        <v>136.25</v>
      </c>
      <c r="K180" s="227">
        <v>144.75</v>
      </c>
      <c r="L180" s="230"/>
      <c r="M180" s="231"/>
      <c r="N180" s="241"/>
      <c r="O180" s="241"/>
      <c r="R180" s="232"/>
      <c r="S180" s="227">
        <v>14.3775</v>
      </c>
      <c r="T180" s="227">
        <v>15.975</v>
      </c>
      <c r="U180" s="227">
        <v>17.75</v>
      </c>
      <c r="V180" s="200"/>
    </row>
    <row r="181" spans="2:26" ht="15" hidden="1" customHeight="1" thickBot="1">
      <c r="C181" s="242"/>
      <c r="D181" s="243"/>
      <c r="E181" s="243"/>
      <c r="F181" s="244"/>
      <c r="G181" s="244"/>
      <c r="H181" s="244"/>
      <c r="I181" s="245"/>
      <c r="J181" s="232"/>
      <c r="K181" s="232"/>
      <c r="L181" s="232"/>
      <c r="M181" s="246"/>
      <c r="N181" s="241"/>
      <c r="O181" s="241"/>
      <c r="R181" s="232"/>
      <c r="S181" s="232"/>
      <c r="T181" s="85"/>
      <c r="U181" s="200"/>
      <c r="V181" s="200"/>
      <c r="W181" s="85"/>
    </row>
    <row r="182" spans="2:26" ht="15" hidden="1" thickTop="1">
      <c r="B182" s="247"/>
      <c r="C182" s="247"/>
      <c r="D182" s="247"/>
      <c r="E182" s="247"/>
      <c r="F182" s="247"/>
      <c r="G182" s="247"/>
      <c r="H182" s="247"/>
      <c r="I182" s="247"/>
      <c r="J182" s="247"/>
      <c r="K182" s="247"/>
      <c r="L182" s="247"/>
      <c r="M182" s="247"/>
      <c r="N182" s="247"/>
      <c r="O182" s="247"/>
      <c r="U182" s="200"/>
      <c r="V182" s="200"/>
    </row>
    <row r="183" spans="2:26" ht="36" hidden="1" customHeight="1">
      <c r="B183" s="202"/>
      <c r="C183" s="203" t="s">
        <v>76</v>
      </c>
      <c r="D183" s="204"/>
      <c r="E183" s="205"/>
      <c r="F183" s="205"/>
      <c r="G183" s="206" t="s">
        <v>77</v>
      </c>
      <c r="H183" s="207"/>
      <c r="I183" s="248"/>
      <c r="J183" s="249" t="s">
        <v>122</v>
      </c>
      <c r="K183" s="248"/>
      <c r="L183" s="205"/>
      <c r="M183" s="205"/>
      <c r="N183" s="205"/>
      <c r="O183" s="208" t="s">
        <v>76</v>
      </c>
      <c r="R183" s="326"/>
      <c r="S183" s="326"/>
      <c r="T183" s="85"/>
      <c r="U183" s="85"/>
      <c r="V183" s="85"/>
      <c r="W183" s="85"/>
    </row>
    <row r="184" spans="2:26" ht="6.75" hidden="1" customHeight="1">
      <c r="B184" s="86"/>
      <c r="C184" s="209"/>
      <c r="D184" s="210"/>
      <c r="E184" s="211"/>
      <c r="F184" s="212"/>
      <c r="G184" s="327"/>
      <c r="H184" s="327"/>
      <c r="I184" s="82"/>
      <c r="J184" s="82"/>
      <c r="K184" s="213"/>
      <c r="L184" s="213"/>
      <c r="M184" s="213"/>
      <c r="N184" s="213"/>
      <c r="O184" s="82"/>
      <c r="T184" s="85"/>
      <c r="U184" s="85"/>
      <c r="V184" s="85"/>
      <c r="W184" s="85"/>
    </row>
    <row r="185" spans="2:26" ht="24" hidden="1" customHeight="1">
      <c r="B185" s="86"/>
      <c r="C185" s="214"/>
      <c r="D185" s="328" t="s">
        <v>71</v>
      </c>
      <c r="E185" s="329"/>
      <c r="F185" s="215"/>
      <c r="G185" s="328" t="s">
        <v>72</v>
      </c>
      <c r="H185" s="329"/>
      <c r="I185" s="82"/>
      <c r="J185" s="328" t="s">
        <v>73</v>
      </c>
      <c r="K185" s="329"/>
      <c r="L185" s="216"/>
      <c r="M185" s="217"/>
      <c r="N185" s="217"/>
      <c r="O185" s="82"/>
      <c r="S185" s="218" t="s">
        <v>78</v>
      </c>
      <c r="T185" s="218">
        <v>14</v>
      </c>
    </row>
    <row r="186" spans="2:26" ht="53" hidden="1" customHeight="1">
      <c r="B186" s="219"/>
      <c r="C186" s="220" t="s">
        <v>79</v>
      </c>
      <c r="D186" s="220" t="s">
        <v>80</v>
      </c>
      <c r="E186" s="221" t="s">
        <v>81</v>
      </c>
      <c r="F186" s="222"/>
      <c r="G186" s="223" t="s">
        <v>80</v>
      </c>
      <c r="H186" s="221" t="s">
        <v>81</v>
      </c>
      <c r="I186" s="222"/>
      <c r="J186" s="223" t="s">
        <v>80</v>
      </c>
      <c r="K186" s="220" t="s">
        <v>81</v>
      </c>
      <c r="L186" s="222"/>
      <c r="N186" s="325" t="s">
        <v>82</v>
      </c>
      <c r="O186" s="325"/>
      <c r="R186" s="224"/>
      <c r="S186" s="220" t="s">
        <v>83</v>
      </c>
      <c r="T186" s="220" t="s">
        <v>84</v>
      </c>
      <c r="U186" s="220" t="s">
        <v>85</v>
      </c>
      <c r="V186" s="200"/>
      <c r="W186" s="85"/>
      <c r="X186" s="225"/>
      <c r="Y186" s="225"/>
      <c r="Z186" s="225"/>
    </row>
    <row r="187" spans="2:26" s="85" customFormat="1" ht="24" hidden="1" customHeight="1">
      <c r="C187" s="226">
        <v>10</v>
      </c>
      <c r="D187" s="227">
        <v>42.5</v>
      </c>
      <c r="E187" s="227">
        <v>50</v>
      </c>
      <c r="F187" s="228"/>
      <c r="G187" s="227">
        <v>50.25</v>
      </c>
      <c r="H187" s="227">
        <v>57.75</v>
      </c>
      <c r="I187" s="229"/>
      <c r="J187" s="227">
        <v>58.25</v>
      </c>
      <c r="K187" s="227">
        <v>65.75</v>
      </c>
      <c r="L187" s="230"/>
      <c r="M187" s="231"/>
      <c r="N187" s="325"/>
      <c r="O187" s="325"/>
      <c r="R187" s="232"/>
      <c r="S187" s="227">
        <v>5.0625</v>
      </c>
      <c r="T187" s="227">
        <v>5.625</v>
      </c>
      <c r="U187" s="227">
        <v>6.25</v>
      </c>
      <c r="V187" s="200"/>
      <c r="Y187" s="233"/>
      <c r="Z187" s="233"/>
    </row>
    <row r="188" spans="2:26" s="85" customFormat="1" ht="24" hidden="1" customHeight="1">
      <c r="C188" s="234">
        <v>11</v>
      </c>
      <c r="D188" s="235">
        <v>53.75</v>
      </c>
      <c r="E188" s="235">
        <v>60.75</v>
      </c>
      <c r="F188" s="236"/>
      <c r="G188" s="235">
        <v>61</v>
      </c>
      <c r="H188" s="235">
        <v>68</v>
      </c>
      <c r="I188" s="237"/>
      <c r="J188" s="235">
        <v>68.5</v>
      </c>
      <c r="K188" s="235">
        <v>75.5</v>
      </c>
      <c r="L188" s="230"/>
      <c r="M188" s="231"/>
      <c r="N188" s="325"/>
      <c r="O188" s="325"/>
      <c r="R188" s="232"/>
      <c r="S188" s="235">
        <v>5.0625</v>
      </c>
      <c r="T188" s="235">
        <v>5.625</v>
      </c>
      <c r="U188" s="235">
        <v>6.25</v>
      </c>
      <c r="V188" s="200"/>
      <c r="Y188" s="233"/>
      <c r="Z188" s="233"/>
    </row>
    <row r="189" spans="2:26" s="85" customFormat="1" ht="24" hidden="1" customHeight="1">
      <c r="C189" s="238">
        <v>12</v>
      </c>
      <c r="D189" s="227">
        <v>66.25</v>
      </c>
      <c r="E189" s="227">
        <v>72.25</v>
      </c>
      <c r="F189" s="239"/>
      <c r="G189" s="227">
        <v>72.5</v>
      </c>
      <c r="H189" s="227">
        <v>78</v>
      </c>
      <c r="I189" s="240"/>
      <c r="J189" s="227">
        <v>78.25</v>
      </c>
      <c r="K189" s="227">
        <v>83.5</v>
      </c>
      <c r="L189" s="230"/>
      <c r="M189" s="231"/>
      <c r="N189" s="325"/>
      <c r="O189" s="325"/>
      <c r="R189" s="232"/>
      <c r="S189" s="227">
        <v>5.0625</v>
      </c>
      <c r="T189" s="227">
        <v>5.625</v>
      </c>
      <c r="U189" s="227">
        <v>6.25</v>
      </c>
      <c r="V189" s="200"/>
      <c r="Y189" s="233"/>
      <c r="Z189" s="233"/>
    </row>
    <row r="190" spans="2:26" s="85" customFormat="1" ht="24" hidden="1" customHeight="1">
      <c r="C190" s="234">
        <v>13</v>
      </c>
      <c r="D190" s="235">
        <v>75</v>
      </c>
      <c r="E190" s="235">
        <v>79.75</v>
      </c>
      <c r="F190" s="236"/>
      <c r="G190" s="235">
        <v>80</v>
      </c>
      <c r="H190" s="235">
        <v>84.75</v>
      </c>
      <c r="I190" s="237"/>
      <c r="J190" s="235">
        <v>85</v>
      </c>
      <c r="K190" s="235">
        <v>89.75</v>
      </c>
      <c r="L190" s="230"/>
      <c r="M190" s="231"/>
      <c r="N190" s="325"/>
      <c r="O190" s="325"/>
      <c r="R190" s="232"/>
      <c r="S190" s="235">
        <v>5.0625</v>
      </c>
      <c r="T190" s="235">
        <v>5.625</v>
      </c>
      <c r="U190" s="235">
        <v>6.25</v>
      </c>
      <c r="V190" s="200"/>
      <c r="Y190" s="233"/>
      <c r="Z190" s="233"/>
    </row>
    <row r="191" spans="2:26" s="85" customFormat="1" ht="24" hidden="1" customHeight="1">
      <c r="C191" s="238">
        <v>14</v>
      </c>
      <c r="D191" s="227">
        <v>79.75</v>
      </c>
      <c r="E191" s="227">
        <v>85.75</v>
      </c>
      <c r="F191" s="236"/>
      <c r="G191" s="227">
        <v>86.25</v>
      </c>
      <c r="H191" s="227">
        <v>92.25</v>
      </c>
      <c r="I191" s="237"/>
      <c r="J191" s="227">
        <v>92.75</v>
      </c>
      <c r="K191" s="227">
        <v>98.75</v>
      </c>
      <c r="L191" s="230"/>
      <c r="M191" s="231"/>
      <c r="N191" s="325"/>
      <c r="O191" s="325"/>
      <c r="R191" s="232"/>
      <c r="S191" s="227">
        <v>6.6825000000000001</v>
      </c>
      <c r="T191" s="227">
        <v>7.4249999999999998</v>
      </c>
      <c r="U191" s="227">
        <v>8.25</v>
      </c>
      <c r="V191" s="200"/>
      <c r="Y191" s="233"/>
      <c r="Z191" s="233"/>
    </row>
    <row r="192" spans="2:26" s="85" customFormat="1" ht="24" hidden="1" customHeight="1">
      <c r="C192" s="234">
        <v>15</v>
      </c>
      <c r="D192" s="235">
        <v>87</v>
      </c>
      <c r="E192" s="235">
        <v>94</v>
      </c>
      <c r="F192" s="236"/>
      <c r="G192" s="235">
        <v>94.75</v>
      </c>
      <c r="H192" s="235">
        <v>101.5</v>
      </c>
      <c r="I192" s="237"/>
      <c r="J192" s="235">
        <v>102.5</v>
      </c>
      <c r="K192" s="235">
        <v>109.25</v>
      </c>
      <c r="L192" s="230"/>
      <c r="M192" s="231"/>
      <c r="N192" s="325"/>
      <c r="O192" s="325"/>
      <c r="R192" s="232"/>
      <c r="S192" s="235">
        <v>8.3025000000000002</v>
      </c>
      <c r="T192" s="235">
        <v>9.2249999999999996</v>
      </c>
      <c r="U192" s="235">
        <v>10.25</v>
      </c>
      <c r="V192" s="200"/>
      <c r="Y192" s="233"/>
      <c r="Z192" s="233"/>
    </row>
    <row r="193" spans="2:26" s="85" customFormat="1" ht="24" hidden="1" customHeight="1">
      <c r="C193" s="238">
        <v>16</v>
      </c>
      <c r="D193" s="227">
        <v>92.75</v>
      </c>
      <c r="E193" s="227">
        <v>100.75</v>
      </c>
      <c r="F193" s="236"/>
      <c r="G193" s="227">
        <v>101.5</v>
      </c>
      <c r="H193" s="227">
        <v>109.5</v>
      </c>
      <c r="I193" s="237"/>
      <c r="J193" s="227">
        <v>110.25</v>
      </c>
      <c r="K193" s="227">
        <v>118.25</v>
      </c>
      <c r="L193" s="230"/>
      <c r="M193" s="231"/>
      <c r="N193" s="325"/>
      <c r="O193" s="325"/>
      <c r="R193" s="232"/>
      <c r="S193" s="227">
        <v>8.3025000000000002</v>
      </c>
      <c r="T193" s="227">
        <v>9.2249999999999996</v>
      </c>
      <c r="U193" s="227">
        <v>10.25</v>
      </c>
      <c r="V193" s="200"/>
      <c r="Y193" s="233"/>
      <c r="Z193" s="233"/>
    </row>
    <row r="194" spans="2:26" s="85" customFormat="1" ht="24" hidden="1" customHeight="1">
      <c r="C194" s="234">
        <v>17</v>
      </c>
      <c r="D194" s="235">
        <v>105.5</v>
      </c>
      <c r="E194" s="235">
        <v>114.75</v>
      </c>
      <c r="F194" s="236"/>
      <c r="G194" s="235">
        <v>116</v>
      </c>
      <c r="H194" s="235">
        <v>125.25</v>
      </c>
      <c r="I194" s="237"/>
      <c r="J194" s="235">
        <v>126.75</v>
      </c>
      <c r="K194" s="235">
        <v>135.75</v>
      </c>
      <c r="L194" s="230"/>
      <c r="M194" s="231"/>
      <c r="N194" s="325"/>
      <c r="O194" s="325"/>
      <c r="R194" s="232"/>
      <c r="S194" s="235">
        <v>14.3775</v>
      </c>
      <c r="T194" s="235">
        <v>15.975</v>
      </c>
      <c r="U194" s="235">
        <v>17.75</v>
      </c>
      <c r="V194" s="200"/>
    </row>
    <row r="195" spans="2:26" s="85" customFormat="1" ht="24" hidden="1" customHeight="1">
      <c r="C195" s="238">
        <v>18</v>
      </c>
      <c r="D195" s="227">
        <v>113.75</v>
      </c>
      <c r="E195" s="227">
        <v>123.75</v>
      </c>
      <c r="F195" s="236"/>
      <c r="G195" s="227">
        <v>125</v>
      </c>
      <c r="H195" s="227">
        <v>134.75</v>
      </c>
      <c r="I195" s="237"/>
      <c r="J195" s="227">
        <v>136.25</v>
      </c>
      <c r="K195" s="227">
        <v>144.75</v>
      </c>
      <c r="L195" s="230"/>
      <c r="M195" s="231"/>
      <c r="N195" s="241"/>
      <c r="O195" s="241"/>
      <c r="R195" s="232"/>
      <c r="S195" s="227">
        <v>14.3775</v>
      </c>
      <c r="T195" s="227">
        <v>15.975</v>
      </c>
      <c r="U195" s="227">
        <v>17.75</v>
      </c>
      <c r="V195" s="200"/>
    </row>
    <row r="196" spans="2:26" ht="15" hidden="1" customHeight="1" thickBot="1">
      <c r="C196" s="242"/>
      <c r="D196" s="243"/>
      <c r="E196" s="243"/>
      <c r="F196" s="244"/>
      <c r="G196" s="244"/>
      <c r="H196" s="244"/>
      <c r="I196" s="245"/>
      <c r="J196" s="232"/>
      <c r="K196" s="232"/>
      <c r="L196" s="232"/>
      <c r="M196" s="246"/>
      <c r="N196" s="241"/>
      <c r="O196" s="241"/>
      <c r="R196" s="232"/>
      <c r="S196" s="232"/>
      <c r="T196" s="85"/>
      <c r="U196" s="200"/>
      <c r="V196" s="200"/>
      <c r="W196" s="85"/>
    </row>
    <row r="197" spans="2:26" ht="15" hidden="1" thickTop="1">
      <c r="B197" s="247"/>
      <c r="C197" s="247"/>
      <c r="D197" s="247"/>
      <c r="E197" s="247"/>
      <c r="F197" s="247"/>
      <c r="G197" s="247"/>
      <c r="H197" s="247"/>
      <c r="I197" s="247"/>
      <c r="J197" s="247"/>
      <c r="K197" s="247"/>
      <c r="L197" s="247"/>
      <c r="M197" s="247"/>
      <c r="N197" s="247"/>
      <c r="O197" s="247"/>
      <c r="U197" s="200"/>
      <c r="V197" s="200"/>
    </row>
    <row r="198" spans="2:26" ht="36" hidden="1" customHeight="1">
      <c r="B198" s="202"/>
      <c r="C198" s="203" t="s">
        <v>76</v>
      </c>
      <c r="D198" s="204"/>
      <c r="E198" s="205"/>
      <c r="F198" s="205"/>
      <c r="G198" s="206" t="s">
        <v>77</v>
      </c>
      <c r="H198" s="207"/>
      <c r="I198" s="248"/>
      <c r="J198" s="249" t="s">
        <v>123</v>
      </c>
      <c r="K198" s="248"/>
      <c r="L198" s="205"/>
      <c r="M198" s="205"/>
      <c r="N198" s="205"/>
      <c r="O198" s="208" t="s">
        <v>76</v>
      </c>
      <c r="R198" s="326"/>
      <c r="S198" s="326"/>
      <c r="T198" s="85"/>
      <c r="U198" s="85"/>
      <c r="V198" s="85"/>
      <c r="W198" s="85"/>
    </row>
    <row r="199" spans="2:26" ht="6.75" hidden="1" customHeight="1">
      <c r="B199" s="86"/>
      <c r="C199" s="209"/>
      <c r="D199" s="210"/>
      <c r="E199" s="211"/>
      <c r="F199" s="212"/>
      <c r="G199" s="327"/>
      <c r="H199" s="327"/>
      <c r="I199" s="82"/>
      <c r="J199" s="82"/>
      <c r="K199" s="213"/>
      <c r="L199" s="213"/>
      <c r="M199" s="213"/>
      <c r="N199" s="213"/>
      <c r="O199" s="82"/>
      <c r="T199" s="85"/>
      <c r="U199" s="85"/>
      <c r="V199" s="85"/>
      <c r="W199" s="85"/>
    </row>
    <row r="200" spans="2:26" ht="24" hidden="1" customHeight="1">
      <c r="B200" s="86"/>
      <c r="C200" s="214"/>
      <c r="D200" s="328" t="s">
        <v>71</v>
      </c>
      <c r="E200" s="329"/>
      <c r="F200" s="215"/>
      <c r="G200" s="328" t="s">
        <v>72</v>
      </c>
      <c r="H200" s="329"/>
      <c r="I200" s="82"/>
      <c r="J200" s="328" t="s">
        <v>73</v>
      </c>
      <c r="K200" s="329"/>
      <c r="L200" s="216"/>
      <c r="M200" s="217"/>
      <c r="N200" s="217"/>
      <c r="O200" s="82"/>
      <c r="S200" s="218" t="s">
        <v>78</v>
      </c>
      <c r="T200" s="218">
        <v>15</v>
      </c>
    </row>
    <row r="201" spans="2:26" ht="53" hidden="1" customHeight="1">
      <c r="B201" s="219"/>
      <c r="C201" s="220" t="s">
        <v>79</v>
      </c>
      <c r="D201" s="220" t="s">
        <v>80</v>
      </c>
      <c r="E201" s="221" t="s">
        <v>81</v>
      </c>
      <c r="F201" s="222"/>
      <c r="G201" s="223" t="s">
        <v>80</v>
      </c>
      <c r="H201" s="221" t="s">
        <v>81</v>
      </c>
      <c r="I201" s="222"/>
      <c r="J201" s="223" t="s">
        <v>80</v>
      </c>
      <c r="K201" s="220" t="s">
        <v>81</v>
      </c>
      <c r="L201" s="222"/>
      <c r="N201" s="325" t="s">
        <v>82</v>
      </c>
      <c r="O201" s="325"/>
      <c r="R201" s="224"/>
      <c r="S201" s="220" t="s">
        <v>83</v>
      </c>
      <c r="T201" s="220" t="s">
        <v>84</v>
      </c>
      <c r="U201" s="220" t="s">
        <v>85</v>
      </c>
      <c r="V201" s="200"/>
      <c r="W201" s="85"/>
      <c r="X201" s="225"/>
      <c r="Y201" s="225"/>
      <c r="Z201" s="225"/>
    </row>
    <row r="202" spans="2:26" s="85" customFormat="1" ht="24" hidden="1" customHeight="1">
      <c r="C202" s="226">
        <v>10</v>
      </c>
      <c r="D202" s="227">
        <v>42.5</v>
      </c>
      <c r="E202" s="227">
        <v>50</v>
      </c>
      <c r="F202" s="228"/>
      <c r="G202" s="227">
        <v>50.25</v>
      </c>
      <c r="H202" s="227">
        <v>57.75</v>
      </c>
      <c r="I202" s="229"/>
      <c r="J202" s="227">
        <v>58.25</v>
      </c>
      <c r="K202" s="227">
        <v>65.75</v>
      </c>
      <c r="L202" s="230"/>
      <c r="M202" s="231"/>
      <c r="N202" s="325"/>
      <c r="O202" s="325"/>
      <c r="R202" s="232"/>
      <c r="S202" s="227">
        <v>5.0625</v>
      </c>
      <c r="T202" s="227">
        <v>5.625</v>
      </c>
      <c r="U202" s="227">
        <v>6.25</v>
      </c>
      <c r="V202" s="200"/>
      <c r="Y202" s="233"/>
      <c r="Z202" s="233"/>
    </row>
    <row r="203" spans="2:26" s="85" customFormat="1" ht="24" hidden="1" customHeight="1">
      <c r="C203" s="234">
        <v>11</v>
      </c>
      <c r="D203" s="235">
        <v>53.75</v>
      </c>
      <c r="E203" s="235">
        <v>60.75</v>
      </c>
      <c r="F203" s="236"/>
      <c r="G203" s="235">
        <v>61</v>
      </c>
      <c r="H203" s="235">
        <v>68</v>
      </c>
      <c r="I203" s="237"/>
      <c r="J203" s="235">
        <v>68.5</v>
      </c>
      <c r="K203" s="235">
        <v>75.5</v>
      </c>
      <c r="L203" s="230"/>
      <c r="M203" s="231"/>
      <c r="N203" s="325"/>
      <c r="O203" s="325"/>
      <c r="R203" s="232"/>
      <c r="S203" s="235">
        <v>5.0625</v>
      </c>
      <c r="T203" s="235">
        <v>5.625</v>
      </c>
      <c r="U203" s="235">
        <v>6.25</v>
      </c>
      <c r="V203" s="200"/>
      <c r="Y203" s="233"/>
      <c r="Z203" s="233"/>
    </row>
    <row r="204" spans="2:26" s="85" customFormat="1" ht="24" hidden="1" customHeight="1">
      <c r="C204" s="238">
        <v>12</v>
      </c>
      <c r="D204" s="227">
        <v>66.25</v>
      </c>
      <c r="E204" s="227">
        <v>72.25</v>
      </c>
      <c r="F204" s="239"/>
      <c r="G204" s="227">
        <v>72.5</v>
      </c>
      <c r="H204" s="227">
        <v>78</v>
      </c>
      <c r="I204" s="240"/>
      <c r="J204" s="227">
        <v>78.25</v>
      </c>
      <c r="K204" s="227">
        <v>83.5</v>
      </c>
      <c r="L204" s="230"/>
      <c r="M204" s="231"/>
      <c r="N204" s="325"/>
      <c r="O204" s="325"/>
      <c r="R204" s="232"/>
      <c r="S204" s="227">
        <v>5.0625</v>
      </c>
      <c r="T204" s="227">
        <v>5.625</v>
      </c>
      <c r="U204" s="227">
        <v>6.25</v>
      </c>
      <c r="V204" s="200"/>
      <c r="Y204" s="233"/>
      <c r="Z204" s="233"/>
    </row>
    <row r="205" spans="2:26" s="85" customFormat="1" ht="24" hidden="1" customHeight="1">
      <c r="C205" s="234">
        <v>13</v>
      </c>
      <c r="D205" s="235">
        <v>75</v>
      </c>
      <c r="E205" s="235">
        <v>79.75</v>
      </c>
      <c r="F205" s="236"/>
      <c r="G205" s="235">
        <v>80</v>
      </c>
      <c r="H205" s="235">
        <v>84.75</v>
      </c>
      <c r="I205" s="237"/>
      <c r="J205" s="235">
        <v>85</v>
      </c>
      <c r="K205" s="235">
        <v>89.75</v>
      </c>
      <c r="L205" s="230"/>
      <c r="M205" s="231"/>
      <c r="N205" s="325"/>
      <c r="O205" s="325"/>
      <c r="R205" s="232"/>
      <c r="S205" s="235">
        <v>5.0625</v>
      </c>
      <c r="T205" s="235">
        <v>5.625</v>
      </c>
      <c r="U205" s="235">
        <v>6.25</v>
      </c>
      <c r="V205" s="200"/>
      <c r="Y205" s="233"/>
      <c r="Z205" s="233"/>
    </row>
    <row r="206" spans="2:26" s="85" customFormat="1" ht="24" hidden="1" customHeight="1">
      <c r="C206" s="238">
        <v>14</v>
      </c>
      <c r="D206" s="227">
        <v>79.75</v>
      </c>
      <c r="E206" s="227">
        <v>85.75</v>
      </c>
      <c r="F206" s="236"/>
      <c r="G206" s="227">
        <v>86.25</v>
      </c>
      <c r="H206" s="227">
        <v>92.25</v>
      </c>
      <c r="I206" s="237"/>
      <c r="J206" s="227">
        <v>92.75</v>
      </c>
      <c r="K206" s="227">
        <v>98.75</v>
      </c>
      <c r="L206" s="230"/>
      <c r="M206" s="231"/>
      <c r="N206" s="325"/>
      <c r="O206" s="325"/>
      <c r="R206" s="232"/>
      <c r="S206" s="227">
        <v>6.6825000000000001</v>
      </c>
      <c r="T206" s="227">
        <v>7.4249999999999998</v>
      </c>
      <c r="U206" s="227">
        <v>8.25</v>
      </c>
      <c r="V206" s="200"/>
      <c r="Y206" s="233"/>
      <c r="Z206" s="233"/>
    </row>
    <row r="207" spans="2:26" s="85" customFormat="1" ht="24" hidden="1" customHeight="1">
      <c r="C207" s="234">
        <v>15</v>
      </c>
      <c r="D207" s="235">
        <v>87</v>
      </c>
      <c r="E207" s="235">
        <v>94</v>
      </c>
      <c r="F207" s="236"/>
      <c r="G207" s="235">
        <v>94.75</v>
      </c>
      <c r="H207" s="235">
        <v>101.5</v>
      </c>
      <c r="I207" s="237"/>
      <c r="J207" s="235">
        <v>102.5</v>
      </c>
      <c r="K207" s="235">
        <v>109.25</v>
      </c>
      <c r="L207" s="230"/>
      <c r="M207" s="231"/>
      <c r="N207" s="325"/>
      <c r="O207" s="325"/>
      <c r="R207" s="232"/>
      <c r="S207" s="235">
        <v>8.3025000000000002</v>
      </c>
      <c r="T207" s="235">
        <v>9.2249999999999996</v>
      </c>
      <c r="U207" s="235">
        <v>10.25</v>
      </c>
      <c r="V207" s="200"/>
      <c r="Y207" s="233"/>
      <c r="Z207" s="233"/>
    </row>
    <row r="208" spans="2:26" s="85" customFormat="1" ht="24" hidden="1" customHeight="1">
      <c r="C208" s="238">
        <v>16</v>
      </c>
      <c r="D208" s="227">
        <v>92.75</v>
      </c>
      <c r="E208" s="227">
        <v>100.75</v>
      </c>
      <c r="F208" s="236"/>
      <c r="G208" s="227">
        <v>101.5</v>
      </c>
      <c r="H208" s="227">
        <v>109.5</v>
      </c>
      <c r="I208" s="237"/>
      <c r="J208" s="227">
        <v>110.25</v>
      </c>
      <c r="K208" s="227">
        <v>118.25</v>
      </c>
      <c r="L208" s="230"/>
      <c r="M208" s="231"/>
      <c r="N208" s="325"/>
      <c r="O208" s="325"/>
      <c r="R208" s="232"/>
      <c r="S208" s="227">
        <v>8.3025000000000002</v>
      </c>
      <c r="T208" s="227">
        <v>9.2249999999999996</v>
      </c>
      <c r="U208" s="227">
        <v>10.25</v>
      </c>
      <c r="V208" s="200"/>
      <c r="Y208" s="233"/>
      <c r="Z208" s="233"/>
    </row>
    <row r="209" spans="2:26" s="85" customFormat="1" ht="24" hidden="1" customHeight="1">
      <c r="C209" s="234">
        <v>17</v>
      </c>
      <c r="D209" s="235">
        <v>105.5</v>
      </c>
      <c r="E209" s="235">
        <v>114.75</v>
      </c>
      <c r="F209" s="236"/>
      <c r="G209" s="235">
        <v>116</v>
      </c>
      <c r="H209" s="235">
        <v>125.25</v>
      </c>
      <c r="I209" s="237"/>
      <c r="J209" s="235">
        <v>126.75</v>
      </c>
      <c r="K209" s="235">
        <v>135.75</v>
      </c>
      <c r="L209" s="230"/>
      <c r="M209" s="231"/>
      <c r="N209" s="325"/>
      <c r="O209" s="325"/>
      <c r="R209" s="232"/>
      <c r="S209" s="235">
        <v>14.3775</v>
      </c>
      <c r="T209" s="235">
        <v>15.975</v>
      </c>
      <c r="U209" s="235">
        <v>17.75</v>
      </c>
      <c r="V209" s="200"/>
    </row>
    <row r="210" spans="2:26" s="85" customFormat="1" ht="24" hidden="1" customHeight="1">
      <c r="C210" s="238">
        <v>18</v>
      </c>
      <c r="D210" s="227">
        <v>113.75</v>
      </c>
      <c r="E210" s="227">
        <v>123.75</v>
      </c>
      <c r="F210" s="236"/>
      <c r="G210" s="227">
        <v>125</v>
      </c>
      <c r="H210" s="227">
        <v>134.75</v>
      </c>
      <c r="I210" s="237"/>
      <c r="J210" s="227">
        <v>136.25</v>
      </c>
      <c r="K210" s="227">
        <v>144.75</v>
      </c>
      <c r="L210" s="230"/>
      <c r="M210" s="231"/>
      <c r="N210" s="241"/>
      <c r="O210" s="241"/>
      <c r="R210" s="232"/>
      <c r="S210" s="227">
        <v>14.3775</v>
      </c>
      <c r="T210" s="227">
        <v>15.975</v>
      </c>
      <c r="U210" s="227">
        <v>17.75</v>
      </c>
      <c r="V210" s="200"/>
    </row>
    <row r="211" spans="2:26" ht="15" hidden="1" customHeight="1" thickBot="1">
      <c r="C211" s="242"/>
      <c r="D211" s="243"/>
      <c r="E211" s="243"/>
      <c r="F211" s="244"/>
      <c r="G211" s="244"/>
      <c r="H211" s="244"/>
      <c r="I211" s="245"/>
      <c r="J211" s="232"/>
      <c r="K211" s="232"/>
      <c r="L211" s="232"/>
      <c r="M211" s="246"/>
      <c r="N211" s="241"/>
      <c r="O211" s="241"/>
      <c r="R211" s="232"/>
      <c r="S211" s="232"/>
      <c r="T211" s="85"/>
      <c r="U211" s="200"/>
      <c r="V211" s="200"/>
      <c r="W211" s="85"/>
    </row>
    <row r="212" spans="2:26" ht="15" hidden="1" thickTop="1">
      <c r="B212" s="247"/>
      <c r="C212" s="247"/>
      <c r="D212" s="247"/>
      <c r="E212" s="247"/>
      <c r="F212" s="247"/>
      <c r="G212" s="247"/>
      <c r="H212" s="247"/>
      <c r="I212" s="247"/>
      <c r="J212" s="247"/>
      <c r="K212" s="247"/>
      <c r="L212" s="247"/>
      <c r="M212" s="247"/>
      <c r="N212" s="247"/>
      <c r="O212" s="247"/>
      <c r="U212" s="200"/>
      <c r="V212" s="200"/>
    </row>
    <row r="213" spans="2:26" ht="36" hidden="1" customHeight="1">
      <c r="B213" s="202"/>
      <c r="C213" s="203" t="s">
        <v>76</v>
      </c>
      <c r="D213" s="204"/>
      <c r="E213" s="205"/>
      <c r="F213" s="205"/>
      <c r="G213" s="206" t="s">
        <v>77</v>
      </c>
      <c r="H213" s="207"/>
      <c r="I213" s="248"/>
      <c r="J213" s="249" t="s">
        <v>124</v>
      </c>
      <c r="K213" s="248"/>
      <c r="L213" s="205"/>
      <c r="M213" s="205"/>
      <c r="N213" s="205"/>
      <c r="O213" s="208" t="s">
        <v>76</v>
      </c>
      <c r="R213" s="326"/>
      <c r="S213" s="326"/>
      <c r="T213" s="85"/>
      <c r="U213" s="85"/>
      <c r="V213" s="85"/>
      <c r="W213" s="85"/>
    </row>
    <row r="214" spans="2:26" ht="6.75" hidden="1" customHeight="1">
      <c r="B214" s="86"/>
      <c r="C214" s="209"/>
      <c r="D214" s="210"/>
      <c r="E214" s="211"/>
      <c r="F214" s="212"/>
      <c r="G214" s="327"/>
      <c r="H214" s="327"/>
      <c r="I214" s="82"/>
      <c r="J214" s="82"/>
      <c r="K214" s="213"/>
      <c r="L214" s="213"/>
      <c r="M214" s="213"/>
      <c r="N214" s="213"/>
      <c r="O214" s="82"/>
      <c r="T214" s="85"/>
      <c r="U214" s="85"/>
      <c r="V214" s="85"/>
      <c r="W214" s="85"/>
    </row>
    <row r="215" spans="2:26" ht="24" hidden="1" customHeight="1">
      <c r="B215" s="86"/>
      <c r="C215" s="214"/>
      <c r="D215" s="328" t="s">
        <v>71</v>
      </c>
      <c r="E215" s="329"/>
      <c r="F215" s="215"/>
      <c r="G215" s="328" t="s">
        <v>72</v>
      </c>
      <c r="H215" s="329"/>
      <c r="I215" s="82"/>
      <c r="J215" s="328" t="s">
        <v>73</v>
      </c>
      <c r="K215" s="329"/>
      <c r="L215" s="216"/>
      <c r="M215" s="217"/>
      <c r="N215" s="217"/>
      <c r="O215" s="82"/>
      <c r="S215" s="218" t="s">
        <v>78</v>
      </c>
      <c r="T215" s="218">
        <v>16</v>
      </c>
    </row>
    <row r="216" spans="2:26" ht="53" hidden="1" customHeight="1">
      <c r="B216" s="219"/>
      <c r="C216" s="220" t="s">
        <v>79</v>
      </c>
      <c r="D216" s="220" t="s">
        <v>80</v>
      </c>
      <c r="E216" s="221" t="s">
        <v>81</v>
      </c>
      <c r="F216" s="222"/>
      <c r="G216" s="223" t="s">
        <v>80</v>
      </c>
      <c r="H216" s="221" t="s">
        <v>81</v>
      </c>
      <c r="I216" s="222"/>
      <c r="J216" s="223" t="s">
        <v>80</v>
      </c>
      <c r="K216" s="220" t="s">
        <v>81</v>
      </c>
      <c r="L216" s="222"/>
      <c r="N216" s="325" t="s">
        <v>82</v>
      </c>
      <c r="O216" s="325"/>
      <c r="R216" s="224"/>
      <c r="S216" s="220" t="s">
        <v>83</v>
      </c>
      <c r="T216" s="220" t="s">
        <v>84</v>
      </c>
      <c r="U216" s="220" t="s">
        <v>85</v>
      </c>
      <c r="V216" s="200"/>
      <c r="W216" s="85"/>
      <c r="X216" s="225"/>
      <c r="Y216" s="225"/>
      <c r="Z216" s="225"/>
    </row>
    <row r="217" spans="2:26" s="85" customFormat="1" ht="24" hidden="1" customHeight="1">
      <c r="C217" s="226">
        <v>10</v>
      </c>
      <c r="D217" s="227">
        <v>42.5</v>
      </c>
      <c r="E217" s="227">
        <v>50</v>
      </c>
      <c r="F217" s="228"/>
      <c r="G217" s="227">
        <v>50.25</v>
      </c>
      <c r="H217" s="227">
        <v>57.75</v>
      </c>
      <c r="I217" s="229"/>
      <c r="J217" s="227">
        <v>58.25</v>
      </c>
      <c r="K217" s="227">
        <v>65.75</v>
      </c>
      <c r="L217" s="230"/>
      <c r="M217" s="231"/>
      <c r="N217" s="325"/>
      <c r="O217" s="325"/>
      <c r="R217" s="232"/>
      <c r="S217" s="227">
        <v>5.0625</v>
      </c>
      <c r="T217" s="227">
        <v>5.625</v>
      </c>
      <c r="U217" s="227">
        <v>6.25</v>
      </c>
      <c r="V217" s="200"/>
      <c r="Y217" s="233"/>
      <c r="Z217" s="233"/>
    </row>
    <row r="218" spans="2:26" s="85" customFormat="1" ht="24" hidden="1" customHeight="1">
      <c r="C218" s="234">
        <v>11</v>
      </c>
      <c r="D218" s="235">
        <v>53.75</v>
      </c>
      <c r="E218" s="235">
        <v>60.75</v>
      </c>
      <c r="F218" s="236"/>
      <c r="G218" s="235">
        <v>61</v>
      </c>
      <c r="H218" s="235">
        <v>68</v>
      </c>
      <c r="I218" s="237"/>
      <c r="J218" s="235">
        <v>68.5</v>
      </c>
      <c r="K218" s="235">
        <v>75.5</v>
      </c>
      <c r="L218" s="230"/>
      <c r="M218" s="231"/>
      <c r="N218" s="325"/>
      <c r="O218" s="325"/>
      <c r="R218" s="232"/>
      <c r="S218" s="235">
        <v>5.0625</v>
      </c>
      <c r="T218" s="235">
        <v>5.625</v>
      </c>
      <c r="U218" s="235">
        <v>6.25</v>
      </c>
      <c r="V218" s="200"/>
      <c r="Y218" s="233"/>
      <c r="Z218" s="233"/>
    </row>
    <row r="219" spans="2:26" s="85" customFormat="1" ht="24" hidden="1" customHeight="1">
      <c r="C219" s="238">
        <v>12</v>
      </c>
      <c r="D219" s="227">
        <v>66.25</v>
      </c>
      <c r="E219" s="227">
        <v>72.25</v>
      </c>
      <c r="F219" s="239"/>
      <c r="G219" s="227">
        <v>72.5</v>
      </c>
      <c r="H219" s="227">
        <v>78</v>
      </c>
      <c r="I219" s="240"/>
      <c r="J219" s="227">
        <v>78.25</v>
      </c>
      <c r="K219" s="227">
        <v>83.5</v>
      </c>
      <c r="L219" s="230"/>
      <c r="M219" s="231"/>
      <c r="N219" s="325"/>
      <c r="O219" s="325"/>
      <c r="R219" s="232"/>
      <c r="S219" s="227">
        <v>5.0625</v>
      </c>
      <c r="T219" s="227">
        <v>5.625</v>
      </c>
      <c r="U219" s="227">
        <v>6.25</v>
      </c>
      <c r="V219" s="200"/>
      <c r="Y219" s="233"/>
      <c r="Z219" s="233"/>
    </row>
    <row r="220" spans="2:26" s="85" customFormat="1" ht="24" hidden="1" customHeight="1">
      <c r="C220" s="234">
        <v>13</v>
      </c>
      <c r="D220" s="235">
        <v>75</v>
      </c>
      <c r="E220" s="235">
        <v>79.75</v>
      </c>
      <c r="F220" s="236"/>
      <c r="G220" s="235">
        <v>80</v>
      </c>
      <c r="H220" s="235">
        <v>84.75</v>
      </c>
      <c r="I220" s="237"/>
      <c r="J220" s="235">
        <v>85</v>
      </c>
      <c r="K220" s="235">
        <v>89.75</v>
      </c>
      <c r="L220" s="230"/>
      <c r="M220" s="231"/>
      <c r="N220" s="325"/>
      <c r="O220" s="325"/>
      <c r="R220" s="232"/>
      <c r="S220" s="235">
        <v>5.0625</v>
      </c>
      <c r="T220" s="235">
        <v>5.625</v>
      </c>
      <c r="U220" s="235">
        <v>6.25</v>
      </c>
      <c r="V220" s="200"/>
      <c r="Y220" s="233"/>
      <c r="Z220" s="233"/>
    </row>
    <row r="221" spans="2:26" s="85" customFormat="1" ht="24" hidden="1" customHeight="1">
      <c r="C221" s="238">
        <v>14</v>
      </c>
      <c r="D221" s="227">
        <v>79.75</v>
      </c>
      <c r="E221" s="227">
        <v>85.75</v>
      </c>
      <c r="F221" s="236"/>
      <c r="G221" s="227">
        <v>86.25</v>
      </c>
      <c r="H221" s="227">
        <v>92.25</v>
      </c>
      <c r="I221" s="237"/>
      <c r="J221" s="227">
        <v>92.75</v>
      </c>
      <c r="K221" s="227">
        <v>98.75</v>
      </c>
      <c r="L221" s="230"/>
      <c r="M221" s="231"/>
      <c r="N221" s="325"/>
      <c r="O221" s="325"/>
      <c r="R221" s="232"/>
      <c r="S221" s="227">
        <v>6.6825000000000001</v>
      </c>
      <c r="T221" s="227">
        <v>7.4249999999999998</v>
      </c>
      <c r="U221" s="227">
        <v>8.25</v>
      </c>
      <c r="V221" s="200"/>
      <c r="Y221" s="233"/>
      <c r="Z221" s="233"/>
    </row>
    <row r="222" spans="2:26" s="85" customFormat="1" ht="24" hidden="1" customHeight="1">
      <c r="C222" s="234">
        <v>15</v>
      </c>
      <c r="D222" s="235">
        <v>87</v>
      </c>
      <c r="E222" s="235">
        <v>94</v>
      </c>
      <c r="F222" s="236"/>
      <c r="G222" s="235">
        <v>94.75</v>
      </c>
      <c r="H222" s="235">
        <v>101.5</v>
      </c>
      <c r="I222" s="237"/>
      <c r="J222" s="235">
        <v>102.5</v>
      </c>
      <c r="K222" s="235">
        <v>109.25</v>
      </c>
      <c r="L222" s="230"/>
      <c r="M222" s="231"/>
      <c r="N222" s="325"/>
      <c r="O222" s="325"/>
      <c r="R222" s="232"/>
      <c r="S222" s="235">
        <v>8.3025000000000002</v>
      </c>
      <c r="T222" s="235">
        <v>9.2249999999999996</v>
      </c>
      <c r="U222" s="235">
        <v>10.25</v>
      </c>
      <c r="V222" s="200"/>
      <c r="Y222" s="233"/>
      <c r="Z222" s="233"/>
    </row>
    <row r="223" spans="2:26" s="85" customFormat="1" ht="24" hidden="1" customHeight="1">
      <c r="C223" s="238">
        <v>16</v>
      </c>
      <c r="D223" s="227">
        <v>92.75</v>
      </c>
      <c r="E223" s="227">
        <v>100.75</v>
      </c>
      <c r="F223" s="236"/>
      <c r="G223" s="227">
        <v>101.5</v>
      </c>
      <c r="H223" s="227">
        <v>109.5</v>
      </c>
      <c r="I223" s="237"/>
      <c r="J223" s="227">
        <v>110.25</v>
      </c>
      <c r="K223" s="227">
        <v>118.25</v>
      </c>
      <c r="L223" s="230"/>
      <c r="M223" s="231"/>
      <c r="N223" s="325"/>
      <c r="O223" s="325"/>
      <c r="R223" s="232"/>
      <c r="S223" s="227">
        <v>8.3025000000000002</v>
      </c>
      <c r="T223" s="227">
        <v>9.2249999999999996</v>
      </c>
      <c r="U223" s="227">
        <v>10.25</v>
      </c>
      <c r="V223" s="200"/>
      <c r="Y223" s="233"/>
      <c r="Z223" s="233"/>
    </row>
    <row r="224" spans="2:26" s="85" customFormat="1" ht="24" hidden="1" customHeight="1">
      <c r="C224" s="234">
        <v>17</v>
      </c>
      <c r="D224" s="235">
        <v>105.5</v>
      </c>
      <c r="E224" s="235">
        <v>114.75</v>
      </c>
      <c r="F224" s="236"/>
      <c r="G224" s="235">
        <v>116</v>
      </c>
      <c r="H224" s="235">
        <v>125.25</v>
      </c>
      <c r="I224" s="237"/>
      <c r="J224" s="235">
        <v>126.75</v>
      </c>
      <c r="K224" s="235">
        <v>135.75</v>
      </c>
      <c r="L224" s="230"/>
      <c r="M224" s="231"/>
      <c r="N224" s="325"/>
      <c r="O224" s="325"/>
      <c r="R224" s="232"/>
      <c r="S224" s="235">
        <v>14.3775</v>
      </c>
      <c r="T224" s="235">
        <v>15.975</v>
      </c>
      <c r="U224" s="235">
        <v>17.75</v>
      </c>
      <c r="V224" s="200"/>
    </row>
    <row r="225" spans="2:26" s="85" customFormat="1" ht="24" hidden="1" customHeight="1">
      <c r="C225" s="238">
        <v>18</v>
      </c>
      <c r="D225" s="227">
        <v>113.75</v>
      </c>
      <c r="E225" s="227">
        <v>123.75</v>
      </c>
      <c r="F225" s="236"/>
      <c r="G225" s="227">
        <v>125</v>
      </c>
      <c r="H225" s="227">
        <v>134.75</v>
      </c>
      <c r="I225" s="237"/>
      <c r="J225" s="227">
        <v>136.25</v>
      </c>
      <c r="K225" s="227">
        <v>144.75</v>
      </c>
      <c r="L225" s="230"/>
      <c r="M225" s="231"/>
      <c r="N225" s="241"/>
      <c r="O225" s="241"/>
      <c r="R225" s="232"/>
      <c r="S225" s="227">
        <v>14.3775</v>
      </c>
      <c r="T225" s="227">
        <v>15.975</v>
      </c>
      <c r="U225" s="227">
        <v>17.75</v>
      </c>
      <c r="V225" s="200"/>
    </row>
    <row r="226" spans="2:26" ht="15" hidden="1" customHeight="1" thickBot="1">
      <c r="C226" s="242"/>
      <c r="D226" s="243"/>
      <c r="E226" s="243"/>
      <c r="F226" s="244"/>
      <c r="G226" s="244"/>
      <c r="H226" s="244"/>
      <c r="I226" s="245"/>
      <c r="J226" s="232"/>
      <c r="K226" s="232"/>
      <c r="L226" s="232"/>
      <c r="M226" s="246"/>
      <c r="N226" s="241"/>
      <c r="O226" s="241"/>
      <c r="R226" s="232"/>
      <c r="S226" s="232"/>
      <c r="T226" s="85"/>
      <c r="U226" s="200"/>
      <c r="V226" s="200"/>
      <c r="W226" s="85"/>
    </row>
    <row r="227" spans="2:26" ht="15" hidden="1" thickTop="1">
      <c r="B227" s="247"/>
      <c r="C227" s="247"/>
      <c r="D227" s="247"/>
      <c r="E227" s="247"/>
      <c r="F227" s="247"/>
      <c r="G227" s="247"/>
      <c r="H227" s="247"/>
      <c r="I227" s="247"/>
      <c r="J227" s="247"/>
      <c r="K227" s="247"/>
      <c r="L227" s="247"/>
      <c r="M227" s="247"/>
      <c r="N227" s="247"/>
      <c r="O227" s="247"/>
      <c r="U227" s="200"/>
      <c r="V227" s="200"/>
    </row>
    <row r="228" spans="2:26" ht="36" hidden="1" customHeight="1">
      <c r="B228" s="202"/>
      <c r="C228" s="203" t="s">
        <v>76</v>
      </c>
      <c r="D228" s="204"/>
      <c r="E228" s="205"/>
      <c r="F228" s="205"/>
      <c r="G228" s="206" t="s">
        <v>77</v>
      </c>
      <c r="H228" s="207"/>
      <c r="I228" s="248"/>
      <c r="J228" s="249" t="s">
        <v>125</v>
      </c>
      <c r="K228" s="248"/>
      <c r="L228" s="205"/>
      <c r="M228" s="205"/>
      <c r="N228" s="205"/>
      <c r="O228" s="208" t="s">
        <v>76</v>
      </c>
      <c r="R228" s="326"/>
      <c r="S228" s="326"/>
      <c r="T228" s="85"/>
      <c r="U228" s="85"/>
      <c r="V228" s="85"/>
      <c r="W228" s="85"/>
    </row>
    <row r="229" spans="2:26" ht="6.75" hidden="1" customHeight="1">
      <c r="B229" s="86"/>
      <c r="C229" s="209"/>
      <c r="D229" s="210"/>
      <c r="E229" s="211"/>
      <c r="F229" s="212"/>
      <c r="G229" s="327"/>
      <c r="H229" s="327"/>
      <c r="I229" s="82"/>
      <c r="J229" s="82"/>
      <c r="K229" s="213"/>
      <c r="L229" s="213"/>
      <c r="M229" s="213"/>
      <c r="N229" s="213"/>
      <c r="O229" s="82"/>
      <c r="T229" s="85"/>
      <c r="U229" s="85"/>
      <c r="V229" s="85"/>
      <c r="W229" s="85"/>
    </row>
    <row r="230" spans="2:26" ht="24" hidden="1" customHeight="1">
      <c r="B230" s="86"/>
      <c r="C230" s="214"/>
      <c r="D230" s="328" t="s">
        <v>71</v>
      </c>
      <c r="E230" s="329"/>
      <c r="F230" s="215"/>
      <c r="G230" s="328" t="s">
        <v>72</v>
      </c>
      <c r="H230" s="329"/>
      <c r="I230" s="82"/>
      <c r="J230" s="328" t="s">
        <v>73</v>
      </c>
      <c r="K230" s="329"/>
      <c r="L230" s="216"/>
      <c r="M230" s="217"/>
      <c r="N230" s="217"/>
      <c r="O230" s="82"/>
      <c r="S230" s="218" t="s">
        <v>78</v>
      </c>
      <c r="T230" s="218">
        <v>17</v>
      </c>
    </row>
    <row r="231" spans="2:26" ht="53" hidden="1" customHeight="1">
      <c r="B231" s="219"/>
      <c r="C231" s="220" t="s">
        <v>79</v>
      </c>
      <c r="D231" s="220" t="s">
        <v>80</v>
      </c>
      <c r="E231" s="221" t="s">
        <v>81</v>
      </c>
      <c r="F231" s="222"/>
      <c r="G231" s="223" t="s">
        <v>80</v>
      </c>
      <c r="H231" s="221" t="s">
        <v>81</v>
      </c>
      <c r="I231" s="222"/>
      <c r="J231" s="223" t="s">
        <v>80</v>
      </c>
      <c r="K231" s="220" t="s">
        <v>81</v>
      </c>
      <c r="L231" s="222"/>
      <c r="N231" s="325" t="s">
        <v>82</v>
      </c>
      <c r="O231" s="325"/>
      <c r="R231" s="224"/>
      <c r="S231" s="220" t="s">
        <v>83</v>
      </c>
      <c r="T231" s="220" t="s">
        <v>84</v>
      </c>
      <c r="U231" s="220" t="s">
        <v>85</v>
      </c>
      <c r="V231" s="200"/>
      <c r="W231" s="85"/>
      <c r="X231" s="225"/>
      <c r="Y231" s="225"/>
      <c r="Z231" s="225"/>
    </row>
    <row r="232" spans="2:26" s="85" customFormat="1" ht="24" hidden="1" customHeight="1">
      <c r="C232" s="226">
        <v>10</v>
      </c>
      <c r="D232" s="227">
        <v>42.5</v>
      </c>
      <c r="E232" s="227">
        <v>50</v>
      </c>
      <c r="F232" s="228"/>
      <c r="G232" s="227">
        <v>50.25</v>
      </c>
      <c r="H232" s="227">
        <v>57.75</v>
      </c>
      <c r="I232" s="229"/>
      <c r="J232" s="227">
        <v>58.25</v>
      </c>
      <c r="K232" s="227">
        <v>65.75</v>
      </c>
      <c r="L232" s="230"/>
      <c r="M232" s="231"/>
      <c r="N232" s="325"/>
      <c r="O232" s="325"/>
      <c r="R232" s="232"/>
      <c r="S232" s="227">
        <v>5.0625</v>
      </c>
      <c r="T232" s="227">
        <v>5.625</v>
      </c>
      <c r="U232" s="227">
        <v>6.25</v>
      </c>
      <c r="V232" s="200"/>
      <c r="Y232" s="233"/>
      <c r="Z232" s="233"/>
    </row>
    <row r="233" spans="2:26" s="85" customFormat="1" ht="24" hidden="1" customHeight="1">
      <c r="C233" s="234">
        <v>11</v>
      </c>
      <c r="D233" s="235">
        <v>53.75</v>
      </c>
      <c r="E233" s="235">
        <v>60.75</v>
      </c>
      <c r="F233" s="236"/>
      <c r="G233" s="235">
        <v>61</v>
      </c>
      <c r="H233" s="235">
        <v>68</v>
      </c>
      <c r="I233" s="237"/>
      <c r="J233" s="235">
        <v>68.5</v>
      </c>
      <c r="K233" s="235">
        <v>75.5</v>
      </c>
      <c r="L233" s="230"/>
      <c r="M233" s="231"/>
      <c r="N233" s="325"/>
      <c r="O233" s="325"/>
      <c r="R233" s="232"/>
      <c r="S233" s="235">
        <v>5.0625</v>
      </c>
      <c r="T233" s="235">
        <v>5.625</v>
      </c>
      <c r="U233" s="235">
        <v>6.25</v>
      </c>
      <c r="V233" s="200"/>
      <c r="Y233" s="233"/>
      <c r="Z233" s="233"/>
    </row>
    <row r="234" spans="2:26" s="85" customFormat="1" ht="24" hidden="1" customHeight="1">
      <c r="C234" s="238">
        <v>12</v>
      </c>
      <c r="D234" s="227">
        <v>66.25</v>
      </c>
      <c r="E234" s="227">
        <v>72.25</v>
      </c>
      <c r="F234" s="239"/>
      <c r="G234" s="227">
        <v>72.5</v>
      </c>
      <c r="H234" s="227">
        <v>78</v>
      </c>
      <c r="I234" s="240"/>
      <c r="J234" s="227">
        <v>78.25</v>
      </c>
      <c r="K234" s="227">
        <v>83.5</v>
      </c>
      <c r="L234" s="230"/>
      <c r="M234" s="231"/>
      <c r="N234" s="325"/>
      <c r="O234" s="325"/>
      <c r="R234" s="232"/>
      <c r="S234" s="227">
        <v>5.0625</v>
      </c>
      <c r="T234" s="227">
        <v>5.625</v>
      </c>
      <c r="U234" s="227">
        <v>6.25</v>
      </c>
      <c r="V234" s="200"/>
      <c r="Y234" s="233"/>
      <c r="Z234" s="233"/>
    </row>
    <row r="235" spans="2:26" s="85" customFormat="1" ht="24" hidden="1" customHeight="1">
      <c r="C235" s="234">
        <v>13</v>
      </c>
      <c r="D235" s="235">
        <v>75</v>
      </c>
      <c r="E235" s="235">
        <v>79.75</v>
      </c>
      <c r="F235" s="236"/>
      <c r="G235" s="235">
        <v>80</v>
      </c>
      <c r="H235" s="235">
        <v>84.75</v>
      </c>
      <c r="I235" s="237"/>
      <c r="J235" s="235">
        <v>85</v>
      </c>
      <c r="K235" s="235">
        <v>89.75</v>
      </c>
      <c r="L235" s="230"/>
      <c r="M235" s="231"/>
      <c r="N235" s="325"/>
      <c r="O235" s="325"/>
      <c r="R235" s="232"/>
      <c r="S235" s="235">
        <v>5.0625</v>
      </c>
      <c r="T235" s="235">
        <v>5.625</v>
      </c>
      <c r="U235" s="235">
        <v>6.25</v>
      </c>
      <c r="V235" s="200"/>
      <c r="Y235" s="233"/>
      <c r="Z235" s="233"/>
    </row>
    <row r="236" spans="2:26" s="85" customFormat="1" ht="24" hidden="1" customHeight="1">
      <c r="C236" s="238">
        <v>14</v>
      </c>
      <c r="D236" s="227">
        <v>79.75</v>
      </c>
      <c r="E236" s="227">
        <v>85.75</v>
      </c>
      <c r="F236" s="236"/>
      <c r="G236" s="227">
        <v>86.25</v>
      </c>
      <c r="H236" s="227">
        <v>92.25</v>
      </c>
      <c r="I236" s="237"/>
      <c r="J236" s="227">
        <v>92.75</v>
      </c>
      <c r="K236" s="227">
        <v>98.75</v>
      </c>
      <c r="L236" s="230"/>
      <c r="M236" s="231"/>
      <c r="N236" s="325"/>
      <c r="O236" s="325"/>
      <c r="R236" s="232"/>
      <c r="S236" s="227">
        <v>6.6825000000000001</v>
      </c>
      <c r="T236" s="227">
        <v>7.4249999999999998</v>
      </c>
      <c r="U236" s="227">
        <v>8.25</v>
      </c>
      <c r="V236" s="200"/>
      <c r="Y236" s="233"/>
      <c r="Z236" s="233"/>
    </row>
    <row r="237" spans="2:26" s="85" customFormat="1" ht="24" hidden="1" customHeight="1">
      <c r="C237" s="234">
        <v>15</v>
      </c>
      <c r="D237" s="235">
        <v>87</v>
      </c>
      <c r="E237" s="235">
        <v>94</v>
      </c>
      <c r="F237" s="236"/>
      <c r="G237" s="235">
        <v>94.75</v>
      </c>
      <c r="H237" s="235">
        <v>101.5</v>
      </c>
      <c r="I237" s="237"/>
      <c r="J237" s="235">
        <v>102.5</v>
      </c>
      <c r="K237" s="235">
        <v>109.25</v>
      </c>
      <c r="L237" s="230"/>
      <c r="M237" s="231"/>
      <c r="N237" s="325"/>
      <c r="O237" s="325"/>
      <c r="R237" s="232"/>
      <c r="S237" s="235">
        <v>8.3025000000000002</v>
      </c>
      <c r="T237" s="235">
        <v>9.2249999999999996</v>
      </c>
      <c r="U237" s="235">
        <v>10.25</v>
      </c>
      <c r="V237" s="200"/>
      <c r="Y237" s="233"/>
      <c r="Z237" s="233"/>
    </row>
    <row r="238" spans="2:26" s="85" customFormat="1" ht="24" hidden="1" customHeight="1">
      <c r="C238" s="238">
        <v>16</v>
      </c>
      <c r="D238" s="227">
        <v>92.75</v>
      </c>
      <c r="E238" s="227">
        <v>100.75</v>
      </c>
      <c r="F238" s="236"/>
      <c r="G238" s="227">
        <v>101.5</v>
      </c>
      <c r="H238" s="227">
        <v>109.5</v>
      </c>
      <c r="I238" s="237"/>
      <c r="J238" s="227">
        <v>110.25</v>
      </c>
      <c r="K238" s="227">
        <v>118.25</v>
      </c>
      <c r="L238" s="230"/>
      <c r="M238" s="231"/>
      <c r="N238" s="325"/>
      <c r="O238" s="325"/>
      <c r="R238" s="232"/>
      <c r="S238" s="227">
        <v>8.3025000000000002</v>
      </c>
      <c r="T238" s="227">
        <v>9.2249999999999996</v>
      </c>
      <c r="U238" s="227">
        <v>10.25</v>
      </c>
      <c r="V238" s="200"/>
      <c r="Y238" s="233"/>
      <c r="Z238" s="233"/>
    </row>
    <row r="239" spans="2:26" s="85" customFormat="1" ht="24" hidden="1" customHeight="1">
      <c r="C239" s="234">
        <v>17</v>
      </c>
      <c r="D239" s="235">
        <v>105.5</v>
      </c>
      <c r="E239" s="235">
        <v>114.75</v>
      </c>
      <c r="F239" s="236"/>
      <c r="G239" s="235">
        <v>116</v>
      </c>
      <c r="H239" s="235">
        <v>125.25</v>
      </c>
      <c r="I239" s="237"/>
      <c r="J239" s="235">
        <v>126.75</v>
      </c>
      <c r="K239" s="235">
        <v>135.75</v>
      </c>
      <c r="L239" s="230"/>
      <c r="M239" s="231"/>
      <c r="N239" s="325"/>
      <c r="O239" s="325"/>
      <c r="R239" s="232"/>
      <c r="S239" s="235">
        <v>14.3775</v>
      </c>
      <c r="T239" s="235">
        <v>15.975</v>
      </c>
      <c r="U239" s="235">
        <v>17.75</v>
      </c>
      <c r="V239" s="200"/>
    </row>
    <row r="240" spans="2:26" s="85" customFormat="1" ht="24" hidden="1" customHeight="1">
      <c r="C240" s="238">
        <v>18</v>
      </c>
      <c r="D240" s="227">
        <v>113.75</v>
      </c>
      <c r="E240" s="227">
        <v>123.75</v>
      </c>
      <c r="F240" s="236"/>
      <c r="G240" s="227">
        <v>125</v>
      </c>
      <c r="H240" s="227">
        <v>134.75</v>
      </c>
      <c r="I240" s="237"/>
      <c r="J240" s="227">
        <v>136.25</v>
      </c>
      <c r="K240" s="227">
        <v>144.75</v>
      </c>
      <c r="L240" s="230"/>
      <c r="M240" s="231"/>
      <c r="N240" s="241"/>
      <c r="O240" s="241"/>
      <c r="R240" s="232"/>
      <c r="S240" s="227">
        <v>14.3775</v>
      </c>
      <c r="T240" s="227">
        <v>15.975</v>
      </c>
      <c r="U240" s="227">
        <v>17.75</v>
      </c>
      <c r="V240" s="200"/>
    </row>
    <row r="241" spans="2:26" ht="15" hidden="1" customHeight="1" thickBot="1">
      <c r="C241" s="242"/>
      <c r="D241" s="243"/>
      <c r="E241" s="243"/>
      <c r="F241" s="244"/>
      <c r="G241" s="244"/>
      <c r="H241" s="244"/>
      <c r="I241" s="245"/>
      <c r="J241" s="232"/>
      <c r="K241" s="232"/>
      <c r="L241" s="232"/>
      <c r="M241" s="246"/>
      <c r="N241" s="241"/>
      <c r="O241" s="241"/>
      <c r="R241" s="232"/>
      <c r="S241" s="232"/>
      <c r="T241" s="85"/>
      <c r="U241" s="200"/>
      <c r="V241" s="200"/>
      <c r="W241" s="85"/>
    </row>
    <row r="242" spans="2:26" ht="15" hidden="1" thickTop="1">
      <c r="B242" s="247"/>
      <c r="C242" s="247"/>
      <c r="D242" s="247"/>
      <c r="E242" s="247"/>
      <c r="F242" s="247"/>
      <c r="G242" s="247"/>
      <c r="H242" s="247"/>
      <c r="I242" s="247"/>
      <c r="J242" s="247"/>
      <c r="K242" s="247"/>
      <c r="L242" s="247"/>
      <c r="M242" s="247"/>
      <c r="N242" s="247"/>
      <c r="O242" s="247"/>
      <c r="U242" s="200"/>
      <c r="V242" s="200"/>
    </row>
    <row r="243" spans="2:26" ht="36" hidden="1" customHeight="1">
      <c r="B243" s="202"/>
      <c r="C243" s="203" t="s">
        <v>76</v>
      </c>
      <c r="D243" s="204"/>
      <c r="E243" s="205"/>
      <c r="F243" s="205"/>
      <c r="G243" s="206" t="s">
        <v>77</v>
      </c>
      <c r="H243" s="207"/>
      <c r="I243" s="248"/>
      <c r="J243" s="249" t="s">
        <v>126</v>
      </c>
      <c r="K243" s="248"/>
      <c r="L243" s="205"/>
      <c r="M243" s="205"/>
      <c r="N243" s="205"/>
      <c r="O243" s="208" t="s">
        <v>76</v>
      </c>
      <c r="R243" s="326"/>
      <c r="S243" s="326"/>
      <c r="T243" s="85"/>
      <c r="U243" s="85"/>
      <c r="V243" s="85"/>
      <c r="W243" s="85"/>
    </row>
    <row r="244" spans="2:26" ht="6.75" hidden="1" customHeight="1">
      <c r="B244" s="86"/>
      <c r="C244" s="209"/>
      <c r="D244" s="210"/>
      <c r="E244" s="211"/>
      <c r="F244" s="212"/>
      <c r="G244" s="327"/>
      <c r="H244" s="327"/>
      <c r="I244" s="82"/>
      <c r="J244" s="82"/>
      <c r="K244" s="213"/>
      <c r="L244" s="213"/>
      <c r="M244" s="213"/>
      <c r="N244" s="213"/>
      <c r="O244" s="82"/>
      <c r="T244" s="85"/>
      <c r="U244" s="85"/>
      <c r="V244" s="85"/>
      <c r="W244" s="85"/>
    </row>
    <row r="245" spans="2:26" ht="24" hidden="1" customHeight="1">
      <c r="B245" s="86"/>
      <c r="C245" s="214"/>
      <c r="D245" s="328" t="s">
        <v>71</v>
      </c>
      <c r="E245" s="329"/>
      <c r="F245" s="215"/>
      <c r="G245" s="328" t="s">
        <v>72</v>
      </c>
      <c r="H245" s="329"/>
      <c r="I245" s="82"/>
      <c r="J245" s="328" t="s">
        <v>73</v>
      </c>
      <c r="K245" s="329"/>
      <c r="L245" s="216"/>
      <c r="M245" s="217"/>
      <c r="N245" s="217"/>
      <c r="O245" s="82"/>
      <c r="S245" s="218" t="s">
        <v>78</v>
      </c>
      <c r="T245" s="218">
        <v>18</v>
      </c>
    </row>
    <row r="246" spans="2:26" ht="53" hidden="1" customHeight="1">
      <c r="B246" s="219"/>
      <c r="C246" s="220" t="s">
        <v>79</v>
      </c>
      <c r="D246" s="220" t="s">
        <v>80</v>
      </c>
      <c r="E246" s="221" t="s">
        <v>81</v>
      </c>
      <c r="F246" s="222"/>
      <c r="G246" s="223" t="s">
        <v>80</v>
      </c>
      <c r="H246" s="221" t="s">
        <v>81</v>
      </c>
      <c r="I246" s="222"/>
      <c r="J246" s="223" t="s">
        <v>80</v>
      </c>
      <c r="K246" s="220" t="s">
        <v>81</v>
      </c>
      <c r="L246" s="222"/>
      <c r="N246" s="325" t="s">
        <v>82</v>
      </c>
      <c r="O246" s="325"/>
      <c r="R246" s="224"/>
      <c r="S246" s="220" t="s">
        <v>83</v>
      </c>
      <c r="T246" s="220" t="s">
        <v>84</v>
      </c>
      <c r="U246" s="220" t="s">
        <v>85</v>
      </c>
      <c r="V246" s="200"/>
      <c r="W246" s="85"/>
      <c r="X246" s="225"/>
      <c r="Y246" s="225"/>
      <c r="Z246" s="225"/>
    </row>
    <row r="247" spans="2:26" s="85" customFormat="1" ht="24" hidden="1" customHeight="1">
      <c r="C247" s="226">
        <v>10</v>
      </c>
      <c r="D247" s="227">
        <v>42.5</v>
      </c>
      <c r="E247" s="227">
        <v>50</v>
      </c>
      <c r="F247" s="228"/>
      <c r="G247" s="227">
        <v>50.25</v>
      </c>
      <c r="H247" s="227">
        <v>57.75</v>
      </c>
      <c r="I247" s="229"/>
      <c r="J247" s="227">
        <v>58.25</v>
      </c>
      <c r="K247" s="227">
        <v>65.75</v>
      </c>
      <c r="L247" s="230"/>
      <c r="M247" s="231"/>
      <c r="N247" s="325"/>
      <c r="O247" s="325"/>
      <c r="R247" s="232"/>
      <c r="S247" s="227">
        <v>5.0625</v>
      </c>
      <c r="T247" s="227">
        <v>5.625</v>
      </c>
      <c r="U247" s="227">
        <v>6.25</v>
      </c>
      <c r="V247" s="200"/>
      <c r="Y247" s="233"/>
      <c r="Z247" s="233"/>
    </row>
    <row r="248" spans="2:26" s="85" customFormat="1" ht="24" hidden="1" customHeight="1">
      <c r="C248" s="234">
        <v>11</v>
      </c>
      <c r="D248" s="235">
        <v>53.75</v>
      </c>
      <c r="E248" s="235">
        <v>60.75</v>
      </c>
      <c r="F248" s="236"/>
      <c r="G248" s="235">
        <v>61</v>
      </c>
      <c r="H248" s="235">
        <v>68</v>
      </c>
      <c r="I248" s="237"/>
      <c r="J248" s="235">
        <v>68.5</v>
      </c>
      <c r="K248" s="235">
        <v>75.5</v>
      </c>
      <c r="L248" s="230"/>
      <c r="M248" s="231"/>
      <c r="N248" s="325"/>
      <c r="O248" s="325"/>
      <c r="R248" s="232"/>
      <c r="S248" s="235">
        <v>5.0625</v>
      </c>
      <c r="T248" s="235">
        <v>5.625</v>
      </c>
      <c r="U248" s="235">
        <v>6.25</v>
      </c>
      <c r="V248" s="200"/>
      <c r="Y248" s="233"/>
      <c r="Z248" s="233"/>
    </row>
    <row r="249" spans="2:26" s="85" customFormat="1" ht="24" hidden="1" customHeight="1">
      <c r="C249" s="238">
        <v>12</v>
      </c>
      <c r="D249" s="227">
        <v>66.25</v>
      </c>
      <c r="E249" s="227">
        <v>72.25</v>
      </c>
      <c r="F249" s="239"/>
      <c r="G249" s="227">
        <v>72.5</v>
      </c>
      <c r="H249" s="227">
        <v>78</v>
      </c>
      <c r="I249" s="240"/>
      <c r="J249" s="227">
        <v>78.25</v>
      </c>
      <c r="K249" s="227">
        <v>83.5</v>
      </c>
      <c r="L249" s="230"/>
      <c r="M249" s="231"/>
      <c r="N249" s="325"/>
      <c r="O249" s="325"/>
      <c r="R249" s="232"/>
      <c r="S249" s="227">
        <v>5.0625</v>
      </c>
      <c r="T249" s="227">
        <v>5.625</v>
      </c>
      <c r="U249" s="227">
        <v>6.25</v>
      </c>
      <c r="V249" s="200"/>
      <c r="Y249" s="233"/>
      <c r="Z249" s="233"/>
    </row>
    <row r="250" spans="2:26" s="85" customFormat="1" ht="24" hidden="1" customHeight="1">
      <c r="C250" s="234">
        <v>13</v>
      </c>
      <c r="D250" s="235">
        <v>75</v>
      </c>
      <c r="E250" s="235">
        <v>79.75</v>
      </c>
      <c r="F250" s="236"/>
      <c r="G250" s="235">
        <v>80</v>
      </c>
      <c r="H250" s="235">
        <v>84.75</v>
      </c>
      <c r="I250" s="237"/>
      <c r="J250" s="235">
        <v>85</v>
      </c>
      <c r="K250" s="235">
        <v>89.75</v>
      </c>
      <c r="L250" s="230"/>
      <c r="M250" s="231"/>
      <c r="N250" s="325"/>
      <c r="O250" s="325"/>
      <c r="R250" s="232"/>
      <c r="S250" s="235">
        <v>5.0625</v>
      </c>
      <c r="T250" s="235">
        <v>5.625</v>
      </c>
      <c r="U250" s="235">
        <v>6.25</v>
      </c>
      <c r="V250" s="200"/>
      <c r="Y250" s="233"/>
      <c r="Z250" s="233"/>
    </row>
    <row r="251" spans="2:26" s="85" customFormat="1" ht="24" hidden="1" customHeight="1">
      <c r="C251" s="238">
        <v>14</v>
      </c>
      <c r="D251" s="227">
        <v>79.75</v>
      </c>
      <c r="E251" s="227">
        <v>85.75</v>
      </c>
      <c r="F251" s="236"/>
      <c r="G251" s="227">
        <v>86.25</v>
      </c>
      <c r="H251" s="227">
        <v>92.25</v>
      </c>
      <c r="I251" s="237"/>
      <c r="J251" s="227">
        <v>92.75</v>
      </c>
      <c r="K251" s="227">
        <v>98.75</v>
      </c>
      <c r="L251" s="230"/>
      <c r="M251" s="231"/>
      <c r="N251" s="325"/>
      <c r="O251" s="325"/>
      <c r="R251" s="232"/>
      <c r="S251" s="227">
        <v>6.6825000000000001</v>
      </c>
      <c r="T251" s="227">
        <v>7.4249999999999998</v>
      </c>
      <c r="U251" s="227">
        <v>8.25</v>
      </c>
      <c r="V251" s="200"/>
      <c r="Y251" s="233"/>
      <c r="Z251" s="233"/>
    </row>
    <row r="252" spans="2:26" s="85" customFormat="1" ht="24" hidden="1" customHeight="1">
      <c r="C252" s="234">
        <v>15</v>
      </c>
      <c r="D252" s="235">
        <v>87</v>
      </c>
      <c r="E252" s="235">
        <v>94</v>
      </c>
      <c r="F252" s="236"/>
      <c r="G252" s="235">
        <v>94.75</v>
      </c>
      <c r="H252" s="235">
        <v>101.5</v>
      </c>
      <c r="I252" s="237"/>
      <c r="J252" s="235">
        <v>102.5</v>
      </c>
      <c r="K252" s="235">
        <v>109.25</v>
      </c>
      <c r="L252" s="230"/>
      <c r="M252" s="231"/>
      <c r="N252" s="325"/>
      <c r="O252" s="325"/>
      <c r="R252" s="232"/>
      <c r="S252" s="235">
        <v>8.3025000000000002</v>
      </c>
      <c r="T252" s="235">
        <v>9.2249999999999996</v>
      </c>
      <c r="U252" s="235">
        <v>10.25</v>
      </c>
      <c r="V252" s="200"/>
      <c r="Y252" s="233"/>
      <c r="Z252" s="233"/>
    </row>
    <row r="253" spans="2:26" s="85" customFormat="1" ht="24" hidden="1" customHeight="1">
      <c r="C253" s="238">
        <v>16</v>
      </c>
      <c r="D253" s="227">
        <v>92.75</v>
      </c>
      <c r="E253" s="227">
        <v>100.75</v>
      </c>
      <c r="F253" s="236"/>
      <c r="G253" s="227">
        <v>101.5</v>
      </c>
      <c r="H253" s="227">
        <v>109.5</v>
      </c>
      <c r="I253" s="237"/>
      <c r="J253" s="227">
        <v>110.25</v>
      </c>
      <c r="K253" s="227">
        <v>118.25</v>
      </c>
      <c r="L253" s="230"/>
      <c r="M253" s="231"/>
      <c r="N253" s="325"/>
      <c r="O253" s="325"/>
      <c r="R253" s="232"/>
      <c r="S253" s="227">
        <v>8.3025000000000002</v>
      </c>
      <c r="T253" s="227">
        <v>9.2249999999999996</v>
      </c>
      <c r="U253" s="227">
        <v>10.25</v>
      </c>
      <c r="V253" s="200"/>
      <c r="Y253" s="233"/>
      <c r="Z253" s="233"/>
    </row>
    <row r="254" spans="2:26" s="85" customFormat="1" ht="24" hidden="1" customHeight="1">
      <c r="C254" s="234">
        <v>17</v>
      </c>
      <c r="D254" s="235">
        <v>105.5</v>
      </c>
      <c r="E254" s="235">
        <v>114.75</v>
      </c>
      <c r="F254" s="236"/>
      <c r="G254" s="235">
        <v>116</v>
      </c>
      <c r="H254" s="235">
        <v>125.25</v>
      </c>
      <c r="I254" s="237"/>
      <c r="J254" s="235">
        <v>126.75</v>
      </c>
      <c r="K254" s="235">
        <v>135.75</v>
      </c>
      <c r="L254" s="230"/>
      <c r="M254" s="231"/>
      <c r="N254" s="325"/>
      <c r="O254" s="325"/>
      <c r="R254" s="232"/>
      <c r="S254" s="235">
        <v>14.3775</v>
      </c>
      <c r="T254" s="235">
        <v>15.975</v>
      </c>
      <c r="U254" s="235">
        <v>17.75</v>
      </c>
      <c r="V254" s="200"/>
    </row>
    <row r="255" spans="2:26" s="85" customFormat="1" ht="24" hidden="1" customHeight="1">
      <c r="C255" s="238">
        <v>18</v>
      </c>
      <c r="D255" s="227">
        <v>113.75</v>
      </c>
      <c r="E255" s="227">
        <v>123.75</v>
      </c>
      <c r="F255" s="236"/>
      <c r="G255" s="227">
        <v>125</v>
      </c>
      <c r="H255" s="227">
        <v>134.75</v>
      </c>
      <c r="I255" s="237"/>
      <c r="J255" s="227">
        <v>136.25</v>
      </c>
      <c r="K255" s="227">
        <v>144.75</v>
      </c>
      <c r="L255" s="230"/>
      <c r="M255" s="231"/>
      <c r="N255" s="241"/>
      <c r="O255" s="241"/>
      <c r="R255" s="232"/>
      <c r="S255" s="227">
        <v>14.3775</v>
      </c>
      <c r="T255" s="227">
        <v>15.975</v>
      </c>
      <c r="U255" s="227">
        <v>17.75</v>
      </c>
      <c r="V255" s="200"/>
    </row>
    <row r="256" spans="2:26" ht="15" hidden="1" customHeight="1" thickBot="1">
      <c r="C256" s="242"/>
      <c r="D256" s="243"/>
      <c r="E256" s="243"/>
      <c r="F256" s="244"/>
      <c r="G256" s="244"/>
      <c r="H256" s="244"/>
      <c r="I256" s="245"/>
      <c r="J256" s="232"/>
      <c r="K256" s="232"/>
      <c r="L256" s="232"/>
      <c r="M256" s="246"/>
      <c r="N256" s="241"/>
      <c r="O256" s="241"/>
      <c r="R256" s="232"/>
      <c r="S256" s="232"/>
      <c r="T256" s="85"/>
      <c r="U256" s="200"/>
      <c r="V256" s="200"/>
      <c r="W256" s="85"/>
    </row>
    <row r="257" spans="2:26" ht="15" hidden="1" thickTop="1">
      <c r="B257" s="247"/>
      <c r="C257" s="247"/>
      <c r="D257" s="247"/>
      <c r="E257" s="247"/>
      <c r="F257" s="247"/>
      <c r="G257" s="247"/>
      <c r="H257" s="247"/>
      <c r="I257" s="247"/>
      <c r="J257" s="247"/>
      <c r="K257" s="247"/>
      <c r="L257" s="247"/>
      <c r="M257" s="247"/>
      <c r="N257" s="247"/>
      <c r="O257" s="247"/>
      <c r="U257" s="200"/>
      <c r="V257" s="200"/>
    </row>
    <row r="258" spans="2:26" ht="36" hidden="1" customHeight="1">
      <c r="B258" s="202"/>
      <c r="C258" s="203" t="s">
        <v>76</v>
      </c>
      <c r="D258" s="204"/>
      <c r="E258" s="205"/>
      <c r="F258" s="205"/>
      <c r="G258" s="206" t="s">
        <v>77</v>
      </c>
      <c r="H258" s="207"/>
      <c r="I258" s="248"/>
      <c r="J258" s="249" t="s">
        <v>127</v>
      </c>
      <c r="K258" s="248"/>
      <c r="L258" s="205"/>
      <c r="M258" s="205"/>
      <c r="N258" s="205"/>
      <c r="O258" s="208" t="s">
        <v>76</v>
      </c>
      <c r="R258" s="326"/>
      <c r="S258" s="326"/>
      <c r="T258" s="85"/>
      <c r="U258" s="85"/>
      <c r="V258" s="85"/>
      <c r="W258" s="85"/>
    </row>
    <row r="259" spans="2:26" ht="6.75" hidden="1" customHeight="1">
      <c r="B259" s="86"/>
      <c r="C259" s="209"/>
      <c r="D259" s="210"/>
      <c r="E259" s="211"/>
      <c r="F259" s="212"/>
      <c r="G259" s="327"/>
      <c r="H259" s="327"/>
      <c r="I259" s="82"/>
      <c r="J259" s="82"/>
      <c r="K259" s="213"/>
      <c r="L259" s="213"/>
      <c r="M259" s="213"/>
      <c r="N259" s="213"/>
      <c r="O259" s="82"/>
      <c r="T259" s="85"/>
      <c r="U259" s="85"/>
      <c r="V259" s="85"/>
      <c r="W259" s="85"/>
    </row>
    <row r="260" spans="2:26" ht="24" hidden="1" customHeight="1">
      <c r="B260" s="86"/>
      <c r="C260" s="214"/>
      <c r="D260" s="328" t="s">
        <v>71</v>
      </c>
      <c r="E260" s="329"/>
      <c r="F260" s="215"/>
      <c r="G260" s="328" t="s">
        <v>72</v>
      </c>
      <c r="H260" s="329"/>
      <c r="I260" s="82"/>
      <c r="J260" s="328" t="s">
        <v>73</v>
      </c>
      <c r="K260" s="329"/>
      <c r="L260" s="216"/>
      <c r="M260" s="217"/>
      <c r="N260" s="217"/>
      <c r="O260" s="82"/>
      <c r="S260" s="218" t="s">
        <v>78</v>
      </c>
      <c r="T260" s="218">
        <v>19</v>
      </c>
    </row>
    <row r="261" spans="2:26" ht="53" hidden="1" customHeight="1">
      <c r="B261" s="219"/>
      <c r="C261" s="220" t="s">
        <v>79</v>
      </c>
      <c r="D261" s="220" t="s">
        <v>80</v>
      </c>
      <c r="E261" s="221" t="s">
        <v>81</v>
      </c>
      <c r="F261" s="222"/>
      <c r="G261" s="223" t="s">
        <v>80</v>
      </c>
      <c r="H261" s="221" t="s">
        <v>81</v>
      </c>
      <c r="I261" s="222"/>
      <c r="J261" s="223" t="s">
        <v>80</v>
      </c>
      <c r="K261" s="220" t="s">
        <v>81</v>
      </c>
      <c r="L261" s="222"/>
      <c r="N261" s="325" t="s">
        <v>82</v>
      </c>
      <c r="O261" s="325"/>
      <c r="R261" s="224"/>
      <c r="S261" s="220" t="s">
        <v>83</v>
      </c>
      <c r="T261" s="220" t="s">
        <v>84</v>
      </c>
      <c r="U261" s="220" t="s">
        <v>85</v>
      </c>
      <c r="V261" s="200"/>
      <c r="W261" s="85"/>
      <c r="X261" s="225"/>
      <c r="Y261" s="225"/>
      <c r="Z261" s="225"/>
    </row>
    <row r="262" spans="2:26" s="85" customFormat="1" ht="24" hidden="1" customHeight="1">
      <c r="C262" s="226">
        <v>10</v>
      </c>
      <c r="D262" s="227">
        <v>42.5</v>
      </c>
      <c r="E262" s="227">
        <v>50</v>
      </c>
      <c r="F262" s="228"/>
      <c r="G262" s="227">
        <v>50.25</v>
      </c>
      <c r="H262" s="227">
        <v>57.75</v>
      </c>
      <c r="I262" s="229"/>
      <c r="J262" s="227">
        <v>58.25</v>
      </c>
      <c r="K262" s="227">
        <v>65.75</v>
      </c>
      <c r="L262" s="230"/>
      <c r="M262" s="231"/>
      <c r="N262" s="325"/>
      <c r="O262" s="325"/>
      <c r="R262" s="232"/>
      <c r="S262" s="227">
        <v>5.0625</v>
      </c>
      <c r="T262" s="227">
        <v>5.625</v>
      </c>
      <c r="U262" s="227">
        <v>6.25</v>
      </c>
      <c r="V262" s="200"/>
      <c r="Y262" s="233"/>
      <c r="Z262" s="233"/>
    </row>
    <row r="263" spans="2:26" s="85" customFormat="1" ht="24" hidden="1" customHeight="1">
      <c r="C263" s="234">
        <v>11</v>
      </c>
      <c r="D263" s="235">
        <v>53.75</v>
      </c>
      <c r="E263" s="235">
        <v>60.75</v>
      </c>
      <c r="F263" s="236"/>
      <c r="G263" s="235">
        <v>61</v>
      </c>
      <c r="H263" s="235">
        <v>68</v>
      </c>
      <c r="I263" s="237"/>
      <c r="J263" s="235">
        <v>68.5</v>
      </c>
      <c r="K263" s="235">
        <v>75.5</v>
      </c>
      <c r="L263" s="230"/>
      <c r="M263" s="231"/>
      <c r="N263" s="325"/>
      <c r="O263" s="325"/>
      <c r="R263" s="232"/>
      <c r="S263" s="235">
        <v>5.0625</v>
      </c>
      <c r="T263" s="235">
        <v>5.625</v>
      </c>
      <c r="U263" s="235">
        <v>6.25</v>
      </c>
      <c r="V263" s="200"/>
      <c r="Y263" s="233"/>
      <c r="Z263" s="233"/>
    </row>
    <row r="264" spans="2:26" s="85" customFormat="1" ht="24" hidden="1" customHeight="1">
      <c r="C264" s="238">
        <v>12</v>
      </c>
      <c r="D264" s="227">
        <v>66.25</v>
      </c>
      <c r="E264" s="227">
        <v>72.25</v>
      </c>
      <c r="F264" s="239"/>
      <c r="G264" s="227">
        <v>72.5</v>
      </c>
      <c r="H264" s="227">
        <v>78</v>
      </c>
      <c r="I264" s="240"/>
      <c r="J264" s="227">
        <v>78.25</v>
      </c>
      <c r="K264" s="227">
        <v>83.5</v>
      </c>
      <c r="L264" s="230"/>
      <c r="M264" s="231"/>
      <c r="N264" s="325"/>
      <c r="O264" s="325"/>
      <c r="R264" s="232"/>
      <c r="S264" s="227">
        <v>5.0625</v>
      </c>
      <c r="T264" s="227">
        <v>5.625</v>
      </c>
      <c r="U264" s="227">
        <v>6.25</v>
      </c>
      <c r="V264" s="200"/>
      <c r="Y264" s="233"/>
      <c r="Z264" s="233"/>
    </row>
    <row r="265" spans="2:26" s="85" customFormat="1" ht="24" hidden="1" customHeight="1">
      <c r="C265" s="234">
        <v>13</v>
      </c>
      <c r="D265" s="235">
        <v>75</v>
      </c>
      <c r="E265" s="235">
        <v>79.75</v>
      </c>
      <c r="F265" s="236"/>
      <c r="G265" s="235">
        <v>80</v>
      </c>
      <c r="H265" s="235">
        <v>84.75</v>
      </c>
      <c r="I265" s="237"/>
      <c r="J265" s="235">
        <v>85</v>
      </c>
      <c r="K265" s="235">
        <v>89.75</v>
      </c>
      <c r="L265" s="230"/>
      <c r="M265" s="231"/>
      <c r="N265" s="325"/>
      <c r="O265" s="325"/>
      <c r="R265" s="232"/>
      <c r="S265" s="235">
        <v>5.0625</v>
      </c>
      <c r="T265" s="235">
        <v>5.625</v>
      </c>
      <c r="U265" s="235">
        <v>6.25</v>
      </c>
      <c r="V265" s="200"/>
      <c r="Y265" s="233"/>
      <c r="Z265" s="233"/>
    </row>
    <row r="266" spans="2:26" s="85" customFormat="1" ht="24" hidden="1" customHeight="1">
      <c r="C266" s="238">
        <v>14</v>
      </c>
      <c r="D266" s="227">
        <v>79.75</v>
      </c>
      <c r="E266" s="227">
        <v>85.75</v>
      </c>
      <c r="F266" s="236"/>
      <c r="G266" s="227">
        <v>86.25</v>
      </c>
      <c r="H266" s="227">
        <v>92.25</v>
      </c>
      <c r="I266" s="237"/>
      <c r="J266" s="227">
        <v>92.75</v>
      </c>
      <c r="K266" s="227">
        <v>98.75</v>
      </c>
      <c r="L266" s="230"/>
      <c r="M266" s="231"/>
      <c r="N266" s="325"/>
      <c r="O266" s="325"/>
      <c r="R266" s="232"/>
      <c r="S266" s="227">
        <v>6.6825000000000001</v>
      </c>
      <c r="T266" s="227">
        <v>7.4249999999999998</v>
      </c>
      <c r="U266" s="227">
        <v>8.25</v>
      </c>
      <c r="V266" s="200"/>
      <c r="Y266" s="233"/>
      <c r="Z266" s="233"/>
    </row>
    <row r="267" spans="2:26" s="85" customFormat="1" ht="24" hidden="1" customHeight="1">
      <c r="C267" s="234">
        <v>15</v>
      </c>
      <c r="D267" s="235">
        <v>87</v>
      </c>
      <c r="E267" s="235">
        <v>94</v>
      </c>
      <c r="F267" s="236"/>
      <c r="G267" s="235">
        <v>94.75</v>
      </c>
      <c r="H267" s="235">
        <v>101.5</v>
      </c>
      <c r="I267" s="237"/>
      <c r="J267" s="235">
        <v>102.5</v>
      </c>
      <c r="K267" s="235">
        <v>109.25</v>
      </c>
      <c r="L267" s="230"/>
      <c r="M267" s="231"/>
      <c r="N267" s="325"/>
      <c r="O267" s="325"/>
      <c r="R267" s="232"/>
      <c r="S267" s="235">
        <v>8.3025000000000002</v>
      </c>
      <c r="T267" s="235">
        <v>9.2249999999999996</v>
      </c>
      <c r="U267" s="235">
        <v>10.25</v>
      </c>
      <c r="V267" s="200"/>
      <c r="Y267" s="233"/>
      <c r="Z267" s="233"/>
    </row>
    <row r="268" spans="2:26" s="85" customFormat="1" ht="24" hidden="1" customHeight="1">
      <c r="C268" s="238">
        <v>16</v>
      </c>
      <c r="D268" s="227">
        <v>92.75</v>
      </c>
      <c r="E268" s="227">
        <v>100.75</v>
      </c>
      <c r="F268" s="236"/>
      <c r="G268" s="227">
        <v>101.5</v>
      </c>
      <c r="H268" s="227">
        <v>109.5</v>
      </c>
      <c r="I268" s="237"/>
      <c r="J268" s="227">
        <v>110.25</v>
      </c>
      <c r="K268" s="227">
        <v>118.25</v>
      </c>
      <c r="L268" s="230"/>
      <c r="M268" s="231"/>
      <c r="N268" s="325"/>
      <c r="O268" s="325"/>
      <c r="R268" s="232"/>
      <c r="S268" s="227">
        <v>8.3025000000000002</v>
      </c>
      <c r="T268" s="227">
        <v>9.2249999999999996</v>
      </c>
      <c r="U268" s="227">
        <v>10.25</v>
      </c>
      <c r="V268" s="200"/>
      <c r="Y268" s="233"/>
      <c r="Z268" s="233"/>
    </row>
    <row r="269" spans="2:26" s="85" customFormat="1" ht="24" hidden="1" customHeight="1">
      <c r="C269" s="234">
        <v>17</v>
      </c>
      <c r="D269" s="235">
        <v>105.5</v>
      </c>
      <c r="E269" s="235">
        <v>114.75</v>
      </c>
      <c r="F269" s="236"/>
      <c r="G269" s="235">
        <v>116</v>
      </c>
      <c r="H269" s="235">
        <v>125.25</v>
      </c>
      <c r="I269" s="237"/>
      <c r="J269" s="235">
        <v>126.75</v>
      </c>
      <c r="K269" s="235">
        <v>135.75</v>
      </c>
      <c r="L269" s="230"/>
      <c r="M269" s="231"/>
      <c r="N269" s="325"/>
      <c r="O269" s="325"/>
      <c r="R269" s="232"/>
      <c r="S269" s="235">
        <v>14.3775</v>
      </c>
      <c r="T269" s="235">
        <v>15.975</v>
      </c>
      <c r="U269" s="235">
        <v>17.75</v>
      </c>
      <c r="V269" s="200"/>
    </row>
    <row r="270" spans="2:26" s="85" customFormat="1" ht="24" hidden="1" customHeight="1">
      <c r="C270" s="238">
        <v>18</v>
      </c>
      <c r="D270" s="227">
        <v>113.75</v>
      </c>
      <c r="E270" s="227">
        <v>123.75</v>
      </c>
      <c r="F270" s="236"/>
      <c r="G270" s="227">
        <v>125</v>
      </c>
      <c r="H270" s="227">
        <v>134.75</v>
      </c>
      <c r="I270" s="237"/>
      <c r="J270" s="227">
        <v>136.25</v>
      </c>
      <c r="K270" s="227">
        <v>144.75</v>
      </c>
      <c r="L270" s="230"/>
      <c r="M270" s="231"/>
      <c r="N270" s="241"/>
      <c r="O270" s="241"/>
      <c r="R270" s="232"/>
      <c r="S270" s="227">
        <v>14.3775</v>
      </c>
      <c r="T270" s="227">
        <v>15.975</v>
      </c>
      <c r="U270" s="227">
        <v>17.75</v>
      </c>
      <c r="V270" s="200"/>
    </row>
    <row r="271" spans="2:26" ht="15" hidden="1" customHeight="1" thickBot="1">
      <c r="C271" s="242"/>
      <c r="D271" s="243"/>
      <c r="E271" s="243"/>
      <c r="F271" s="244"/>
      <c r="G271" s="244"/>
      <c r="H271" s="244"/>
      <c r="I271" s="245"/>
      <c r="J271" s="232"/>
      <c r="K271" s="232"/>
      <c r="L271" s="232"/>
      <c r="M271" s="246"/>
      <c r="N271" s="241"/>
      <c r="O271" s="241"/>
      <c r="R271" s="232"/>
      <c r="S271" s="232"/>
      <c r="T271" s="85"/>
      <c r="U271" s="200"/>
      <c r="V271" s="200"/>
      <c r="W271" s="85"/>
    </row>
    <row r="272" spans="2:26" ht="15" hidden="1" thickTop="1">
      <c r="B272" s="247"/>
      <c r="C272" s="247"/>
      <c r="D272" s="247"/>
      <c r="E272" s="247"/>
      <c r="F272" s="247"/>
      <c r="G272" s="247"/>
      <c r="H272" s="247"/>
      <c r="I272" s="247"/>
      <c r="J272" s="247"/>
      <c r="K272" s="247"/>
      <c r="L272" s="247"/>
      <c r="M272" s="247"/>
      <c r="N272" s="247"/>
      <c r="O272" s="247"/>
      <c r="U272" s="200"/>
      <c r="V272" s="200"/>
    </row>
    <row r="273" spans="2:26" ht="36" hidden="1" customHeight="1">
      <c r="B273" s="202"/>
      <c r="C273" s="203" t="s">
        <v>76</v>
      </c>
      <c r="D273" s="204"/>
      <c r="E273" s="205"/>
      <c r="F273" s="205"/>
      <c r="G273" s="206" t="s">
        <v>77</v>
      </c>
      <c r="H273" s="207"/>
      <c r="I273" s="248"/>
      <c r="J273" s="249" t="s">
        <v>128</v>
      </c>
      <c r="K273" s="248"/>
      <c r="L273" s="205"/>
      <c r="M273" s="205"/>
      <c r="N273" s="205"/>
      <c r="O273" s="208" t="s">
        <v>76</v>
      </c>
      <c r="R273" s="326"/>
      <c r="S273" s="326"/>
      <c r="T273" s="85"/>
      <c r="U273" s="85"/>
      <c r="V273" s="85"/>
      <c r="W273" s="85"/>
    </row>
    <row r="274" spans="2:26" ht="6.75" hidden="1" customHeight="1">
      <c r="B274" s="86"/>
      <c r="C274" s="209"/>
      <c r="D274" s="210"/>
      <c r="E274" s="211"/>
      <c r="F274" s="212"/>
      <c r="G274" s="327"/>
      <c r="H274" s="327"/>
      <c r="I274" s="82"/>
      <c r="J274" s="82"/>
      <c r="K274" s="213"/>
      <c r="L274" s="213"/>
      <c r="M274" s="213"/>
      <c r="N274" s="213"/>
      <c r="O274" s="82"/>
      <c r="T274" s="85"/>
      <c r="U274" s="85"/>
      <c r="V274" s="85"/>
      <c r="W274" s="85"/>
    </row>
    <row r="275" spans="2:26" ht="24" hidden="1" customHeight="1">
      <c r="B275" s="86"/>
      <c r="C275" s="214"/>
      <c r="D275" s="328" t="s">
        <v>71</v>
      </c>
      <c r="E275" s="329"/>
      <c r="F275" s="215"/>
      <c r="G275" s="328" t="s">
        <v>72</v>
      </c>
      <c r="H275" s="329"/>
      <c r="I275" s="82"/>
      <c r="J275" s="328" t="s">
        <v>73</v>
      </c>
      <c r="K275" s="329"/>
      <c r="L275" s="216"/>
      <c r="M275" s="217"/>
      <c r="N275" s="217"/>
      <c r="O275" s="82"/>
      <c r="S275" s="218" t="s">
        <v>78</v>
      </c>
      <c r="T275" s="218">
        <v>20</v>
      </c>
    </row>
    <row r="276" spans="2:26" ht="53" hidden="1" customHeight="1">
      <c r="B276" s="219"/>
      <c r="C276" s="220" t="s">
        <v>79</v>
      </c>
      <c r="D276" s="220" t="s">
        <v>80</v>
      </c>
      <c r="E276" s="221" t="s">
        <v>81</v>
      </c>
      <c r="F276" s="222"/>
      <c r="G276" s="223" t="s">
        <v>80</v>
      </c>
      <c r="H276" s="221" t="s">
        <v>81</v>
      </c>
      <c r="I276" s="222"/>
      <c r="J276" s="223" t="s">
        <v>80</v>
      </c>
      <c r="K276" s="220" t="s">
        <v>81</v>
      </c>
      <c r="L276" s="222"/>
      <c r="N276" s="325" t="s">
        <v>82</v>
      </c>
      <c r="O276" s="325"/>
      <c r="R276" s="224"/>
      <c r="S276" s="220" t="s">
        <v>83</v>
      </c>
      <c r="T276" s="220" t="s">
        <v>84</v>
      </c>
      <c r="U276" s="220" t="s">
        <v>85</v>
      </c>
      <c r="V276" s="200"/>
      <c r="W276" s="85"/>
      <c r="X276" s="225"/>
      <c r="Y276" s="225"/>
      <c r="Z276" s="225"/>
    </row>
    <row r="277" spans="2:26" s="85" customFormat="1" ht="24" hidden="1" customHeight="1">
      <c r="C277" s="226">
        <v>10</v>
      </c>
      <c r="D277" s="227">
        <v>42.5</v>
      </c>
      <c r="E277" s="227">
        <v>50</v>
      </c>
      <c r="F277" s="228"/>
      <c r="G277" s="227">
        <v>50.25</v>
      </c>
      <c r="H277" s="227">
        <v>57.75</v>
      </c>
      <c r="I277" s="229"/>
      <c r="J277" s="227">
        <v>58.25</v>
      </c>
      <c r="K277" s="227">
        <v>65.75</v>
      </c>
      <c r="L277" s="230"/>
      <c r="M277" s="231"/>
      <c r="N277" s="325"/>
      <c r="O277" s="325"/>
      <c r="R277" s="232"/>
      <c r="S277" s="227">
        <v>5.0625</v>
      </c>
      <c r="T277" s="227">
        <v>5.625</v>
      </c>
      <c r="U277" s="227">
        <v>6.25</v>
      </c>
      <c r="V277" s="200"/>
      <c r="Y277" s="233"/>
      <c r="Z277" s="233"/>
    </row>
    <row r="278" spans="2:26" s="85" customFormat="1" ht="24" hidden="1" customHeight="1">
      <c r="C278" s="234">
        <v>11</v>
      </c>
      <c r="D278" s="235">
        <v>53.75</v>
      </c>
      <c r="E278" s="235">
        <v>60.75</v>
      </c>
      <c r="F278" s="236"/>
      <c r="G278" s="235">
        <v>61</v>
      </c>
      <c r="H278" s="235">
        <v>68</v>
      </c>
      <c r="I278" s="237"/>
      <c r="J278" s="235">
        <v>68.5</v>
      </c>
      <c r="K278" s="235">
        <v>75.5</v>
      </c>
      <c r="L278" s="230"/>
      <c r="M278" s="231"/>
      <c r="N278" s="325"/>
      <c r="O278" s="325"/>
      <c r="R278" s="232"/>
      <c r="S278" s="235">
        <v>5.0625</v>
      </c>
      <c r="T278" s="235">
        <v>5.625</v>
      </c>
      <c r="U278" s="235">
        <v>6.25</v>
      </c>
      <c r="V278" s="200"/>
      <c r="Y278" s="233"/>
      <c r="Z278" s="233"/>
    </row>
    <row r="279" spans="2:26" s="85" customFormat="1" ht="24" hidden="1" customHeight="1">
      <c r="C279" s="238">
        <v>12</v>
      </c>
      <c r="D279" s="227">
        <v>66.25</v>
      </c>
      <c r="E279" s="227">
        <v>72.25</v>
      </c>
      <c r="F279" s="239"/>
      <c r="G279" s="227">
        <v>72.5</v>
      </c>
      <c r="H279" s="227">
        <v>78</v>
      </c>
      <c r="I279" s="240"/>
      <c r="J279" s="227">
        <v>78.25</v>
      </c>
      <c r="K279" s="227">
        <v>83.5</v>
      </c>
      <c r="L279" s="230"/>
      <c r="M279" s="231"/>
      <c r="N279" s="325"/>
      <c r="O279" s="325"/>
      <c r="R279" s="232"/>
      <c r="S279" s="227">
        <v>5.0625</v>
      </c>
      <c r="T279" s="227">
        <v>5.625</v>
      </c>
      <c r="U279" s="227">
        <v>6.25</v>
      </c>
      <c r="V279" s="200"/>
      <c r="Y279" s="233"/>
      <c r="Z279" s="233"/>
    </row>
    <row r="280" spans="2:26" s="85" customFormat="1" ht="24" hidden="1" customHeight="1">
      <c r="C280" s="234">
        <v>13</v>
      </c>
      <c r="D280" s="235">
        <v>75</v>
      </c>
      <c r="E280" s="235">
        <v>79.75</v>
      </c>
      <c r="F280" s="236"/>
      <c r="G280" s="235">
        <v>80</v>
      </c>
      <c r="H280" s="235">
        <v>84.75</v>
      </c>
      <c r="I280" s="237"/>
      <c r="J280" s="235">
        <v>85</v>
      </c>
      <c r="K280" s="235">
        <v>89.75</v>
      </c>
      <c r="L280" s="230"/>
      <c r="M280" s="231"/>
      <c r="N280" s="325"/>
      <c r="O280" s="325"/>
      <c r="R280" s="232"/>
      <c r="S280" s="235">
        <v>5.0625</v>
      </c>
      <c r="T280" s="235">
        <v>5.625</v>
      </c>
      <c r="U280" s="235">
        <v>6.25</v>
      </c>
      <c r="V280" s="200"/>
      <c r="Y280" s="233"/>
      <c r="Z280" s="233"/>
    </row>
    <row r="281" spans="2:26" s="85" customFormat="1" ht="24" hidden="1" customHeight="1">
      <c r="C281" s="238">
        <v>14</v>
      </c>
      <c r="D281" s="227">
        <v>79.75</v>
      </c>
      <c r="E281" s="227">
        <v>85.75</v>
      </c>
      <c r="F281" s="236"/>
      <c r="G281" s="227">
        <v>86.25</v>
      </c>
      <c r="H281" s="227">
        <v>92.25</v>
      </c>
      <c r="I281" s="237"/>
      <c r="J281" s="227">
        <v>92.75</v>
      </c>
      <c r="K281" s="227">
        <v>98.75</v>
      </c>
      <c r="L281" s="230"/>
      <c r="M281" s="231"/>
      <c r="N281" s="325"/>
      <c r="O281" s="325"/>
      <c r="R281" s="232"/>
      <c r="S281" s="227">
        <v>6.6825000000000001</v>
      </c>
      <c r="T281" s="227">
        <v>7.4249999999999998</v>
      </c>
      <c r="U281" s="227">
        <v>8.25</v>
      </c>
      <c r="V281" s="200"/>
      <c r="Y281" s="233"/>
      <c r="Z281" s="233"/>
    </row>
    <row r="282" spans="2:26" s="85" customFormat="1" ht="24" hidden="1" customHeight="1">
      <c r="C282" s="234">
        <v>15</v>
      </c>
      <c r="D282" s="235">
        <v>87</v>
      </c>
      <c r="E282" s="235">
        <v>94</v>
      </c>
      <c r="F282" s="236"/>
      <c r="G282" s="235">
        <v>94.75</v>
      </c>
      <c r="H282" s="235">
        <v>101.5</v>
      </c>
      <c r="I282" s="237"/>
      <c r="J282" s="235">
        <v>102.5</v>
      </c>
      <c r="K282" s="235">
        <v>109.25</v>
      </c>
      <c r="L282" s="230"/>
      <c r="M282" s="231"/>
      <c r="N282" s="325"/>
      <c r="O282" s="325"/>
      <c r="R282" s="232"/>
      <c r="S282" s="235">
        <v>8.3025000000000002</v>
      </c>
      <c r="T282" s="235">
        <v>9.2249999999999996</v>
      </c>
      <c r="U282" s="235">
        <v>10.25</v>
      </c>
      <c r="V282" s="200"/>
      <c r="Y282" s="233"/>
      <c r="Z282" s="233"/>
    </row>
    <row r="283" spans="2:26" s="85" customFormat="1" ht="24" hidden="1" customHeight="1">
      <c r="C283" s="238">
        <v>16</v>
      </c>
      <c r="D283" s="227">
        <v>92.75</v>
      </c>
      <c r="E283" s="227">
        <v>100.75</v>
      </c>
      <c r="F283" s="236"/>
      <c r="G283" s="227">
        <v>101.5</v>
      </c>
      <c r="H283" s="227">
        <v>109.5</v>
      </c>
      <c r="I283" s="237"/>
      <c r="J283" s="227">
        <v>110.25</v>
      </c>
      <c r="K283" s="227">
        <v>118.25</v>
      </c>
      <c r="L283" s="230"/>
      <c r="M283" s="231"/>
      <c r="N283" s="325"/>
      <c r="O283" s="325"/>
      <c r="R283" s="232"/>
      <c r="S283" s="227">
        <v>8.3025000000000002</v>
      </c>
      <c r="T283" s="227">
        <v>9.2249999999999996</v>
      </c>
      <c r="U283" s="227">
        <v>10.25</v>
      </c>
      <c r="V283" s="200"/>
      <c r="Y283" s="233"/>
      <c r="Z283" s="233"/>
    </row>
    <row r="284" spans="2:26" s="85" customFormat="1" ht="24" hidden="1" customHeight="1">
      <c r="C284" s="234">
        <v>17</v>
      </c>
      <c r="D284" s="235">
        <v>105.5</v>
      </c>
      <c r="E284" s="235">
        <v>114.75</v>
      </c>
      <c r="F284" s="236"/>
      <c r="G284" s="235">
        <v>116</v>
      </c>
      <c r="H284" s="235">
        <v>125.25</v>
      </c>
      <c r="I284" s="237"/>
      <c r="J284" s="235">
        <v>126.75</v>
      </c>
      <c r="K284" s="235">
        <v>135.75</v>
      </c>
      <c r="L284" s="230"/>
      <c r="M284" s="231"/>
      <c r="N284" s="325"/>
      <c r="O284" s="325"/>
      <c r="R284" s="232"/>
      <c r="S284" s="235">
        <v>14.3775</v>
      </c>
      <c r="T284" s="235">
        <v>15.975</v>
      </c>
      <c r="U284" s="235">
        <v>17.75</v>
      </c>
      <c r="V284" s="200"/>
    </row>
    <row r="285" spans="2:26" s="85" customFormat="1" ht="24" hidden="1" customHeight="1">
      <c r="C285" s="238">
        <v>18</v>
      </c>
      <c r="D285" s="227">
        <v>113.75</v>
      </c>
      <c r="E285" s="227">
        <v>123.75</v>
      </c>
      <c r="F285" s="236"/>
      <c r="G285" s="227">
        <v>125</v>
      </c>
      <c r="H285" s="227">
        <v>134.75</v>
      </c>
      <c r="I285" s="237"/>
      <c r="J285" s="227">
        <v>136.25</v>
      </c>
      <c r="K285" s="227">
        <v>144.75</v>
      </c>
      <c r="L285" s="230"/>
      <c r="M285" s="231"/>
      <c r="N285" s="241"/>
      <c r="O285" s="241"/>
      <c r="R285" s="232"/>
      <c r="S285" s="227">
        <v>14.3775</v>
      </c>
      <c r="T285" s="227">
        <v>15.975</v>
      </c>
      <c r="U285" s="227">
        <v>17.75</v>
      </c>
      <c r="V285" s="200"/>
    </row>
    <row r="286" spans="2:26" ht="15" hidden="1" customHeight="1" thickBot="1">
      <c r="C286" s="242"/>
      <c r="D286" s="243"/>
      <c r="E286" s="243"/>
      <c r="F286" s="244"/>
      <c r="G286" s="244"/>
      <c r="H286" s="244"/>
      <c r="I286" s="245"/>
      <c r="J286" s="232"/>
      <c r="K286" s="232"/>
      <c r="L286" s="232"/>
      <c r="M286" s="246"/>
      <c r="N286" s="241"/>
      <c r="O286" s="241"/>
      <c r="R286" s="232"/>
      <c r="S286" s="232"/>
      <c r="T286" s="85"/>
      <c r="U286" s="200"/>
      <c r="V286" s="200"/>
      <c r="W286" s="85"/>
    </row>
    <row r="287" spans="2:26" ht="15" hidden="1" thickTop="1">
      <c r="B287" s="247"/>
      <c r="C287" s="247"/>
      <c r="D287" s="247"/>
      <c r="E287" s="247"/>
      <c r="F287" s="247"/>
      <c r="G287" s="247"/>
      <c r="H287" s="247"/>
      <c r="I287" s="247"/>
      <c r="J287" s="247"/>
      <c r="K287" s="247"/>
      <c r="L287" s="247"/>
      <c r="M287" s="247"/>
      <c r="N287" s="247"/>
      <c r="O287" s="247"/>
      <c r="U287" s="200"/>
      <c r="V287" s="200"/>
    </row>
    <row r="288" spans="2:26" ht="36" hidden="1" customHeight="1">
      <c r="B288" s="202"/>
      <c r="C288" s="203" t="s">
        <v>76</v>
      </c>
      <c r="D288" s="204"/>
      <c r="E288" s="205"/>
      <c r="F288" s="205"/>
      <c r="G288" s="206" t="s">
        <v>77</v>
      </c>
      <c r="H288" s="207"/>
      <c r="I288" s="248"/>
      <c r="J288" s="249" t="s">
        <v>129</v>
      </c>
      <c r="K288" s="248"/>
      <c r="L288" s="205"/>
      <c r="M288" s="205"/>
      <c r="N288" s="205"/>
      <c r="O288" s="208" t="s">
        <v>76</v>
      </c>
      <c r="R288" s="326"/>
      <c r="S288" s="326"/>
      <c r="T288" s="85"/>
      <c r="U288" s="85"/>
      <c r="V288" s="85"/>
      <c r="W288" s="85"/>
    </row>
    <row r="289" spans="2:26" ht="6.75" hidden="1" customHeight="1">
      <c r="B289" s="86"/>
      <c r="C289" s="209"/>
      <c r="D289" s="210"/>
      <c r="E289" s="211"/>
      <c r="F289" s="212"/>
      <c r="G289" s="327"/>
      <c r="H289" s="327"/>
      <c r="I289" s="82"/>
      <c r="J289" s="82"/>
      <c r="K289" s="213"/>
      <c r="L289" s="213"/>
      <c r="M289" s="213"/>
      <c r="N289" s="213"/>
      <c r="O289" s="82"/>
      <c r="T289" s="85"/>
      <c r="U289" s="85"/>
      <c r="V289" s="85"/>
      <c r="W289" s="85"/>
    </row>
    <row r="290" spans="2:26" ht="24" hidden="1" customHeight="1">
      <c r="B290" s="86"/>
      <c r="C290" s="214"/>
      <c r="D290" s="328" t="s">
        <v>71</v>
      </c>
      <c r="E290" s="329"/>
      <c r="F290" s="215"/>
      <c r="G290" s="328" t="s">
        <v>72</v>
      </c>
      <c r="H290" s="329"/>
      <c r="I290" s="82"/>
      <c r="J290" s="328" t="s">
        <v>73</v>
      </c>
      <c r="K290" s="329"/>
      <c r="L290" s="216"/>
      <c r="M290" s="217"/>
      <c r="N290" s="217"/>
      <c r="O290" s="82"/>
      <c r="S290" s="218" t="s">
        <v>78</v>
      </c>
      <c r="T290" s="218">
        <v>21</v>
      </c>
    </row>
    <row r="291" spans="2:26" ht="53" hidden="1" customHeight="1">
      <c r="B291" s="219"/>
      <c r="C291" s="220" t="s">
        <v>79</v>
      </c>
      <c r="D291" s="220" t="s">
        <v>80</v>
      </c>
      <c r="E291" s="221" t="s">
        <v>81</v>
      </c>
      <c r="F291" s="222"/>
      <c r="G291" s="223" t="s">
        <v>80</v>
      </c>
      <c r="H291" s="221" t="s">
        <v>81</v>
      </c>
      <c r="I291" s="222"/>
      <c r="J291" s="223" t="s">
        <v>80</v>
      </c>
      <c r="K291" s="220" t="s">
        <v>81</v>
      </c>
      <c r="L291" s="222"/>
      <c r="N291" s="325" t="s">
        <v>82</v>
      </c>
      <c r="O291" s="325"/>
      <c r="R291" s="224"/>
      <c r="S291" s="220" t="s">
        <v>83</v>
      </c>
      <c r="T291" s="220" t="s">
        <v>84</v>
      </c>
      <c r="U291" s="220" t="s">
        <v>85</v>
      </c>
      <c r="V291" s="200"/>
      <c r="W291" s="85"/>
      <c r="X291" s="225"/>
      <c r="Y291" s="225"/>
      <c r="Z291" s="225"/>
    </row>
    <row r="292" spans="2:26" s="85" customFormat="1" ht="24" hidden="1" customHeight="1">
      <c r="C292" s="226">
        <v>10</v>
      </c>
      <c r="D292" s="227">
        <v>42.5</v>
      </c>
      <c r="E292" s="227">
        <v>50</v>
      </c>
      <c r="F292" s="228"/>
      <c r="G292" s="227">
        <v>50.25</v>
      </c>
      <c r="H292" s="227">
        <v>57.75</v>
      </c>
      <c r="I292" s="229"/>
      <c r="J292" s="227">
        <v>58.25</v>
      </c>
      <c r="K292" s="227">
        <v>65.75</v>
      </c>
      <c r="L292" s="230"/>
      <c r="M292" s="231"/>
      <c r="N292" s="325"/>
      <c r="O292" s="325"/>
      <c r="R292" s="232"/>
      <c r="S292" s="227">
        <v>5.0625</v>
      </c>
      <c r="T292" s="227">
        <v>5.625</v>
      </c>
      <c r="U292" s="227">
        <v>6.25</v>
      </c>
      <c r="V292" s="200"/>
      <c r="Y292" s="233"/>
      <c r="Z292" s="233"/>
    </row>
    <row r="293" spans="2:26" s="85" customFormat="1" ht="24" hidden="1" customHeight="1">
      <c r="C293" s="234">
        <v>11</v>
      </c>
      <c r="D293" s="235">
        <v>53.75</v>
      </c>
      <c r="E293" s="235">
        <v>60.75</v>
      </c>
      <c r="F293" s="236"/>
      <c r="G293" s="235">
        <v>61</v>
      </c>
      <c r="H293" s="235">
        <v>68</v>
      </c>
      <c r="I293" s="237"/>
      <c r="J293" s="235">
        <v>68.5</v>
      </c>
      <c r="K293" s="235">
        <v>75.5</v>
      </c>
      <c r="L293" s="230"/>
      <c r="M293" s="231"/>
      <c r="N293" s="325"/>
      <c r="O293" s="325"/>
      <c r="R293" s="232"/>
      <c r="S293" s="235">
        <v>5.0625</v>
      </c>
      <c r="T293" s="235">
        <v>5.625</v>
      </c>
      <c r="U293" s="235">
        <v>6.25</v>
      </c>
      <c r="V293" s="200"/>
      <c r="Y293" s="233"/>
      <c r="Z293" s="233"/>
    </row>
    <row r="294" spans="2:26" s="85" customFormat="1" ht="24" hidden="1" customHeight="1">
      <c r="C294" s="238">
        <v>12</v>
      </c>
      <c r="D294" s="227">
        <v>66.25</v>
      </c>
      <c r="E294" s="227">
        <v>72.25</v>
      </c>
      <c r="F294" s="239"/>
      <c r="G294" s="227">
        <v>72.5</v>
      </c>
      <c r="H294" s="227">
        <v>78</v>
      </c>
      <c r="I294" s="240"/>
      <c r="J294" s="227">
        <v>78.25</v>
      </c>
      <c r="K294" s="227">
        <v>83.5</v>
      </c>
      <c r="L294" s="230"/>
      <c r="M294" s="231"/>
      <c r="N294" s="325"/>
      <c r="O294" s="325"/>
      <c r="R294" s="232"/>
      <c r="S294" s="227">
        <v>5.0625</v>
      </c>
      <c r="T294" s="227">
        <v>5.625</v>
      </c>
      <c r="U294" s="227">
        <v>6.25</v>
      </c>
      <c r="V294" s="200"/>
      <c r="Y294" s="233"/>
      <c r="Z294" s="233"/>
    </row>
    <row r="295" spans="2:26" s="85" customFormat="1" ht="24" hidden="1" customHeight="1">
      <c r="C295" s="234">
        <v>13</v>
      </c>
      <c r="D295" s="235">
        <v>75</v>
      </c>
      <c r="E295" s="235">
        <v>79.75</v>
      </c>
      <c r="F295" s="236"/>
      <c r="G295" s="235">
        <v>80</v>
      </c>
      <c r="H295" s="235">
        <v>84.75</v>
      </c>
      <c r="I295" s="237"/>
      <c r="J295" s="235">
        <v>85</v>
      </c>
      <c r="K295" s="235">
        <v>89.75</v>
      </c>
      <c r="L295" s="230"/>
      <c r="M295" s="231"/>
      <c r="N295" s="325"/>
      <c r="O295" s="325"/>
      <c r="R295" s="232"/>
      <c r="S295" s="235">
        <v>5.0625</v>
      </c>
      <c r="T295" s="235">
        <v>5.625</v>
      </c>
      <c r="U295" s="235">
        <v>6.25</v>
      </c>
      <c r="V295" s="200"/>
      <c r="Y295" s="233"/>
      <c r="Z295" s="233"/>
    </row>
    <row r="296" spans="2:26" s="85" customFormat="1" ht="24" hidden="1" customHeight="1">
      <c r="C296" s="238">
        <v>14</v>
      </c>
      <c r="D296" s="227">
        <v>79.75</v>
      </c>
      <c r="E296" s="227">
        <v>85.75</v>
      </c>
      <c r="F296" s="236"/>
      <c r="G296" s="227">
        <v>86.25</v>
      </c>
      <c r="H296" s="227">
        <v>92.25</v>
      </c>
      <c r="I296" s="237"/>
      <c r="J296" s="227">
        <v>92.75</v>
      </c>
      <c r="K296" s="227">
        <v>98.75</v>
      </c>
      <c r="L296" s="230"/>
      <c r="M296" s="231"/>
      <c r="N296" s="325"/>
      <c r="O296" s="325"/>
      <c r="R296" s="232"/>
      <c r="S296" s="227">
        <v>6.6825000000000001</v>
      </c>
      <c r="T296" s="227">
        <v>7.4249999999999998</v>
      </c>
      <c r="U296" s="227">
        <v>8.25</v>
      </c>
      <c r="V296" s="200"/>
      <c r="Y296" s="233"/>
      <c r="Z296" s="233"/>
    </row>
    <row r="297" spans="2:26" s="85" customFormat="1" ht="24" hidden="1" customHeight="1">
      <c r="C297" s="234">
        <v>15</v>
      </c>
      <c r="D297" s="235">
        <v>87</v>
      </c>
      <c r="E297" s="235">
        <v>94</v>
      </c>
      <c r="F297" s="236"/>
      <c r="G297" s="235">
        <v>94.75</v>
      </c>
      <c r="H297" s="235">
        <v>101.5</v>
      </c>
      <c r="I297" s="237"/>
      <c r="J297" s="235">
        <v>102.5</v>
      </c>
      <c r="K297" s="235">
        <v>109.25</v>
      </c>
      <c r="L297" s="230"/>
      <c r="M297" s="231"/>
      <c r="N297" s="325"/>
      <c r="O297" s="325"/>
      <c r="R297" s="232"/>
      <c r="S297" s="235">
        <v>8.3025000000000002</v>
      </c>
      <c r="T297" s="235">
        <v>9.2249999999999996</v>
      </c>
      <c r="U297" s="235">
        <v>10.25</v>
      </c>
      <c r="V297" s="200"/>
      <c r="Y297" s="233"/>
      <c r="Z297" s="233"/>
    </row>
    <row r="298" spans="2:26" s="85" customFormat="1" ht="24" hidden="1" customHeight="1">
      <c r="C298" s="238">
        <v>16</v>
      </c>
      <c r="D298" s="227">
        <v>92.75</v>
      </c>
      <c r="E298" s="227">
        <v>100.75</v>
      </c>
      <c r="F298" s="236"/>
      <c r="G298" s="227">
        <v>101.5</v>
      </c>
      <c r="H298" s="227">
        <v>109.5</v>
      </c>
      <c r="I298" s="237"/>
      <c r="J298" s="227">
        <v>110.25</v>
      </c>
      <c r="K298" s="227">
        <v>118.25</v>
      </c>
      <c r="L298" s="230"/>
      <c r="M298" s="231"/>
      <c r="N298" s="325"/>
      <c r="O298" s="325"/>
      <c r="R298" s="232"/>
      <c r="S298" s="227">
        <v>8.3025000000000002</v>
      </c>
      <c r="T298" s="227">
        <v>9.2249999999999996</v>
      </c>
      <c r="U298" s="227">
        <v>10.25</v>
      </c>
      <c r="V298" s="200"/>
      <c r="Y298" s="233"/>
      <c r="Z298" s="233"/>
    </row>
    <row r="299" spans="2:26" s="85" customFormat="1" ht="24" hidden="1" customHeight="1">
      <c r="C299" s="234">
        <v>17</v>
      </c>
      <c r="D299" s="235">
        <v>105.5</v>
      </c>
      <c r="E299" s="235">
        <v>114.75</v>
      </c>
      <c r="F299" s="236"/>
      <c r="G299" s="235">
        <v>116</v>
      </c>
      <c r="H299" s="235">
        <v>125.25</v>
      </c>
      <c r="I299" s="237"/>
      <c r="J299" s="235">
        <v>126.75</v>
      </c>
      <c r="K299" s="235">
        <v>135.75</v>
      </c>
      <c r="L299" s="230"/>
      <c r="M299" s="231"/>
      <c r="N299" s="325"/>
      <c r="O299" s="325"/>
      <c r="R299" s="232"/>
      <c r="S299" s="235">
        <v>14.3775</v>
      </c>
      <c r="T299" s="235">
        <v>15.975</v>
      </c>
      <c r="U299" s="235">
        <v>17.75</v>
      </c>
      <c r="V299" s="200"/>
    </row>
    <row r="300" spans="2:26" s="85" customFormat="1" ht="24" hidden="1" customHeight="1">
      <c r="C300" s="238">
        <v>18</v>
      </c>
      <c r="D300" s="227">
        <v>113.75</v>
      </c>
      <c r="E300" s="227">
        <v>123.75</v>
      </c>
      <c r="F300" s="236"/>
      <c r="G300" s="227">
        <v>125</v>
      </c>
      <c r="H300" s="227">
        <v>134.75</v>
      </c>
      <c r="I300" s="237"/>
      <c r="J300" s="227">
        <v>136.25</v>
      </c>
      <c r="K300" s="227">
        <v>144.75</v>
      </c>
      <c r="L300" s="230"/>
      <c r="M300" s="231"/>
      <c r="N300" s="241"/>
      <c r="O300" s="241"/>
      <c r="R300" s="232"/>
      <c r="S300" s="227">
        <v>14.3775</v>
      </c>
      <c r="T300" s="227">
        <v>15.975</v>
      </c>
      <c r="U300" s="227">
        <v>17.75</v>
      </c>
      <c r="V300" s="200"/>
    </row>
    <row r="301" spans="2:26" ht="15" hidden="1" customHeight="1" thickBot="1">
      <c r="C301" s="242"/>
      <c r="D301" s="243"/>
      <c r="E301" s="243"/>
      <c r="F301" s="244"/>
      <c r="G301" s="244"/>
      <c r="H301" s="244"/>
      <c r="I301" s="245"/>
      <c r="J301" s="232"/>
      <c r="K301" s="232"/>
      <c r="L301" s="232"/>
      <c r="M301" s="246"/>
      <c r="N301" s="241"/>
      <c r="O301" s="241"/>
      <c r="R301" s="232"/>
      <c r="S301" s="232"/>
      <c r="T301" s="85"/>
      <c r="U301" s="200"/>
      <c r="V301" s="200"/>
      <c r="W301" s="85"/>
    </row>
    <row r="302" spans="2:26" ht="15" thickTop="1">
      <c r="B302" s="247"/>
      <c r="C302" s="247"/>
      <c r="D302" s="247"/>
      <c r="E302" s="247"/>
      <c r="F302" s="247"/>
      <c r="G302" s="247"/>
      <c r="H302" s="247"/>
      <c r="I302" s="247"/>
      <c r="J302" s="247"/>
      <c r="K302" s="247"/>
      <c r="L302" s="247"/>
      <c r="M302" s="247"/>
      <c r="N302" s="247"/>
      <c r="O302" s="247"/>
      <c r="U302" s="200"/>
      <c r="V302" s="200"/>
    </row>
    <row r="650" spans="3:15" ht="16">
      <c r="C650" s="250" t="s">
        <v>86</v>
      </c>
      <c r="D650" s="251"/>
      <c r="E650" s="252" t="s">
        <v>87</v>
      </c>
      <c r="F650" s="252" t="s">
        <v>88</v>
      </c>
      <c r="G650" s="252" t="s">
        <v>89</v>
      </c>
      <c r="H650" s="252" t="s">
        <v>90</v>
      </c>
      <c r="I650" s="252" t="s">
        <v>91</v>
      </c>
      <c r="J650" s="252" t="s">
        <v>92</v>
      </c>
      <c r="K650" s="252" t="s">
        <v>93</v>
      </c>
      <c r="L650" s="252"/>
      <c r="M650" s="252" t="s">
        <v>94</v>
      </c>
      <c r="N650" s="252" t="s">
        <v>95</v>
      </c>
      <c r="O650" s="252" t="s">
        <v>96</v>
      </c>
    </row>
    <row r="651" spans="3:15" ht="17">
      <c r="C651" s="253" t="s">
        <v>97</v>
      </c>
      <c r="D651" s="254"/>
      <c r="E651" s="255" t="e">
        <f>#REF!+#REF!</f>
        <v>#REF!</v>
      </c>
      <c r="F651" s="255" t="e">
        <f>#REF!+#REF!</f>
        <v>#REF!</v>
      </c>
      <c r="G651" s="255" t="e">
        <f>#REF!+#REF!</f>
        <v>#REF!</v>
      </c>
      <c r="H651" s="255" t="e">
        <f>#REF!+#REF!</f>
        <v>#REF!</v>
      </c>
      <c r="I651" s="255" t="e">
        <f>#REF!+#REF!</f>
        <v>#REF!</v>
      </c>
      <c r="J651" s="255" t="e">
        <f>#REF!+#REF!</f>
        <v>#REF!</v>
      </c>
      <c r="K651" s="255" t="e">
        <f>#REF!+#REF!</f>
        <v>#REF!</v>
      </c>
      <c r="L651" s="255"/>
      <c r="M651" s="255" t="e">
        <f>#REF!+#REF!</f>
        <v>#REF!</v>
      </c>
      <c r="N651" s="255" t="e">
        <f>#REF!+#REF!</f>
        <v>#REF!</v>
      </c>
      <c r="O651" s="255" t="e">
        <f>#REF!+#REF!</f>
        <v>#REF!</v>
      </c>
    </row>
    <row r="652" spans="3:15" ht="17">
      <c r="C652" s="253" t="s">
        <v>98</v>
      </c>
      <c r="D652" s="256"/>
      <c r="E652" s="255" t="e">
        <f>#REF!+#REF!</f>
        <v>#REF!</v>
      </c>
      <c r="F652" s="255" t="e">
        <f>#REF!+#REF!</f>
        <v>#REF!</v>
      </c>
      <c r="G652" s="255" t="e">
        <f>#REF!+#REF!</f>
        <v>#REF!</v>
      </c>
      <c r="H652" s="255" t="e">
        <f>#REF!+#REF!</f>
        <v>#REF!</v>
      </c>
      <c r="I652" s="255" t="e">
        <f>#REF!+#REF!</f>
        <v>#REF!</v>
      </c>
      <c r="J652" s="255" t="e">
        <f>#REF!+#REF!</f>
        <v>#REF!</v>
      </c>
      <c r="K652" s="255" t="e">
        <f>#REF!+#REF!</f>
        <v>#REF!</v>
      </c>
      <c r="L652" s="255"/>
      <c r="M652" s="255" t="e">
        <f>#REF!+#REF!</f>
        <v>#REF!</v>
      </c>
      <c r="N652" s="255" t="e">
        <f>#REF!+#REF!</f>
        <v>#REF!</v>
      </c>
      <c r="O652" s="255" t="e">
        <f>#REF!+#REF!</f>
        <v>#REF!</v>
      </c>
    </row>
    <row r="653" spans="3:15" ht="17">
      <c r="C653" s="253" t="s">
        <v>99</v>
      </c>
      <c r="D653" s="256"/>
      <c r="E653" s="255" t="e">
        <f>#REF!+#REF!</f>
        <v>#REF!</v>
      </c>
      <c r="F653" s="255" t="e">
        <f>#REF!+#REF!</f>
        <v>#REF!</v>
      </c>
      <c r="G653" s="255" t="e">
        <f>#REF!+#REF!</f>
        <v>#REF!</v>
      </c>
      <c r="H653" s="255" t="e">
        <f>#REF!+#REF!</f>
        <v>#REF!</v>
      </c>
      <c r="I653" s="255" t="e">
        <f>#REF!+#REF!</f>
        <v>#REF!</v>
      </c>
      <c r="J653" s="255" t="e">
        <f>#REF!+#REF!</f>
        <v>#REF!</v>
      </c>
      <c r="K653" s="255" t="e">
        <f>#REF!+#REF!</f>
        <v>#REF!</v>
      </c>
      <c r="L653" s="255"/>
      <c r="M653" s="255" t="e">
        <f>#REF!+#REF!</f>
        <v>#REF!</v>
      </c>
      <c r="N653" s="255" t="e">
        <f>#REF!+#REF!</f>
        <v>#REF!</v>
      </c>
      <c r="O653" s="255" t="e">
        <f>#REF!+#REF!</f>
        <v>#REF!</v>
      </c>
    </row>
    <row r="654" spans="3:15" ht="17">
      <c r="C654" s="253" t="s">
        <v>100</v>
      </c>
      <c r="D654" s="256"/>
      <c r="E654" s="255" t="e">
        <f>#REF!+#REF!</f>
        <v>#REF!</v>
      </c>
      <c r="F654" s="255" t="e">
        <f>#REF!+#REF!</f>
        <v>#REF!</v>
      </c>
      <c r="G654" s="255" t="e">
        <f>#REF!+#REF!</f>
        <v>#REF!</v>
      </c>
      <c r="H654" s="255" t="e">
        <f>#REF!+#REF!</f>
        <v>#REF!</v>
      </c>
      <c r="I654" s="255" t="e">
        <f>#REF!+#REF!</f>
        <v>#REF!</v>
      </c>
      <c r="J654" s="255" t="e">
        <f>#REF!+#REF!</f>
        <v>#REF!</v>
      </c>
      <c r="K654" s="255" t="e">
        <f>#REF!+#REF!</f>
        <v>#REF!</v>
      </c>
      <c r="L654" s="255"/>
      <c r="M654" s="255" t="e">
        <f>#REF!+#REF!</f>
        <v>#REF!</v>
      </c>
      <c r="N654" s="255" t="e">
        <f>#REF!+#REF!</f>
        <v>#REF!</v>
      </c>
      <c r="O654" s="255" t="e">
        <f>#REF!+#REF!</f>
        <v>#REF!</v>
      </c>
    </row>
    <row r="655" spans="3:15" ht="17">
      <c r="C655" s="253" t="s">
        <v>64</v>
      </c>
      <c r="D655" s="256"/>
      <c r="E655" s="255" t="e">
        <f>#REF!+#REF!</f>
        <v>#REF!</v>
      </c>
      <c r="F655" s="255" t="e">
        <f>#REF!+#REF!</f>
        <v>#REF!</v>
      </c>
      <c r="G655" s="255" t="e">
        <f>#REF!+#REF!</f>
        <v>#REF!</v>
      </c>
      <c r="H655" s="255" t="e">
        <f>#REF!+#REF!</f>
        <v>#REF!</v>
      </c>
      <c r="I655" s="255" t="e">
        <f>#REF!+#REF!</f>
        <v>#REF!</v>
      </c>
      <c r="J655" s="255" t="e">
        <f>#REF!+#REF!</f>
        <v>#REF!</v>
      </c>
      <c r="K655" s="255" t="e">
        <f>#REF!+#REF!</f>
        <v>#REF!</v>
      </c>
      <c r="L655" s="255"/>
      <c r="M655" s="255" t="e">
        <f>#REF!+#REF!</f>
        <v>#REF!</v>
      </c>
      <c r="N655" s="255" t="e">
        <f>#REF!+#REF!</f>
        <v>#REF!</v>
      </c>
      <c r="O655" s="255" t="e">
        <f>#REF!+#REF!</f>
        <v>#REF!</v>
      </c>
    </row>
    <row r="656" spans="3:15" ht="17">
      <c r="C656" s="257" t="s">
        <v>63</v>
      </c>
      <c r="D656" s="256"/>
      <c r="E656" s="255" t="e">
        <f>#REF!+#REF!</f>
        <v>#REF!</v>
      </c>
      <c r="F656" s="255" t="e">
        <f>#REF!+#REF!</f>
        <v>#REF!</v>
      </c>
      <c r="G656" s="255" t="e">
        <f>#REF!+#REF!</f>
        <v>#REF!</v>
      </c>
      <c r="H656" s="255" t="e">
        <f>#REF!+#REF!</f>
        <v>#REF!</v>
      </c>
      <c r="I656" s="255" t="e">
        <f>#REF!+#REF!</f>
        <v>#REF!</v>
      </c>
      <c r="J656" s="255" t="e">
        <f>#REF!+#REF!</f>
        <v>#REF!</v>
      </c>
      <c r="K656" s="255" t="e">
        <f>#REF!+#REF!</f>
        <v>#REF!</v>
      </c>
      <c r="L656" s="255"/>
      <c r="M656" s="255" t="e">
        <f>#REF!+#REF!</f>
        <v>#REF!</v>
      </c>
      <c r="N656" s="255" t="e">
        <f>#REF!+#REF!</f>
        <v>#REF!</v>
      </c>
      <c r="O656" s="255" t="e">
        <f>#REF!+#REF!</f>
        <v>#REF!</v>
      </c>
    </row>
    <row r="657" spans="3:15" ht="51">
      <c r="C657" s="258" t="s">
        <v>101</v>
      </c>
      <c r="D657" s="259"/>
      <c r="E657" s="255" t="e">
        <f>#REF!+#REF!</f>
        <v>#REF!</v>
      </c>
      <c r="F657" s="255" t="e">
        <f>#REF!+#REF!</f>
        <v>#REF!</v>
      </c>
      <c r="G657" s="255" t="e">
        <f>#REF!+#REF!</f>
        <v>#REF!</v>
      </c>
      <c r="H657" s="255" t="e">
        <f>#REF!+#REF!</f>
        <v>#REF!</v>
      </c>
      <c r="I657" s="255" t="e">
        <f>#REF!+#REF!</f>
        <v>#REF!</v>
      </c>
      <c r="J657" s="255" t="e">
        <f>#REF!+#REF!</f>
        <v>#REF!</v>
      </c>
      <c r="K657" s="255" t="e">
        <f>#REF!+#REF!</f>
        <v>#REF!</v>
      </c>
      <c r="L657" s="255"/>
      <c r="M657" s="255" t="e">
        <f>#REF!+#REF!</f>
        <v>#REF!</v>
      </c>
      <c r="N657" s="255" t="e">
        <f>#REF!+#REF!</f>
        <v>#REF!</v>
      </c>
      <c r="O657" s="255" t="e">
        <f>#REF!+#REF!</f>
        <v>#REF!</v>
      </c>
    </row>
    <row r="658" spans="3:15" ht="51">
      <c r="C658" s="258" t="s">
        <v>102</v>
      </c>
      <c r="D658" s="259"/>
      <c r="E658" s="255" t="e">
        <f>#REF!+#REF!</f>
        <v>#REF!</v>
      </c>
      <c r="F658" s="255" t="e">
        <f>#REF!+#REF!</f>
        <v>#REF!</v>
      </c>
      <c r="G658" s="255" t="e">
        <f>#REF!+#REF!</f>
        <v>#REF!</v>
      </c>
      <c r="H658" s="255" t="e">
        <f>#REF!+#REF!</f>
        <v>#REF!</v>
      </c>
      <c r="I658" s="255" t="e">
        <f>#REF!+#REF!</f>
        <v>#REF!</v>
      </c>
      <c r="J658" s="255" t="e">
        <f>#REF!+#REF!</f>
        <v>#REF!</v>
      </c>
      <c r="K658" s="255" t="e">
        <f>#REF!+#REF!</f>
        <v>#REF!</v>
      </c>
      <c r="L658" s="255"/>
      <c r="M658" s="255" t="e">
        <f>#REF!+#REF!</f>
        <v>#REF!</v>
      </c>
      <c r="N658" s="255" t="e">
        <f>#REF!+#REF!</f>
        <v>#REF!</v>
      </c>
      <c r="O658" s="255" t="e">
        <f>#REF!+#REF!</f>
        <v>#REF!</v>
      </c>
    </row>
    <row r="659" spans="3:15" ht="51">
      <c r="C659" s="258" t="s">
        <v>103</v>
      </c>
      <c r="D659" s="260"/>
      <c r="E659" s="255" t="e">
        <f>#REF!+#REF!</f>
        <v>#REF!</v>
      </c>
      <c r="F659" s="255" t="e">
        <f>#REF!+#REF!</f>
        <v>#REF!</v>
      </c>
      <c r="G659" s="255" t="e">
        <f>#REF!+#REF!</f>
        <v>#REF!</v>
      </c>
      <c r="H659" s="255" t="e">
        <f>#REF!+#REF!</f>
        <v>#REF!</v>
      </c>
      <c r="I659" s="255" t="e">
        <f>#REF!+#REF!</f>
        <v>#REF!</v>
      </c>
      <c r="J659" s="255" t="e">
        <f>#REF!+#REF!</f>
        <v>#REF!</v>
      </c>
      <c r="K659" s="255" t="e">
        <f>#REF!+#REF!</f>
        <v>#REF!</v>
      </c>
      <c r="L659" s="255"/>
      <c r="M659" s="255" t="e">
        <f>#REF!+#REF!</f>
        <v>#REF!</v>
      </c>
      <c r="N659" s="255" t="e">
        <f>#REF!+#REF!</f>
        <v>#REF!</v>
      </c>
      <c r="O659" s="255" t="e">
        <f>#REF!+#REF!</f>
        <v>#REF!</v>
      </c>
    </row>
    <row r="660" spans="3:15" ht="51">
      <c r="C660" s="258" t="s">
        <v>104</v>
      </c>
      <c r="D660" s="261"/>
      <c r="E660" s="255" t="e">
        <f>#REF!+#REF!</f>
        <v>#REF!</v>
      </c>
      <c r="F660" s="255" t="e">
        <f>#REF!+#REF!</f>
        <v>#REF!</v>
      </c>
      <c r="G660" s="255" t="e">
        <f>#REF!+#REF!</f>
        <v>#REF!</v>
      </c>
      <c r="H660" s="255" t="e">
        <f>#REF!+#REF!</f>
        <v>#REF!</v>
      </c>
      <c r="I660" s="255" t="e">
        <f>#REF!+#REF!</f>
        <v>#REF!</v>
      </c>
      <c r="J660" s="255" t="e">
        <f>#REF!+#REF!</f>
        <v>#REF!</v>
      </c>
      <c r="K660" s="255" t="e">
        <f>#REF!+#REF!</f>
        <v>#REF!</v>
      </c>
      <c r="L660" s="255"/>
      <c r="M660" s="255" t="e">
        <f>#REF!+#REF!</f>
        <v>#REF!</v>
      </c>
      <c r="N660" s="255" t="e">
        <f>#REF!+#REF!</f>
        <v>#REF!</v>
      </c>
      <c r="O660" s="255" t="e">
        <f>#REF!+#REF!</f>
        <v>#REF!</v>
      </c>
    </row>
    <row r="661" spans="3:15" ht="34">
      <c r="C661" s="258" t="s">
        <v>105</v>
      </c>
      <c r="D661" s="261"/>
      <c r="E661" s="255" t="e">
        <f>#REF!+#REF!</f>
        <v>#REF!</v>
      </c>
      <c r="F661" s="255" t="e">
        <f>#REF!+#REF!</f>
        <v>#REF!</v>
      </c>
      <c r="G661" s="255" t="e">
        <f>#REF!+#REF!</f>
        <v>#REF!</v>
      </c>
      <c r="H661" s="255" t="e">
        <f>#REF!+#REF!</f>
        <v>#REF!</v>
      </c>
      <c r="I661" s="255" t="e">
        <f>#REF!+#REF!</f>
        <v>#REF!</v>
      </c>
      <c r="J661" s="255" t="e">
        <f>#REF!+#REF!</f>
        <v>#REF!</v>
      </c>
      <c r="K661" s="255" t="e">
        <f>#REF!+#REF!</f>
        <v>#REF!</v>
      </c>
      <c r="L661" s="255"/>
      <c r="M661" s="255" t="e">
        <f>#REF!+#REF!</f>
        <v>#REF!</v>
      </c>
      <c r="N661" s="255" t="e">
        <f>#REF!+#REF!</f>
        <v>#REF!</v>
      </c>
      <c r="O661" s="255" t="e">
        <f>#REF!+#REF!</f>
        <v>#REF!</v>
      </c>
    </row>
    <row r="662" spans="3:15" ht="17">
      <c r="C662" s="258" t="s">
        <v>106</v>
      </c>
      <c r="D662" s="260"/>
      <c r="E662" s="255" t="e">
        <f>#REF!+#REF!</f>
        <v>#REF!</v>
      </c>
      <c r="F662" s="255" t="e">
        <f>#REF!+#REF!</f>
        <v>#REF!</v>
      </c>
      <c r="G662" s="255" t="e">
        <f>#REF!+#REF!</f>
        <v>#REF!</v>
      </c>
      <c r="H662" s="255" t="e">
        <f>#REF!+#REF!</f>
        <v>#REF!</v>
      </c>
      <c r="I662" s="255" t="e">
        <f>#REF!+#REF!</f>
        <v>#REF!</v>
      </c>
      <c r="J662" s="255" t="e">
        <f>#REF!+#REF!</f>
        <v>#REF!</v>
      </c>
      <c r="K662" s="255" t="e">
        <f>#REF!+#REF!</f>
        <v>#REF!</v>
      </c>
      <c r="L662" s="255"/>
      <c r="M662" s="255" t="e">
        <f>#REF!+#REF!</f>
        <v>#REF!</v>
      </c>
      <c r="N662" s="255" t="e">
        <f>#REF!+#REF!</f>
        <v>#REF!</v>
      </c>
      <c r="O662" s="255" t="e">
        <f>#REF!+#REF!</f>
        <v>#REF!</v>
      </c>
    </row>
    <row r="663" spans="3:15" ht="51">
      <c r="C663" s="262" t="s">
        <v>65</v>
      </c>
      <c r="E663" s="255" t="e">
        <f>#REF!+#REF!</f>
        <v>#REF!</v>
      </c>
      <c r="F663" s="255" t="e">
        <f>#REF!+#REF!</f>
        <v>#REF!</v>
      </c>
      <c r="G663" s="255" t="e">
        <f>#REF!+#REF!</f>
        <v>#REF!</v>
      </c>
      <c r="H663" s="255" t="e">
        <f>#REF!+#REF!</f>
        <v>#REF!</v>
      </c>
      <c r="I663" s="255" t="e">
        <f>#REF!+#REF!</f>
        <v>#REF!</v>
      </c>
      <c r="J663" s="255" t="e">
        <f>#REF!+#REF!</f>
        <v>#REF!</v>
      </c>
      <c r="K663" s="255" t="e">
        <f>#REF!+#REF!</f>
        <v>#REF!</v>
      </c>
      <c r="L663" s="255"/>
      <c r="M663" s="255" t="e">
        <f>#REF!+#REF!</f>
        <v>#REF!</v>
      </c>
      <c r="N663" s="255" t="e">
        <f>#REF!+#REF!</f>
        <v>#REF!</v>
      </c>
      <c r="O663" s="255" t="e">
        <f>#REF!+#REF!</f>
        <v>#REF!</v>
      </c>
    </row>
    <row r="664" spans="3:15" ht="17">
      <c r="C664" s="263" t="s">
        <v>107</v>
      </c>
      <c r="E664" s="255" t="e">
        <f>#REF!+#REF!</f>
        <v>#REF!</v>
      </c>
      <c r="F664" s="255" t="e">
        <f>#REF!+#REF!</f>
        <v>#REF!</v>
      </c>
      <c r="G664" s="255" t="e">
        <f>#REF!+#REF!</f>
        <v>#REF!</v>
      </c>
      <c r="H664" s="255" t="e">
        <f>#REF!+#REF!</f>
        <v>#REF!</v>
      </c>
      <c r="I664" s="255" t="e">
        <f>#REF!+#REF!</f>
        <v>#REF!</v>
      </c>
      <c r="J664" s="255" t="e">
        <f>#REF!+#REF!</f>
        <v>#REF!</v>
      </c>
      <c r="K664" s="255" t="e">
        <f>#REF!+#REF!</f>
        <v>#REF!</v>
      </c>
      <c r="L664" s="255"/>
      <c r="M664" s="255" t="e">
        <f>#REF!+#REF!</f>
        <v>#REF!</v>
      </c>
      <c r="N664" s="255" t="e">
        <f>#REF!+#REF!</f>
        <v>#REF!</v>
      </c>
      <c r="O664" s="255" t="e">
        <f>#REF!+#REF!</f>
        <v>#REF!</v>
      </c>
    </row>
    <row r="665" spans="3:15" ht="17">
      <c r="C665" s="258" t="s">
        <v>108</v>
      </c>
      <c r="E665" s="255" t="e">
        <f>#REF!+#REF!</f>
        <v>#REF!</v>
      </c>
      <c r="F665" s="255" t="e">
        <f>#REF!+#REF!</f>
        <v>#REF!</v>
      </c>
      <c r="G665" s="255" t="e">
        <f>#REF!+#REF!</f>
        <v>#REF!</v>
      </c>
      <c r="H665" s="255" t="e">
        <f>#REF!+#REF!</f>
        <v>#REF!</v>
      </c>
      <c r="I665" s="255" t="e">
        <f>#REF!+#REF!</f>
        <v>#REF!</v>
      </c>
      <c r="J665" s="255" t="e">
        <f>#REF!+#REF!</f>
        <v>#REF!</v>
      </c>
      <c r="K665" s="255" t="e">
        <f>#REF!+#REF!</f>
        <v>#REF!</v>
      </c>
      <c r="L665" s="255"/>
      <c r="M665" s="255" t="e">
        <f>#REF!+#REF!</f>
        <v>#REF!</v>
      </c>
      <c r="N665" s="255" t="e">
        <f>#REF!+#REF!</f>
        <v>#REF!</v>
      </c>
      <c r="O665" s="255" t="e">
        <f>#REF!+#REF!</f>
        <v>#REF!</v>
      </c>
    </row>
  </sheetData>
  <mergeCells count="121">
    <mergeCell ref="N6:O14"/>
    <mergeCell ref="R18:S18"/>
    <mergeCell ref="G19:H19"/>
    <mergeCell ref="D20:E20"/>
    <mergeCell ref="G20:H20"/>
    <mergeCell ref="J20:K20"/>
    <mergeCell ref="B1:O1"/>
    <mergeCell ref="R3:S3"/>
    <mergeCell ref="G4:H4"/>
    <mergeCell ref="D5:E5"/>
    <mergeCell ref="G5:H5"/>
    <mergeCell ref="J5:K5"/>
    <mergeCell ref="N36:O44"/>
    <mergeCell ref="R48:S48"/>
    <mergeCell ref="G49:H49"/>
    <mergeCell ref="D50:E50"/>
    <mergeCell ref="G50:H50"/>
    <mergeCell ref="J50:K50"/>
    <mergeCell ref="N21:O29"/>
    <mergeCell ref="R33:S33"/>
    <mergeCell ref="G34:H34"/>
    <mergeCell ref="D35:E35"/>
    <mergeCell ref="G35:H35"/>
    <mergeCell ref="J35:K35"/>
    <mergeCell ref="N66:O74"/>
    <mergeCell ref="R78:S78"/>
    <mergeCell ref="G79:H79"/>
    <mergeCell ref="D80:E80"/>
    <mergeCell ref="G80:H80"/>
    <mergeCell ref="J80:K80"/>
    <mergeCell ref="N51:O59"/>
    <mergeCell ref="R63:S63"/>
    <mergeCell ref="G64:H64"/>
    <mergeCell ref="D65:E65"/>
    <mergeCell ref="G65:H65"/>
    <mergeCell ref="J65:K65"/>
    <mergeCell ref="N96:O104"/>
    <mergeCell ref="R108:S108"/>
    <mergeCell ref="G109:H109"/>
    <mergeCell ref="D110:E110"/>
    <mergeCell ref="G110:H110"/>
    <mergeCell ref="J110:K110"/>
    <mergeCell ref="N81:O89"/>
    <mergeCell ref="R93:S93"/>
    <mergeCell ref="G94:H94"/>
    <mergeCell ref="D95:E95"/>
    <mergeCell ref="G95:H95"/>
    <mergeCell ref="J95:K95"/>
    <mergeCell ref="N126:O134"/>
    <mergeCell ref="R138:S138"/>
    <mergeCell ref="G139:H139"/>
    <mergeCell ref="D140:E140"/>
    <mergeCell ref="G140:H140"/>
    <mergeCell ref="J140:K140"/>
    <mergeCell ref="N111:O119"/>
    <mergeCell ref="R123:S123"/>
    <mergeCell ref="G124:H124"/>
    <mergeCell ref="D125:E125"/>
    <mergeCell ref="G125:H125"/>
    <mergeCell ref="J125:K125"/>
    <mergeCell ref="N156:O164"/>
    <mergeCell ref="R168:S168"/>
    <mergeCell ref="G169:H169"/>
    <mergeCell ref="D170:E170"/>
    <mergeCell ref="G170:H170"/>
    <mergeCell ref="J170:K170"/>
    <mergeCell ref="N141:O149"/>
    <mergeCell ref="R153:S153"/>
    <mergeCell ref="G154:H154"/>
    <mergeCell ref="D155:E155"/>
    <mergeCell ref="G155:H155"/>
    <mergeCell ref="J155:K155"/>
    <mergeCell ref="N186:O194"/>
    <mergeCell ref="R198:S198"/>
    <mergeCell ref="G199:H199"/>
    <mergeCell ref="D200:E200"/>
    <mergeCell ref="G200:H200"/>
    <mergeCell ref="J200:K200"/>
    <mergeCell ref="N171:O179"/>
    <mergeCell ref="R183:S183"/>
    <mergeCell ref="G184:H184"/>
    <mergeCell ref="D185:E185"/>
    <mergeCell ref="G185:H185"/>
    <mergeCell ref="J185:K185"/>
    <mergeCell ref="N216:O224"/>
    <mergeCell ref="R228:S228"/>
    <mergeCell ref="G229:H229"/>
    <mergeCell ref="D230:E230"/>
    <mergeCell ref="G230:H230"/>
    <mergeCell ref="J230:K230"/>
    <mergeCell ref="N201:O209"/>
    <mergeCell ref="R213:S213"/>
    <mergeCell ref="G214:H214"/>
    <mergeCell ref="D215:E215"/>
    <mergeCell ref="G215:H215"/>
    <mergeCell ref="J215:K215"/>
    <mergeCell ref="N246:O254"/>
    <mergeCell ref="R258:S258"/>
    <mergeCell ref="G259:H259"/>
    <mergeCell ref="D260:E260"/>
    <mergeCell ref="G260:H260"/>
    <mergeCell ref="J260:K260"/>
    <mergeCell ref="N231:O239"/>
    <mergeCell ref="R243:S243"/>
    <mergeCell ref="G244:H244"/>
    <mergeCell ref="D245:E245"/>
    <mergeCell ref="G245:H245"/>
    <mergeCell ref="J245:K245"/>
    <mergeCell ref="N291:O299"/>
    <mergeCell ref="N276:O284"/>
    <mergeCell ref="R288:S288"/>
    <mergeCell ref="G289:H289"/>
    <mergeCell ref="D290:E290"/>
    <mergeCell ref="G290:H290"/>
    <mergeCell ref="J290:K290"/>
    <mergeCell ref="N261:O269"/>
    <mergeCell ref="R273:S273"/>
    <mergeCell ref="G274:H274"/>
    <mergeCell ref="D275:E275"/>
    <mergeCell ref="G275:H275"/>
    <mergeCell ref="J275:K275"/>
  </mergeCells>
  <printOptions horizontalCentered="1"/>
  <pageMargins left="0.39370078740157483" right="0.35433070866141736" top="0.51181102362204722" bottom="0.55118110236220474" header="0.31496062992125984" footer="0.31496062992125984"/>
  <pageSetup paperSize="9" scale="90" fitToHeight="2" orientation="landscape"/>
  <headerFooter alignWithMargins="0">
    <oddFooter>&amp;L&amp;K000000&amp;P van &amp;N&amp;R&amp;8&amp;K000000&amp;D</oddFooter>
  </headerFooter>
  <rowBreaks count="19" manualBreakCount="19">
    <brk id="17" max="14" man="1"/>
    <brk id="32" max="14" man="1"/>
    <brk id="47" max="14" man="1"/>
    <brk id="62" max="14" man="1"/>
    <brk id="77" max="14" man="1"/>
    <brk id="92" max="14" man="1"/>
    <brk id="107" max="14" man="1"/>
    <brk id="122" max="14" man="1"/>
    <brk id="137" max="14" man="1"/>
    <brk id="152" max="14" man="1"/>
    <brk id="167" max="14" man="1"/>
    <brk id="182" max="14" man="1"/>
    <brk id="197" max="14" man="1"/>
    <brk id="212" max="14" man="1"/>
    <brk id="227" max="14" man="1"/>
    <brk id="242" max="14" man="1"/>
    <brk id="257" max="14" man="1"/>
    <brk id="272" max="14" man="1"/>
    <brk id="287" max="14" man="1"/>
  </rowBreak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F9053-10F0-D849-A639-5FB5C01C31A0}">
  <dimension ref="B1:X46"/>
  <sheetViews>
    <sheetView showGridLines="0" zoomScale="160" zoomScaleNormal="160" zoomScalePageLayoutView="170" workbookViewId="0">
      <selection activeCell="C4" sqref="C4"/>
    </sheetView>
  </sheetViews>
  <sheetFormatPr baseColWidth="10" defaultColWidth="8.83203125" defaultRowHeight="15"/>
  <cols>
    <col min="1" max="1" width="2.6640625" style="287" customWidth="1"/>
    <col min="2" max="2" width="13.83203125" style="287" customWidth="1"/>
    <col min="3" max="10" width="9.5" style="287" customWidth="1"/>
    <col min="11" max="11" width="10.1640625" style="287" customWidth="1"/>
    <col min="12" max="15" width="9.5" style="287" hidden="1" customWidth="1"/>
    <col min="16" max="18" width="9.5" style="287" customWidth="1"/>
    <col min="19" max="16384" width="8.83203125" style="287"/>
  </cols>
  <sheetData>
    <row r="1" spans="2:24" s="80" customFormat="1" ht="41" customHeight="1" thickBot="1">
      <c r="B1" s="332" t="s">
        <v>109</v>
      </c>
      <c r="C1" s="332"/>
      <c r="D1" s="332"/>
      <c r="E1" s="332"/>
      <c r="F1" s="332"/>
      <c r="G1" s="332"/>
      <c r="H1" s="332"/>
      <c r="I1" s="332"/>
      <c r="J1" s="332"/>
      <c r="K1" s="332"/>
      <c r="L1" s="332"/>
      <c r="M1" s="332"/>
      <c r="N1" s="332"/>
      <c r="O1" s="332"/>
      <c r="P1" s="200"/>
      <c r="Q1" s="200"/>
      <c r="R1" s="200"/>
      <c r="S1" s="200"/>
    </row>
    <row r="2" spans="2:24" s="87" customFormat="1" ht="40" customHeight="1">
      <c r="B2" s="264" t="s">
        <v>130</v>
      </c>
      <c r="C2" s="265"/>
      <c r="D2" s="266"/>
      <c r="E2" s="267"/>
      <c r="F2" s="267"/>
      <c r="G2" s="267"/>
      <c r="H2" s="268"/>
      <c r="I2" s="269"/>
      <c r="J2" s="267"/>
      <c r="K2" s="267"/>
      <c r="L2" s="82"/>
      <c r="M2" s="267"/>
      <c r="N2" s="267"/>
      <c r="O2" s="267"/>
      <c r="P2" s="200"/>
      <c r="Q2" s="200"/>
      <c r="R2" s="200"/>
      <c r="S2" s="200"/>
      <c r="W2" s="80"/>
      <c r="X2" s="80"/>
    </row>
    <row r="3" spans="2:24" s="277" customFormat="1" ht="21">
      <c r="B3" s="270" t="s">
        <v>131</v>
      </c>
      <c r="C3" s="271"/>
      <c r="D3" s="272"/>
      <c r="E3" s="273"/>
      <c r="F3" s="273"/>
      <c r="G3" s="273"/>
      <c r="H3" s="274"/>
      <c r="I3" s="274"/>
      <c r="J3" s="273"/>
      <c r="K3" s="273"/>
      <c r="L3" s="275"/>
      <c r="M3" s="276"/>
      <c r="N3" s="273"/>
      <c r="O3" s="273"/>
      <c r="P3" s="200"/>
      <c r="Q3" s="200"/>
      <c r="R3" s="200"/>
      <c r="S3" s="200"/>
      <c r="W3" s="278"/>
      <c r="X3" s="278"/>
    </row>
    <row r="4" spans="2:24" s="281" customFormat="1" ht="36" customHeight="1">
      <c r="B4" s="279" t="s">
        <v>71</v>
      </c>
      <c r="C4" s="280">
        <v>10</v>
      </c>
      <c r="D4" s="280">
        <v>11</v>
      </c>
      <c r="E4" s="280">
        <v>12</v>
      </c>
      <c r="F4" s="280">
        <v>13</v>
      </c>
      <c r="G4" s="280">
        <v>14</v>
      </c>
      <c r="H4" s="280">
        <v>15</v>
      </c>
      <c r="I4" s="280">
        <v>16</v>
      </c>
      <c r="J4" s="280">
        <v>17</v>
      </c>
      <c r="K4" s="280">
        <v>18</v>
      </c>
      <c r="L4" s="280">
        <v>10</v>
      </c>
      <c r="M4" s="280">
        <v>11</v>
      </c>
      <c r="N4" s="280">
        <v>12</v>
      </c>
      <c r="O4" s="280">
        <v>13</v>
      </c>
      <c r="P4" s="200"/>
      <c r="Q4" s="200"/>
      <c r="R4" s="200"/>
      <c r="S4" s="200"/>
    </row>
    <row r="5" spans="2:24" s="284" customFormat="1" ht="36" customHeight="1">
      <c r="B5" s="282" t="s">
        <v>50</v>
      </c>
      <c r="C5" s="283">
        <v>3019</v>
      </c>
      <c r="D5" s="283">
        <v>3929</v>
      </c>
      <c r="E5" s="283">
        <v>4941</v>
      </c>
      <c r="F5" s="283">
        <v>5657</v>
      </c>
      <c r="G5" s="283">
        <v>5940</v>
      </c>
      <c r="H5" s="283">
        <v>6444</v>
      </c>
      <c r="I5" s="283">
        <v>6985</v>
      </c>
      <c r="J5" s="283">
        <v>7566</v>
      </c>
      <c r="K5" s="283">
        <v>8316</v>
      </c>
      <c r="L5" s="283">
        <v>5100</v>
      </c>
      <c r="M5" s="283">
        <v>5610</v>
      </c>
      <c r="N5" s="283">
        <v>6120</v>
      </c>
      <c r="O5" s="283">
        <v>7140</v>
      </c>
      <c r="P5" s="200"/>
      <c r="Q5" s="200"/>
      <c r="R5" s="200"/>
      <c r="S5" s="200"/>
    </row>
    <row r="6" spans="2:24" s="284" customFormat="1" ht="36" customHeight="1">
      <c r="B6" s="285" t="s">
        <v>51</v>
      </c>
      <c r="C6" s="286">
        <f>((C14-C5)/3)+C5</f>
        <v>3609</v>
      </c>
      <c r="D6" s="286">
        <f t="shared" ref="D6:O6" si="0">((D14-D5)/3)+D5</f>
        <v>4482.666666666667</v>
      </c>
      <c r="E6" s="286">
        <f t="shared" si="0"/>
        <v>5412.333333333333</v>
      </c>
      <c r="F6" s="286">
        <f t="shared" si="0"/>
        <v>6068</v>
      </c>
      <c r="G6" s="286">
        <f t="shared" si="0"/>
        <v>6482</v>
      </c>
      <c r="H6" s="286">
        <f t="shared" si="0"/>
        <v>7068</v>
      </c>
      <c r="I6" s="286">
        <f t="shared" si="0"/>
        <v>7703</v>
      </c>
      <c r="J6" s="286">
        <f t="shared" si="0"/>
        <v>8392</v>
      </c>
      <c r="K6" s="286">
        <f t="shared" si="0"/>
        <v>9223</v>
      </c>
      <c r="L6" s="286">
        <f t="shared" si="0"/>
        <v>6120</v>
      </c>
      <c r="M6" s="286">
        <f t="shared" si="0"/>
        <v>6698</v>
      </c>
      <c r="N6" s="286">
        <f t="shared" si="0"/>
        <v>7310</v>
      </c>
      <c r="O6" s="286">
        <f t="shared" si="0"/>
        <v>8330</v>
      </c>
      <c r="P6" s="200"/>
      <c r="Q6" s="200"/>
      <c r="R6" s="200"/>
      <c r="S6" s="200"/>
    </row>
    <row r="7" spans="2:24" ht="15" customHeight="1">
      <c r="C7" s="288"/>
      <c r="D7" s="288"/>
      <c r="E7" s="288"/>
      <c r="F7" s="288"/>
      <c r="G7" s="288"/>
      <c r="H7" s="288"/>
      <c r="I7" s="288"/>
      <c r="J7" s="288"/>
      <c r="K7" s="288"/>
      <c r="L7" s="288"/>
      <c r="M7" s="288"/>
      <c r="N7" s="288"/>
      <c r="O7" s="288"/>
      <c r="P7" s="200"/>
      <c r="Q7" s="200"/>
      <c r="R7" s="200"/>
      <c r="S7" s="200"/>
    </row>
    <row r="8" spans="2:24" ht="36" customHeight="1">
      <c r="B8" s="279" t="s">
        <v>72</v>
      </c>
      <c r="C8" s="280">
        <f t="shared" ref="C8:O8" si="1">C4</f>
        <v>10</v>
      </c>
      <c r="D8" s="280">
        <f t="shared" si="1"/>
        <v>11</v>
      </c>
      <c r="E8" s="280">
        <f t="shared" si="1"/>
        <v>12</v>
      </c>
      <c r="F8" s="280">
        <f t="shared" si="1"/>
        <v>13</v>
      </c>
      <c r="G8" s="280">
        <f t="shared" si="1"/>
        <v>14</v>
      </c>
      <c r="H8" s="280">
        <f t="shared" si="1"/>
        <v>15</v>
      </c>
      <c r="I8" s="280">
        <f t="shared" si="1"/>
        <v>16</v>
      </c>
      <c r="J8" s="280">
        <f t="shared" si="1"/>
        <v>17</v>
      </c>
      <c r="K8" s="280">
        <f t="shared" si="1"/>
        <v>18</v>
      </c>
      <c r="L8" s="280">
        <f t="shared" si="1"/>
        <v>10</v>
      </c>
      <c r="M8" s="280">
        <f t="shared" si="1"/>
        <v>11</v>
      </c>
      <c r="N8" s="280">
        <f t="shared" si="1"/>
        <v>12</v>
      </c>
      <c r="O8" s="280">
        <f t="shared" si="1"/>
        <v>13</v>
      </c>
    </row>
    <row r="9" spans="2:24" ht="36" customHeight="1">
      <c r="B9" s="282" t="s">
        <v>50</v>
      </c>
      <c r="C9" s="283">
        <f>C6</f>
        <v>3609</v>
      </c>
      <c r="D9" s="283">
        <f t="shared" ref="D9:O9" si="2">D6</f>
        <v>4482.666666666667</v>
      </c>
      <c r="E9" s="283">
        <f t="shared" si="2"/>
        <v>5412.333333333333</v>
      </c>
      <c r="F9" s="283">
        <f t="shared" si="2"/>
        <v>6068</v>
      </c>
      <c r="G9" s="283">
        <f t="shared" si="2"/>
        <v>6482</v>
      </c>
      <c r="H9" s="283">
        <f t="shared" si="2"/>
        <v>7068</v>
      </c>
      <c r="I9" s="283">
        <f t="shared" si="2"/>
        <v>7703</v>
      </c>
      <c r="J9" s="283">
        <f t="shared" si="2"/>
        <v>8392</v>
      </c>
      <c r="K9" s="283">
        <f t="shared" si="2"/>
        <v>9223</v>
      </c>
      <c r="L9" s="283">
        <f t="shared" si="2"/>
        <v>6120</v>
      </c>
      <c r="M9" s="283">
        <f t="shared" si="2"/>
        <v>6698</v>
      </c>
      <c r="N9" s="283">
        <f t="shared" si="2"/>
        <v>7310</v>
      </c>
      <c r="O9" s="283">
        <f t="shared" si="2"/>
        <v>8330</v>
      </c>
    </row>
    <row r="10" spans="2:24" ht="36" customHeight="1">
      <c r="B10" s="285" t="s">
        <v>51</v>
      </c>
      <c r="C10" s="286">
        <f>((C14-C5)/3)+C9</f>
        <v>4199</v>
      </c>
      <c r="D10" s="286">
        <f t="shared" ref="D10:O10" si="3">((D14-D5)/3)+D9</f>
        <v>5036.3333333333339</v>
      </c>
      <c r="E10" s="286">
        <f t="shared" si="3"/>
        <v>5883.6666666666661</v>
      </c>
      <c r="F10" s="286">
        <f t="shared" si="3"/>
        <v>6479</v>
      </c>
      <c r="G10" s="286">
        <f t="shared" si="3"/>
        <v>7024</v>
      </c>
      <c r="H10" s="286">
        <f t="shared" si="3"/>
        <v>7692</v>
      </c>
      <c r="I10" s="286">
        <f t="shared" si="3"/>
        <v>8421</v>
      </c>
      <c r="J10" s="286">
        <f t="shared" si="3"/>
        <v>9218</v>
      </c>
      <c r="K10" s="286">
        <f t="shared" si="3"/>
        <v>10130</v>
      </c>
      <c r="L10" s="286">
        <f t="shared" si="3"/>
        <v>7140</v>
      </c>
      <c r="M10" s="286">
        <f t="shared" si="3"/>
        <v>7786</v>
      </c>
      <c r="N10" s="286">
        <f t="shared" si="3"/>
        <v>8500</v>
      </c>
      <c r="O10" s="286">
        <f t="shared" si="3"/>
        <v>9520</v>
      </c>
    </row>
    <row r="11" spans="2:24" ht="15" customHeight="1">
      <c r="C11" s="288"/>
      <c r="D11" s="288"/>
      <c r="E11" s="288"/>
      <c r="F11" s="288"/>
      <c r="G11" s="288"/>
      <c r="H11" s="288"/>
      <c r="I11" s="288"/>
      <c r="J11" s="288"/>
      <c r="K11" s="288"/>
      <c r="L11" s="288"/>
      <c r="M11" s="288"/>
      <c r="N11" s="288"/>
      <c r="O11" s="288"/>
    </row>
    <row r="12" spans="2:24" ht="36" customHeight="1">
      <c r="B12" s="279" t="s">
        <v>73</v>
      </c>
      <c r="C12" s="280">
        <f>C8</f>
        <v>10</v>
      </c>
      <c r="D12" s="280">
        <f t="shared" ref="D12:O12" si="4">D8</f>
        <v>11</v>
      </c>
      <c r="E12" s="280">
        <f t="shared" si="4"/>
        <v>12</v>
      </c>
      <c r="F12" s="280">
        <f t="shared" si="4"/>
        <v>13</v>
      </c>
      <c r="G12" s="280">
        <f t="shared" si="4"/>
        <v>14</v>
      </c>
      <c r="H12" s="280">
        <f t="shared" si="4"/>
        <v>15</v>
      </c>
      <c r="I12" s="280">
        <f t="shared" si="4"/>
        <v>16</v>
      </c>
      <c r="J12" s="280">
        <f t="shared" si="4"/>
        <v>17</v>
      </c>
      <c r="K12" s="280">
        <f t="shared" si="4"/>
        <v>18</v>
      </c>
      <c r="L12" s="280">
        <f t="shared" si="4"/>
        <v>10</v>
      </c>
      <c r="M12" s="280">
        <f t="shared" si="4"/>
        <v>11</v>
      </c>
      <c r="N12" s="280">
        <f t="shared" si="4"/>
        <v>12</v>
      </c>
      <c r="O12" s="280">
        <f t="shared" si="4"/>
        <v>13</v>
      </c>
    </row>
    <row r="13" spans="2:24" ht="36" customHeight="1">
      <c r="B13" s="282" t="s">
        <v>50</v>
      </c>
      <c r="C13" s="283">
        <f>C10</f>
        <v>4199</v>
      </c>
      <c r="D13" s="283">
        <f t="shared" ref="D13:O13" si="5">D10</f>
        <v>5036.3333333333339</v>
      </c>
      <c r="E13" s="283">
        <f t="shared" si="5"/>
        <v>5883.6666666666661</v>
      </c>
      <c r="F13" s="283">
        <f t="shared" si="5"/>
        <v>6479</v>
      </c>
      <c r="G13" s="283">
        <f t="shared" si="5"/>
        <v>7024</v>
      </c>
      <c r="H13" s="283">
        <f t="shared" si="5"/>
        <v>7692</v>
      </c>
      <c r="I13" s="283">
        <f t="shared" si="5"/>
        <v>8421</v>
      </c>
      <c r="J13" s="283">
        <f t="shared" si="5"/>
        <v>9218</v>
      </c>
      <c r="K13" s="283">
        <f t="shared" si="5"/>
        <v>10130</v>
      </c>
      <c r="L13" s="283">
        <f t="shared" si="5"/>
        <v>7140</v>
      </c>
      <c r="M13" s="283">
        <f t="shared" si="5"/>
        <v>7786</v>
      </c>
      <c r="N13" s="283">
        <f t="shared" si="5"/>
        <v>8500</v>
      </c>
      <c r="O13" s="283">
        <f t="shared" si="5"/>
        <v>9520</v>
      </c>
    </row>
    <row r="14" spans="2:24" ht="36" customHeight="1">
      <c r="B14" s="285" t="s">
        <v>51</v>
      </c>
      <c r="C14" s="286">
        <v>4789</v>
      </c>
      <c r="D14" s="286">
        <v>5590</v>
      </c>
      <c r="E14" s="286">
        <v>6355</v>
      </c>
      <c r="F14" s="286">
        <v>6890</v>
      </c>
      <c r="G14" s="286">
        <v>7566</v>
      </c>
      <c r="H14" s="286">
        <v>8316</v>
      </c>
      <c r="I14" s="286">
        <v>9139</v>
      </c>
      <c r="J14" s="286">
        <v>10044</v>
      </c>
      <c r="K14" s="286">
        <v>11037</v>
      </c>
      <c r="L14" s="286">
        <v>8160</v>
      </c>
      <c r="M14" s="286">
        <v>8874</v>
      </c>
      <c r="N14" s="286">
        <v>9690</v>
      </c>
      <c r="O14" s="286">
        <v>10710</v>
      </c>
    </row>
    <row r="16" spans="2:24" ht="16" thickBot="1">
      <c r="B16" s="289"/>
      <c r="C16" s="289"/>
      <c r="D16" s="289"/>
      <c r="E16" s="289"/>
      <c r="F16" s="289"/>
      <c r="G16" s="289"/>
      <c r="H16" s="289"/>
      <c r="I16" s="289"/>
      <c r="J16" s="289"/>
      <c r="K16" s="289"/>
      <c r="L16" s="289"/>
      <c r="M16" s="289"/>
      <c r="N16" s="289"/>
      <c r="O16" s="289"/>
    </row>
    <row r="18" spans="2:11" hidden="1"/>
    <row r="19" spans="2:11" hidden="1"/>
    <row r="20" spans="2:11" hidden="1"/>
    <row r="21" spans="2:11" hidden="1"/>
    <row r="22" spans="2:11" hidden="1"/>
    <row r="23" spans="2:11" ht="14" hidden="1" customHeight="1"/>
    <row r="24" spans="2:11" ht="14" hidden="1" customHeight="1">
      <c r="B24" s="290" t="s">
        <v>132</v>
      </c>
      <c r="C24" s="290" t="s">
        <v>50</v>
      </c>
      <c r="D24" s="290" t="s">
        <v>51</v>
      </c>
      <c r="E24" s="290"/>
      <c r="F24" s="290"/>
      <c r="G24" s="290"/>
      <c r="H24" s="290"/>
      <c r="I24" s="290"/>
      <c r="J24" s="290"/>
      <c r="K24" s="290"/>
    </row>
    <row r="25" spans="2:11" ht="14" hidden="1" customHeight="1">
      <c r="B25" s="291">
        <f>C4</f>
        <v>10</v>
      </c>
      <c r="C25" s="292">
        <f t="shared" ref="C25:C37" si="6">HLOOKUP(B25,$B$4:$R$6,2,FALSE)</f>
        <v>3019</v>
      </c>
      <c r="D25" s="292">
        <f>C6</f>
        <v>3609</v>
      </c>
      <c r="F25" s="292"/>
      <c r="G25" s="292"/>
      <c r="H25" s="292"/>
      <c r="I25" s="293"/>
      <c r="J25" s="293"/>
    </row>
    <row r="26" spans="2:11" ht="14" hidden="1" customHeight="1">
      <c r="B26" s="291">
        <f>D4</f>
        <v>11</v>
      </c>
      <c r="C26" s="292">
        <f t="shared" si="6"/>
        <v>3929</v>
      </c>
      <c r="D26" s="292">
        <f>D6</f>
        <v>4482.666666666667</v>
      </c>
      <c r="F26" s="292"/>
      <c r="G26" s="292"/>
      <c r="H26" s="292"/>
      <c r="I26" s="293"/>
      <c r="J26" s="293"/>
    </row>
    <row r="27" spans="2:11" ht="14" hidden="1" customHeight="1">
      <c r="B27" s="294">
        <f>E4</f>
        <v>12</v>
      </c>
      <c r="C27" s="292">
        <f t="shared" si="6"/>
        <v>4941</v>
      </c>
      <c r="D27" s="292">
        <f>E6</f>
        <v>5412.333333333333</v>
      </c>
      <c r="F27" s="292"/>
      <c r="G27" s="292"/>
      <c r="H27" s="292"/>
      <c r="I27" s="293"/>
      <c r="J27" s="293"/>
    </row>
    <row r="28" spans="2:11" ht="14" hidden="1" customHeight="1">
      <c r="B28" s="291">
        <f>F4</f>
        <v>13</v>
      </c>
      <c r="C28" s="292">
        <f t="shared" si="6"/>
        <v>5657</v>
      </c>
      <c r="D28" s="292">
        <f>F6</f>
        <v>6068</v>
      </c>
      <c r="F28" s="292"/>
      <c r="G28" s="292"/>
      <c r="H28" s="292"/>
      <c r="I28" s="293"/>
      <c r="J28" s="293"/>
    </row>
    <row r="29" spans="2:11" ht="14" hidden="1" customHeight="1">
      <c r="B29" s="291">
        <f>G4</f>
        <v>14</v>
      </c>
      <c r="C29" s="292">
        <f t="shared" si="6"/>
        <v>5940</v>
      </c>
      <c r="D29" s="292">
        <f>G6</f>
        <v>6482</v>
      </c>
      <c r="F29" s="292"/>
      <c r="G29" s="292"/>
      <c r="H29" s="292"/>
      <c r="I29" s="293"/>
      <c r="J29" s="293"/>
    </row>
    <row r="30" spans="2:11" ht="14" hidden="1" customHeight="1">
      <c r="B30" s="291">
        <f>H4</f>
        <v>15</v>
      </c>
      <c r="C30" s="292">
        <f t="shared" si="6"/>
        <v>6444</v>
      </c>
      <c r="D30" s="292">
        <f>H6</f>
        <v>7068</v>
      </c>
      <c r="F30" s="292"/>
      <c r="G30" s="292"/>
      <c r="H30" s="292"/>
      <c r="I30" s="293"/>
      <c r="J30" s="293"/>
    </row>
    <row r="31" spans="2:11" ht="14" hidden="1" customHeight="1">
      <c r="B31" s="291">
        <f>I4</f>
        <v>16</v>
      </c>
      <c r="C31" s="292">
        <f t="shared" si="6"/>
        <v>6985</v>
      </c>
      <c r="D31" s="292">
        <f>I6</f>
        <v>7703</v>
      </c>
      <c r="F31" s="292"/>
      <c r="G31" s="292"/>
      <c r="H31" s="292"/>
      <c r="I31" s="293"/>
      <c r="J31" s="293"/>
    </row>
    <row r="32" spans="2:11" ht="14" hidden="1" customHeight="1">
      <c r="B32" s="291">
        <f>J4</f>
        <v>17</v>
      </c>
      <c r="C32" s="292">
        <f t="shared" si="6"/>
        <v>7566</v>
      </c>
      <c r="D32" s="292">
        <f>J6</f>
        <v>8392</v>
      </c>
      <c r="F32" s="292"/>
      <c r="G32" s="292"/>
      <c r="H32" s="292"/>
      <c r="I32" s="293"/>
      <c r="J32" s="293"/>
    </row>
    <row r="33" spans="2:11" ht="14" hidden="1" customHeight="1">
      <c r="B33" s="291">
        <f>K4</f>
        <v>18</v>
      </c>
      <c r="C33" s="292">
        <f t="shared" si="6"/>
        <v>8316</v>
      </c>
      <c r="D33" s="292">
        <f>K6</f>
        <v>9223</v>
      </c>
      <c r="F33" s="292"/>
      <c r="G33" s="292"/>
      <c r="H33" s="292"/>
      <c r="I33" s="293"/>
      <c r="J33" s="293"/>
    </row>
    <row r="34" spans="2:11" ht="14" hidden="1" customHeight="1">
      <c r="B34" s="291">
        <f>L4</f>
        <v>10</v>
      </c>
      <c r="C34" s="292">
        <f t="shared" si="6"/>
        <v>3019</v>
      </c>
      <c r="D34" s="292">
        <f>L6</f>
        <v>6120</v>
      </c>
      <c r="F34" s="292"/>
      <c r="G34" s="292"/>
      <c r="H34" s="292"/>
      <c r="I34" s="293"/>
      <c r="J34" s="293"/>
    </row>
    <row r="35" spans="2:11" ht="14" hidden="1" customHeight="1">
      <c r="B35" s="291">
        <f>M4</f>
        <v>11</v>
      </c>
      <c r="C35" s="292">
        <f t="shared" si="6"/>
        <v>3929</v>
      </c>
      <c r="D35" s="292">
        <f>M6</f>
        <v>6698</v>
      </c>
      <c r="E35" s="295"/>
      <c r="F35" s="292"/>
      <c r="G35" s="292"/>
      <c r="H35" s="292"/>
      <c r="I35" s="293"/>
      <c r="J35" s="293"/>
      <c r="K35" s="293"/>
    </row>
    <row r="36" spans="2:11" ht="14" hidden="1" customHeight="1">
      <c r="B36" s="291">
        <f>N4</f>
        <v>12</v>
      </c>
      <c r="C36" s="292">
        <f t="shared" si="6"/>
        <v>4941</v>
      </c>
      <c r="D36" s="292">
        <f>N6</f>
        <v>7310</v>
      </c>
      <c r="E36" s="295"/>
      <c r="F36" s="292"/>
      <c r="G36" s="292"/>
      <c r="H36" s="292"/>
      <c r="I36" s="293"/>
      <c r="J36" s="293"/>
      <c r="K36" s="293"/>
    </row>
    <row r="37" spans="2:11" ht="14" hidden="1" customHeight="1">
      <c r="B37" s="291">
        <f>O4</f>
        <v>13</v>
      </c>
      <c r="C37" s="292">
        <f t="shared" si="6"/>
        <v>5657</v>
      </c>
      <c r="D37" s="292">
        <f>O6</f>
        <v>8330</v>
      </c>
      <c r="E37" s="295"/>
      <c r="F37" s="292"/>
      <c r="G37" s="292"/>
      <c r="H37" s="292"/>
      <c r="I37" s="293"/>
      <c r="J37" s="293"/>
      <c r="K37" s="293"/>
    </row>
    <row r="38" spans="2:11" ht="14" hidden="1" customHeight="1">
      <c r="D38" s="295"/>
      <c r="E38" s="295"/>
      <c r="F38" s="292"/>
      <c r="G38" s="292"/>
      <c r="H38" s="292"/>
      <c r="I38" s="293"/>
      <c r="J38" s="293"/>
      <c r="K38" s="293"/>
    </row>
    <row r="39" spans="2:11" ht="14" hidden="1" customHeight="1">
      <c r="D39" s="295"/>
      <c r="E39" s="295"/>
      <c r="F39" s="292"/>
      <c r="G39" s="292"/>
      <c r="H39" s="292"/>
      <c r="I39" s="293"/>
      <c r="J39" s="293"/>
      <c r="K39" s="293"/>
    </row>
    <row r="40" spans="2:11" ht="14" hidden="1" customHeight="1">
      <c r="D40" s="295"/>
      <c r="E40" s="295"/>
      <c r="F40" s="292"/>
      <c r="G40" s="292"/>
      <c r="H40" s="292"/>
      <c r="I40" s="293"/>
      <c r="J40" s="293"/>
      <c r="K40" s="293"/>
    </row>
    <row r="41" spans="2:11" ht="14" hidden="1" customHeight="1"/>
    <row r="42" spans="2:11" hidden="1">
      <c r="B42" s="296"/>
      <c r="C42" s="296"/>
      <c r="D42" s="296"/>
      <c r="E42" s="296"/>
    </row>
    <row r="43" spans="2:11" hidden="1">
      <c r="B43" s="296"/>
      <c r="C43" s="296"/>
      <c r="D43" s="296"/>
      <c r="E43" s="296"/>
    </row>
    <row r="44" spans="2:11" hidden="1">
      <c r="B44" s="296"/>
      <c r="C44" s="296"/>
      <c r="D44" s="296"/>
      <c r="E44" s="296"/>
    </row>
    <row r="45" spans="2:11" hidden="1">
      <c r="B45" s="296"/>
      <c r="C45" s="296"/>
      <c r="D45" s="296"/>
      <c r="E45" s="296"/>
    </row>
    <row r="46" spans="2:11" ht="89" customHeight="1">
      <c r="B46" s="297"/>
      <c r="C46" s="296"/>
      <c r="D46" s="296"/>
      <c r="E46" s="296"/>
    </row>
  </sheetData>
  <mergeCells count="1">
    <mergeCell ref="B1:O1"/>
  </mergeCells>
  <printOptions horizontalCentered="1"/>
  <pageMargins left="0.39000000000000007" right="0.35000000000000003" top="0.51" bottom="0.55000000000000004" header="0.31" footer="0.31"/>
  <pageSetup paperSize="9" scale="77" fitToHeight="2" orientation="landscape"/>
  <headerFooter>
    <oddFooter>&amp;L&amp;P van &amp;N&amp;C&amp;G&amp;R&amp;8&amp;D</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B82F1B1B1D9F741B548BEA51F31E697" ma:contentTypeVersion="2" ma:contentTypeDescription="Een nieuw document maken." ma:contentTypeScope="" ma:versionID="4298b8dc76e3a5ac9b6005c38ddc0cc3">
  <xsd:schema xmlns:xsd="http://www.w3.org/2001/XMLSchema" xmlns:xs="http://www.w3.org/2001/XMLSchema" xmlns:p="http://schemas.microsoft.com/office/2006/metadata/properties" xmlns:ns2="eb10debc-da1f-43ca-ae05-ff80a2194029" targetNamespace="http://schemas.microsoft.com/office/2006/metadata/properties" ma:root="true" ma:fieldsID="c1ecd69adbefaf2b23db0d503dd4c4c5" ns2:_="">
    <xsd:import namespace="eb10debc-da1f-43ca-ae05-ff80a219402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10debc-da1f-43ca-ae05-ff80a21940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FF98A9-210A-471B-8ACB-348B03B4BE48}">
  <ds:schemaRefs>
    <ds:schemaRef ds:uri="http://schemas.microsoft.com/office/2006/documentManagement/types"/>
    <ds:schemaRef ds:uri="http://purl.org/dc/elements/1.1/"/>
    <ds:schemaRef ds:uri="eb10debc-da1f-43ca-ae05-ff80a2194029"/>
    <ds:schemaRef ds:uri="http://schemas.openxmlformats.org/package/2006/metadata/core-properties"/>
    <ds:schemaRef ds:uri="http://www.w3.org/XML/1998/namespace"/>
    <ds:schemaRef ds:uri="http://purl.org/dc/terms/"/>
    <ds:schemaRef ds:uri="http://schemas.microsoft.com/office/2006/metadata/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FF41B625-9603-4474-8612-9CB31A204FAB}">
  <ds:schemaRefs>
    <ds:schemaRef ds:uri="http://schemas.microsoft.com/sharepoint/v3/contenttype/forms"/>
  </ds:schemaRefs>
</ds:datastoreItem>
</file>

<file path=customXml/itemProps3.xml><?xml version="1.0" encoding="utf-8"?>
<ds:datastoreItem xmlns:ds="http://schemas.openxmlformats.org/officeDocument/2006/customXml" ds:itemID="{FB7CFDDD-EF50-4CFE-B086-11E7455996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10debc-da1f-43ca-ae05-ff80a21940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80</vt:i4>
      </vt:variant>
    </vt:vector>
  </HeadingPairs>
  <TitlesOfParts>
    <vt:vector size="88" baseType="lpstr">
      <vt:lpstr>Colofon 1</vt:lpstr>
      <vt:lpstr>1. Algemene info</vt:lpstr>
      <vt:lpstr>2. Prijsopgaaf broker opslagen</vt:lpstr>
      <vt:lpstr>3. Prijsopgaaf per doelgroep</vt:lpstr>
      <vt:lpstr>4. Berekening inschrijfprijs</vt:lpstr>
      <vt:lpstr>5. Prijsscore</vt:lpstr>
      <vt:lpstr>6. Richtlijntarieven</vt:lpstr>
      <vt:lpstr>7. Salaristabel</vt:lpstr>
      <vt:lpstr>'Colofon 1'!_Hlk509496684</vt:lpstr>
      <vt:lpstr>'Colofon 1'!_Ref300290537</vt:lpstr>
      <vt:lpstr>'Colofon 1'!_Ref300297289</vt:lpstr>
      <vt:lpstr>'Colofon 1'!_Ref527209689</vt:lpstr>
      <vt:lpstr>'Colofon 1'!_Ref527209713</vt:lpstr>
      <vt:lpstr>'Colofon 1'!_Ref527212027</vt:lpstr>
      <vt:lpstr>'Colofon 1'!_Ref527212058</vt:lpstr>
      <vt:lpstr>'Colofon 1'!_Ref527212079</vt:lpstr>
      <vt:lpstr>'Colofon 1'!_Ref527212102</vt:lpstr>
      <vt:lpstr>'Colofon 1'!_Ref527212123</vt:lpstr>
      <vt:lpstr>'Colofon 1'!_Ref527212178</vt:lpstr>
      <vt:lpstr>'Colofon 1'!_Ref527212216</vt:lpstr>
      <vt:lpstr>'Colofon 1'!_Ref527212304</vt:lpstr>
      <vt:lpstr>'Colofon 1'!_Ref527212424</vt:lpstr>
      <vt:lpstr>'Colofon 1'!_Ref527216086</vt:lpstr>
      <vt:lpstr>'Colofon 1'!_Ref527960825</vt:lpstr>
      <vt:lpstr>'Colofon 1'!_Toc300302676</vt:lpstr>
      <vt:lpstr>'Colofon 1'!_Toc300302679</vt:lpstr>
      <vt:lpstr>'Colofon 1'!_Toc300302680</vt:lpstr>
      <vt:lpstr>'Colofon 1'!_Toc300302684</vt:lpstr>
      <vt:lpstr>'Colofon 1'!_Toc300302689</vt:lpstr>
      <vt:lpstr>'Colofon 1'!_Toc300302730</vt:lpstr>
      <vt:lpstr>'Colofon 1'!_Toc300302731</vt:lpstr>
      <vt:lpstr>'Colofon 1'!_Toc300302739</vt:lpstr>
      <vt:lpstr>'Colofon 1'!_Toc300302771</vt:lpstr>
      <vt:lpstr>'Colofon 1'!_Toc300302809</vt:lpstr>
      <vt:lpstr>'Colofon 1'!_Toc300302821</vt:lpstr>
      <vt:lpstr>'Colofon 1'!_Toc300302836</vt:lpstr>
      <vt:lpstr>'Colofon 1'!_Toc300302847</vt:lpstr>
      <vt:lpstr>'Colofon 1'!_Toc300302860</vt:lpstr>
      <vt:lpstr>'Colofon 1'!_Toc300302867</vt:lpstr>
      <vt:lpstr>'Colofon 1'!_Toc300302868</vt:lpstr>
      <vt:lpstr>'Colofon 1'!_Toc300302886</vt:lpstr>
      <vt:lpstr>'Colofon 1'!_Toc300302914</vt:lpstr>
      <vt:lpstr>'Colofon 1'!_Toc300302916</vt:lpstr>
      <vt:lpstr>'Colofon 1'!_Toc300302919</vt:lpstr>
      <vt:lpstr>'Colofon 1'!_Toc300302935</vt:lpstr>
      <vt:lpstr>'Colofon 1'!_Toc300302985</vt:lpstr>
      <vt:lpstr>'Colofon 1'!_Toc300302993</vt:lpstr>
      <vt:lpstr>'Colofon 1'!_Toc300303483</vt:lpstr>
      <vt:lpstr>'Colofon 1'!_Toc300303498</vt:lpstr>
      <vt:lpstr>'Colofon 1'!_Toc300303504</vt:lpstr>
      <vt:lpstr>'Colofon 1'!_Toc300303515</vt:lpstr>
      <vt:lpstr>'Colofon 1'!_Toc300303537</vt:lpstr>
      <vt:lpstr>'Colofon 1'!_Toc300303574</vt:lpstr>
      <vt:lpstr>'Colofon 1'!_Toc300303661</vt:lpstr>
      <vt:lpstr>'Colofon 1'!_Toc300303682</vt:lpstr>
      <vt:lpstr>'Colofon 1'!_Toc300303688</vt:lpstr>
      <vt:lpstr>'Colofon 1'!_Toc300303695</vt:lpstr>
      <vt:lpstr>'Colofon 1'!_Toc300303706</vt:lpstr>
      <vt:lpstr>'Colofon 1'!_Toc300303708</vt:lpstr>
      <vt:lpstr>'Colofon 1'!_Toc300303715</vt:lpstr>
      <vt:lpstr>'Colofon 1'!_Toc300303721</vt:lpstr>
      <vt:lpstr>'Colofon 1'!_Toc300303727</vt:lpstr>
      <vt:lpstr>'Colofon 1'!_Toc300303729</vt:lpstr>
      <vt:lpstr>'Colofon 1'!_Toc300303743</vt:lpstr>
      <vt:lpstr>'Colofon 1'!_Toc300303745</vt:lpstr>
      <vt:lpstr>'Colofon 1'!_Toc300303770</vt:lpstr>
      <vt:lpstr>'Colofon 1'!_Toc300303772</vt:lpstr>
      <vt:lpstr>'Colofon 1'!_Toc300304665</vt:lpstr>
      <vt:lpstr>'Colofon 1'!_Toc300304678</vt:lpstr>
      <vt:lpstr>'Colofon 1'!_Toc300304688</vt:lpstr>
      <vt:lpstr>'Colofon 1'!_Toc300304702</vt:lpstr>
      <vt:lpstr>'Colofon 1'!_Toc300304712</vt:lpstr>
      <vt:lpstr>'Colofon 1'!_Toc300304714</vt:lpstr>
      <vt:lpstr>'Colofon 1'!_Toc300304725</vt:lpstr>
      <vt:lpstr>'Colofon 1'!_Toc300304727</vt:lpstr>
      <vt:lpstr>'Colofon 1'!_Toc336119413</vt:lpstr>
      <vt:lpstr>'Colofon 1'!_Toc336119414</vt:lpstr>
      <vt:lpstr>'Colofon 1'!_Toc336119416</vt:lpstr>
      <vt:lpstr>'Colofon 1'!_Toc336119433</vt:lpstr>
      <vt:lpstr>'1. Algemene info'!Afdrukbereik</vt:lpstr>
      <vt:lpstr>'2. Prijsopgaaf broker opslagen'!Afdrukbereik</vt:lpstr>
      <vt:lpstr>'3. Prijsopgaaf per doelgroep'!Afdrukbereik</vt:lpstr>
      <vt:lpstr>'4. Berekening inschrijfprijs'!Afdrukbereik</vt:lpstr>
      <vt:lpstr>'6. Richtlijntarieven'!Afdrukbereik</vt:lpstr>
      <vt:lpstr>'7. Salaristabel'!Afdrukbereik</vt:lpstr>
      <vt:lpstr>'Colofon 1'!Afdrukbereik</vt:lpstr>
      <vt:lpstr>'1. Algemene info'!Afdruktitels</vt:lpstr>
      <vt:lpstr>'6. Richtlijntarieven'!Afdruktitels</vt:lpstr>
    </vt:vector>
  </TitlesOfParts>
  <Manager/>
  <Company>TIGE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Arjen Veenstra</dc:creator>
  <cp:keywords/>
  <dc:description/>
  <cp:lastModifiedBy>Laura Brouwer</cp:lastModifiedBy>
  <cp:revision/>
  <dcterms:created xsi:type="dcterms:W3CDTF">2021-01-27T10:13:38Z</dcterms:created>
  <dcterms:modified xsi:type="dcterms:W3CDTF">2023-04-26T14:33:49Z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0x0101003B82F1B1B1D9F741B548BEA51F31E697</vt:lpwstr>
  </property>
</Properties>
</file>