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singerland/EA OGC (1014)/03. Tech bestek/"/>
    </mc:Choice>
  </mc:AlternateContent>
  <xr:revisionPtr revIDLastSave="0" documentId="8_{B51C260F-1967-4C51-BE2D-0E044536B73B}" xr6:coauthVersionLast="47" xr6:coauthVersionMax="47" xr10:uidLastSave="{00000000-0000-0000-0000-000000000000}"/>
  <bookViews>
    <workbookView xWindow="0" yWindow="0" windowWidth="29115" windowHeight="15705" tabRatio="895" activeTab="2" xr2:uid="{00000000-000D-0000-FFFF-FFFF00000000}"/>
  </bookViews>
  <sheets>
    <sheet name="Voorblad" sheetId="8" r:id="rId1"/>
    <sheet name="P1 prijsinvulformulier" sheetId="19" r:id="rId2"/>
    <sheet name="P2 prijsinvulformulier" sheetId="18" r:id="rId3"/>
  </sheets>
  <definedNames>
    <definedName name="_xlnm.Print_Area" localSheetId="1">'P1 prijsinvulformulier'!$A$1:$F$105</definedName>
    <definedName name="_xlnm.Print_Area" localSheetId="2">'P2 prijsinvulformulier'!$A$1:$F$34</definedName>
    <definedName name="_xlnm.Print_Area" localSheetId="0">Voorblad!$A$1:$E$33</definedName>
    <definedName name="_xlnm.Print_Titles" localSheetId="1">'P1 prijsinvulformulier'!$1:$1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8" l="1"/>
  <c r="E19" i="18"/>
  <c r="E11" i="18"/>
  <c r="F11" i="18" s="1"/>
  <c r="E11" i="19"/>
  <c r="E16" i="19"/>
  <c r="E10" i="18" l="1"/>
  <c r="E27" i="18"/>
  <c r="E18" i="18"/>
  <c r="E17" i="18"/>
  <c r="E16" i="18"/>
  <c r="E15" i="18"/>
  <c r="E14" i="18"/>
  <c r="E13" i="18"/>
  <c r="F65" i="19"/>
  <c r="E58" i="19"/>
  <c r="E57" i="19"/>
  <c r="E56" i="19"/>
  <c r="E38" i="19"/>
  <c r="E39" i="19" s="1"/>
  <c r="E36" i="19"/>
  <c r="E37" i="19" s="1"/>
  <c r="E34" i="19"/>
  <c r="E32" i="19"/>
  <c r="E64" i="19" l="1"/>
  <c r="E61" i="19"/>
  <c r="E62" i="19" s="1"/>
  <c r="E63" i="19" s="1"/>
  <c r="E35" i="19"/>
  <c r="E33" i="19"/>
  <c r="E30" i="19"/>
  <c r="E31" i="19" s="1"/>
  <c r="E28" i="19"/>
  <c r="E29" i="19" s="1"/>
  <c r="E26" i="19"/>
  <c r="E27" i="19" s="1"/>
  <c r="E9" i="19" a="1"/>
  <c r="E9" i="19" s="1"/>
  <c r="E10" i="19" s="1"/>
  <c r="F11" i="19" s="1"/>
  <c r="E20" i="19"/>
  <c r="E21" i="19" s="1"/>
  <c r="E18" i="19"/>
  <c r="E19" i="19" s="1"/>
  <c r="E22" i="19" s="1" a="1"/>
  <c r="E22" i="19" s="1"/>
  <c r="E23" i="19" s="1"/>
  <c r="E17" i="19"/>
  <c r="E14" i="19"/>
  <c r="E15" i="19" s="1"/>
  <c r="E24" i="19" l="1" a="1"/>
  <c r="E24" i="19" s="1"/>
  <c r="E25" i="19" s="1"/>
  <c r="F27" i="18"/>
  <c r="F26" i="18"/>
  <c r="F25" i="18"/>
  <c r="F24" i="18"/>
  <c r="F4" i="19" l="1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0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17" i="18" l="1"/>
  <c r="F15" i="18"/>
  <c r="F13" i="18"/>
  <c r="F96" i="19"/>
  <c r="F94" i="19"/>
  <c r="F86" i="19"/>
  <c r="F50" i="19"/>
  <c r="F49" i="19"/>
  <c r="F41" i="19"/>
  <c r="F98" i="19"/>
  <c r="F97" i="19"/>
  <c r="F95" i="19"/>
  <c r="F92" i="19"/>
  <c r="F64" i="19"/>
  <c r="F63" i="19"/>
  <c r="F62" i="19"/>
  <c r="F61" i="19"/>
  <c r="F60" i="19"/>
  <c r="F59" i="19"/>
  <c r="F58" i="19"/>
  <c r="F57" i="19"/>
  <c r="F56" i="19"/>
  <c r="F66" i="19" s="1"/>
  <c r="F88" i="19"/>
  <c r="F87" i="19"/>
  <c r="F69" i="19"/>
  <c r="F52" i="19"/>
  <c r="F51" i="19"/>
  <c r="F48" i="19"/>
  <c r="F46" i="19"/>
  <c r="F53" i="19" s="1"/>
  <c r="F9" i="18"/>
  <c r="F42" i="19"/>
  <c r="F4" i="18"/>
  <c r="F5" i="18"/>
  <c r="F6" i="18"/>
  <c r="F7" i="18"/>
  <c r="F8" i="18"/>
  <c r="F10" i="18"/>
  <c r="F14" i="18"/>
  <c r="F16" i="18"/>
  <c r="F18" i="18"/>
  <c r="F19" i="18"/>
  <c r="F23" i="18"/>
  <c r="F28" i="18" s="1"/>
  <c r="F3" i="19"/>
  <c r="F5" i="19"/>
  <c r="F6" i="19"/>
  <c r="F7" i="19"/>
  <c r="F9" i="19"/>
  <c r="F43" i="19" l="1"/>
  <c r="F89" i="19"/>
  <c r="F99" i="19"/>
  <c r="F20" i="18"/>
  <c r="F101" i="19" l="1"/>
  <c r="F30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<sst xmlns="http://schemas.openxmlformats.org/spreadsheetml/2006/main" count="258" uniqueCount="233">
  <si>
    <t>Voetgangersplatform</t>
  </si>
  <si>
    <t>Subtotalen (AxB) excl. BTW</t>
  </si>
  <si>
    <t>Leveren toegangscontrole</t>
  </si>
  <si>
    <t>Leveren van een losse inwerpzuil glas</t>
  </si>
  <si>
    <t>Leveren losse kaartlezer/besturingsunit</t>
  </si>
  <si>
    <t>Leveren van een los elektronisch slot</t>
  </si>
  <si>
    <t>Levering en verwerking van vulzand prijs per ton op de plaatsingslocatie (transport inclusief levering en verwerking)</t>
  </si>
  <si>
    <t>Prijzen van losse onderdelen (exclusief montage):</t>
  </si>
  <si>
    <t>Betonput</t>
  </si>
  <si>
    <t>Prijs per strekkende meter trottoirbanden plaatsen en aanpassen (exclusief levering)</t>
  </si>
  <si>
    <t>Optioneel</t>
  </si>
  <si>
    <t>Plaatsen van de ondergrondse container in elementenverharding (gebruiksklaar opgeleverd)</t>
  </si>
  <si>
    <t>Totaal perceel 1</t>
  </si>
  <si>
    <t>Bodemkleppen set (glas)</t>
  </si>
  <si>
    <t>Leveren van een losse batterij</t>
  </si>
  <si>
    <t>Levering stroomvoorziening door middel van zonnecellen en accu in plaats van batterij (inclusief plaatsen en aanlsuiten)</t>
  </si>
  <si>
    <t>Naam inschrijver: …………………………………..</t>
  </si>
  <si>
    <t>Gebruiksgereed maken software, inclusief éénmalige opleiding (in te vullen prijs voor alle toegangscontrolesystemen tezamen, ongeacht het aantal systemen)</t>
  </si>
  <si>
    <t>Deur van de invalbeveiliging</t>
  </si>
  <si>
    <t>Invalbeveiliging compleet</t>
  </si>
  <si>
    <t>In te vullen door inschrijver</t>
  </si>
  <si>
    <t>Gebruik software, inclusief helpdesk; prijs per jaar (in te vullen prijs voor alle toegangscontrolesystemen tezamen, ongeacht het aantal systemen)</t>
  </si>
  <si>
    <t>Plaatsen van de ondergrondse container in gesloten verharding, te weten asfalt (gebruiksklaar opgeleverd)</t>
  </si>
  <si>
    <t>Plaatsen van de ondergrondse container in het groen (gebruiksklaar opgeleverd)</t>
  </si>
  <si>
    <r>
      <t>Prijs voor 1m</t>
    </r>
    <r>
      <rPr>
        <vertAlign val="superscript"/>
        <sz val="9"/>
        <color indexed="10"/>
        <rFont val="Century Gothic"/>
        <family val="2"/>
      </rPr>
      <t>3</t>
    </r>
    <r>
      <rPr>
        <sz val="9"/>
        <color indexed="8"/>
        <rFont val="Century Gothic"/>
        <family val="2"/>
      </rPr>
      <t xml:space="preserve"> ophogen 10 cm met vulzand (levering en gereedmaken voor leggen bestrating)</t>
    </r>
  </si>
  <si>
    <t>Werkzaamheden additioneel: verwijderen container en betonput en locatie opvullen en afwerken op maaiveld niveau</t>
  </si>
  <si>
    <t>Onderdeelprijzen</t>
  </si>
  <si>
    <t xml:space="preserve">Lagerset inwerptrommel </t>
  </si>
  <si>
    <t xml:space="preserve">Inwerptrommel compleet </t>
  </si>
  <si>
    <t>Inwerpvoorziening compleet</t>
  </si>
  <si>
    <t>Sleutel tbv openen en sluiten losdeur</t>
  </si>
  <si>
    <t xml:space="preserve">Stellen van het deurtje (scharnieren niet vernieuwen) </t>
  </si>
  <si>
    <t>Lagerset inwerptrommel (indien lagerset niet los beschikbaar dient u de prijs van een trommel inclusief lagers te vermelden)</t>
  </si>
  <si>
    <t>Bodemkleppen set (driehaakssysteem overig)</t>
  </si>
  <si>
    <t>Leveren van een losse inwerpzuil OPK</t>
  </si>
  <si>
    <t>Bodemklep (eenhaak-/aanslagsysteem)</t>
  </si>
  <si>
    <t>Collector exclusief bodemklep(en)</t>
  </si>
  <si>
    <t>Levering van toegangscontrole units voor de bestaande containers van opdrachtgever inclusief montage en aansluiting in de bestaande containers (indien opdrachtgever besluit over te gaan op Diftar)</t>
  </si>
  <si>
    <t>Plaatsen van de semi ondergrondse container in elementenverharding (gebruiksklaar opgeleverd)</t>
  </si>
  <si>
    <t>Plaatsen van de semi ondergrondse container in het groen (gebruiksklaar opgeleverd)</t>
  </si>
  <si>
    <t>Inwerptrommel compleet (60 liter)</t>
  </si>
  <si>
    <t>Leveren van een losse inwerpzuil restafval/textiel/PMD</t>
  </si>
  <si>
    <t>Levering van  volumedetectiesysteem op bestaande containers als uitbreiding op het toegangscontrolesysteem inclusief montage in overleg met opdrachtgever</t>
  </si>
  <si>
    <r>
      <t>Meerprijs voor één extra m</t>
    </r>
    <r>
      <rPr>
        <vertAlign val="superscript"/>
        <sz val="9"/>
        <color indexed="8"/>
        <rFont val="Century Gothic"/>
        <family val="2"/>
      </rPr>
      <t>2</t>
    </r>
    <r>
      <rPr>
        <sz val="9"/>
        <color indexed="8"/>
        <rFont val="Century Gothic"/>
        <family val="2"/>
      </rPr>
      <t xml:space="preserve"> straatwerk (elementenverharding) bij plaatsing van een ondergrondse of semi-ondergrondse container exclusief levering elementenverharding</t>
    </r>
  </si>
  <si>
    <t>Levering extra servicepassen</t>
  </si>
  <si>
    <t>Leveren en afmonteren semi-ondergrondse container; inclusief betonput.</t>
  </si>
  <si>
    <t>Losse betonput</t>
  </si>
  <si>
    <t>Leveren van een losse inwerpklep OPK</t>
  </si>
  <si>
    <t>Leveren losse zwerfafvalklep</t>
  </si>
  <si>
    <t>GFT containerbehuizing exclusief betonplaat t.b.v. een 240 liter container</t>
  </si>
  <si>
    <t>GFT containerbehuizing exclusief betonplaat t.b.v. een 660 liter container</t>
  </si>
  <si>
    <t>Deur voor in- en uitrijden t.b.v. 240 liter container</t>
  </si>
  <si>
    <t>Deur voor in- en uitrijden t.b.v. 660 liter container</t>
  </si>
  <si>
    <t>660 liter containergeleiding set in de GFT containerbehuizing</t>
  </si>
  <si>
    <t>240 liter containergeleiding set in de GFT containerbehuizing</t>
  </si>
  <si>
    <t xml:space="preserve">Slot van de losdeur van de GFT containerbehuizing </t>
  </si>
  <si>
    <t>Koppeling (STOSAG) met huidige software (eenmalige initiele kosten)</t>
  </si>
  <si>
    <t>Jaarlijkse kosten onderhoud koppeling (STOSAG) met huidige software</t>
  </si>
  <si>
    <t>Leveren van een complete kabelset</t>
  </si>
  <si>
    <t>Prijsinvulformulier PERCEEL 1</t>
  </si>
  <si>
    <t>Onderdeel E. Levering en  plaatsing van bovengrondse onderlossende containers</t>
  </si>
  <si>
    <t>Prijsinvulformulier perceel 1</t>
  </si>
  <si>
    <t>Prijsinvulformulier perceel 2</t>
  </si>
  <si>
    <t>Montage van een losse inwerpzuil restafval/textiel/PMD</t>
  </si>
  <si>
    <t>Montage losse zwerfafvalklep</t>
  </si>
  <si>
    <t>Montage van een losse inwerpzuil OPK</t>
  </si>
  <si>
    <t>Montage van een losse inwerpklep OPK</t>
  </si>
  <si>
    <t>Montage lagerset inwerptrommel (indien lagerset niet los beschikbaar dient u de prijs van een trommel inclusief lagers te vermelden)</t>
  </si>
  <si>
    <t>Montage inwerptrommel compleet (60 liter)</t>
  </si>
  <si>
    <t>Montage bodemklep (eenhaak-/aanslagsysteem)</t>
  </si>
  <si>
    <t>Montage bodemkleppen set (glas)</t>
  </si>
  <si>
    <t>Montage bodemkleppen set (driehaakssysteem overig)</t>
  </si>
  <si>
    <t>Montage van een losse inwerpzuil glas</t>
  </si>
  <si>
    <t>Montage invalbeveiliging compleet</t>
  </si>
  <si>
    <t>Montage deur van de invalbeveiliging</t>
  </si>
  <si>
    <t>Montage collector exclusief bodemklep(en)</t>
  </si>
  <si>
    <t>Montage voetgangersplatform</t>
  </si>
  <si>
    <t>Inzetstukken trommel ter verkleining naar 30 liter</t>
  </si>
  <si>
    <t>Montage inzetstukken trommel ter verkleining naar 30 liter</t>
  </si>
  <si>
    <t xml:space="preserve">Montage lagerset inwerptrommel </t>
  </si>
  <si>
    <t xml:space="preserve">Montage inwerptrommel compleet </t>
  </si>
  <si>
    <t>Montage GFT containerbehuizing exclusief betonplaat t.b.v. een 240 liter container</t>
  </si>
  <si>
    <t>Montage GFT containerbehuizing exclusief betonplaat t.b.v. een 660 liter container</t>
  </si>
  <si>
    <t>Montage inwerpvoorziening compleet</t>
  </si>
  <si>
    <t>Montage deur voor in- en uitrijden t.b.v. 240 liter container</t>
  </si>
  <si>
    <t>Montage deur voor in- en uitrijden t.b.v. 660 liter container</t>
  </si>
  <si>
    <t>Montage 240 liter containergeleiding set in de GFT containerbehuizing</t>
  </si>
  <si>
    <t>Montage 660 liter containergeleiding set in de GFT containerbehuizing</t>
  </si>
  <si>
    <t xml:space="preserve">Montage slot van de losdeur van de GFT containerbehuizing </t>
  </si>
  <si>
    <t xml:space="preserve">Levering slot van de deur </t>
  </si>
  <si>
    <t xml:space="preserve">Montage slot van de deur </t>
  </si>
  <si>
    <t>Montage losse kaartlezer/besturingsunit</t>
  </si>
  <si>
    <t>Montage van een complete kabelset</t>
  </si>
  <si>
    <t>Montage van een los elektronisch slot</t>
  </si>
  <si>
    <t>Aanschafprijs bovengrondse onderlossende container voor Restafval  met twee inwerpopeningen (trommels),  inclusief plaatsing</t>
  </si>
  <si>
    <r>
      <t xml:space="preserve">Leveren en afmonteren ondergrondse container; </t>
    </r>
    <r>
      <rPr>
        <b/>
        <sz val="9"/>
        <rFont val="Century Gothic"/>
        <family val="2"/>
      </rPr>
      <t>restafval</t>
    </r>
    <r>
      <rPr>
        <sz val="9"/>
        <rFont val="Century Gothic"/>
        <family val="2"/>
      </rPr>
      <t>, inclusief leveren betonput en invalbeveiliging</t>
    </r>
  </si>
  <si>
    <r>
      <t xml:space="preserve">Leveren en afmonteren ondergrondse container; </t>
    </r>
    <r>
      <rPr>
        <b/>
        <sz val="9"/>
        <rFont val="Century Gothic"/>
        <family val="2"/>
      </rPr>
      <t>textiel</t>
    </r>
    <r>
      <rPr>
        <sz val="9"/>
        <rFont val="Century Gothic"/>
        <family val="2"/>
      </rPr>
      <t>, inclusief leveren betonput en invalbeveiliging</t>
    </r>
  </si>
  <si>
    <r>
      <t xml:space="preserve">Leveren en afmonteren ondergrondse container; </t>
    </r>
    <r>
      <rPr>
        <b/>
        <sz val="9"/>
        <rFont val="Century Gothic"/>
        <family val="2"/>
      </rPr>
      <t>OPK</t>
    </r>
    <r>
      <rPr>
        <sz val="9"/>
        <rFont val="Century Gothic"/>
        <family val="2"/>
      </rPr>
      <t>, inclusief leveren betonput en invalbeveiliging</t>
    </r>
  </si>
  <si>
    <r>
      <t xml:space="preserve">Leveren en afmonteren ondergrondse container; </t>
    </r>
    <r>
      <rPr>
        <b/>
        <sz val="9"/>
        <rFont val="Century Gothic"/>
        <family val="2"/>
      </rPr>
      <t>PMD</t>
    </r>
    <r>
      <rPr>
        <sz val="9"/>
        <rFont val="Century Gothic"/>
        <family val="2"/>
      </rPr>
      <t>, inclusief leveren betonput en invalbeveiliging</t>
    </r>
  </si>
  <si>
    <r>
      <t xml:space="preserve">Leveren en afmonteren ondergrondse container; </t>
    </r>
    <r>
      <rPr>
        <b/>
        <sz val="9"/>
        <rFont val="Century Gothic"/>
        <family val="2"/>
      </rPr>
      <t>glas</t>
    </r>
    <r>
      <rPr>
        <sz val="9"/>
        <rFont val="Century Gothic"/>
        <family val="2"/>
      </rPr>
      <t>, inclusief leveren betonput en invalbeveiliging</t>
    </r>
  </si>
  <si>
    <t>Levering van een bodemklep</t>
  </si>
  <si>
    <t>Montage van een bodemklep</t>
  </si>
  <si>
    <t>Onderdeel B. Levering semi-ondergrondse containers</t>
  </si>
  <si>
    <t>Perceel 2 - levering en installatie containermanagementsysteem/toegangscontrole</t>
  </si>
  <si>
    <t>onderdeel C.  Plaatsing perceel 1 onderdelen A en B; (semi) ondergrondse containers</t>
  </si>
  <si>
    <t>Onderdeel A. Levering ondergrondse container</t>
  </si>
  <si>
    <t>Onderdeel D. Levering en plaatsing containerbehuizing</t>
  </si>
  <si>
    <t>Leveren en montage losse zwerfafvalklep in een nieuwe container (optioneel)</t>
  </si>
  <si>
    <t>Maandelijkse abonnementskosten per container, zonder de communicatie (communicatie wel/niet via Lansingerland n.t.b.)</t>
  </si>
  <si>
    <t>EUROPESE AANBESTEDING VOOR LEVERING VAN 
ONDERLOSSENDE ONDERGRONDSE, ONDERLOSSENDE SEMI-ONDERGRONDSE CONTAINERS, BETONPUTTEN, CONTAINERBEHUIZINGEN, ONDERLOSSENDE BOVENGRONDSE CONTAINERS, PLAATSING EN ELECTRONICA</t>
  </si>
  <si>
    <t>Leveren van een losse inwerpzuil OPK met 2 kleppen (optioneel)</t>
  </si>
  <si>
    <t>Montage van een losse inwerpzuil OPK met 2 kleppen (optioneel)</t>
  </si>
  <si>
    <t>Leveren, afmonteren en plaatsen van een enkele GFT containerbehuizing inclusief betonplaat t.b.v. een 240 liter container.</t>
  </si>
  <si>
    <t>Leveren, afmonteren en plaatsen van een enkele GFT containerbehuizing inclusief betonplaat t.b.v. een 660 liter container.</t>
  </si>
  <si>
    <r>
      <t xml:space="preserve">Leveren </t>
    </r>
    <r>
      <rPr>
        <sz val="9"/>
        <color theme="1"/>
        <rFont val="Century Gothic"/>
        <family val="2"/>
      </rPr>
      <t>toegangscontrolesystemen ten behoeve van ondergrondse, boverngrondse, semi-ondergrondse containers en containerbehuizingen  prijs per systeem</t>
    </r>
  </si>
  <si>
    <t>Meerprijs voor volumedetectiesysteem uitbreiding op het toegangscontrolesysteem</t>
  </si>
  <si>
    <t>Maandelijkse abonnementskosten per container, waarbij alle communicatie is inbegrepen (communicatie wel/niet via Lansingerland n.t.b.)</t>
  </si>
  <si>
    <t>Prijs per pas (op basis van 80 passen per toegangscontrole unit)</t>
  </si>
  <si>
    <t>1A-01</t>
  </si>
  <si>
    <t>1A-02</t>
  </si>
  <si>
    <t>1A-03</t>
  </si>
  <si>
    <t>1A-04</t>
  </si>
  <si>
    <t>1A-05</t>
  </si>
  <si>
    <t>1A-06</t>
  </si>
  <si>
    <t>1A-07</t>
  </si>
  <si>
    <t>1A-08</t>
  </si>
  <si>
    <t>1A-09</t>
  </si>
  <si>
    <t>1A-10</t>
  </si>
  <si>
    <t>1A-11</t>
  </si>
  <si>
    <t>1A-12</t>
  </si>
  <si>
    <t>1A-13</t>
  </si>
  <si>
    <t>1A-14</t>
  </si>
  <si>
    <t>1A-15</t>
  </si>
  <si>
    <t>1A-16</t>
  </si>
  <si>
    <t>1A-17</t>
  </si>
  <si>
    <t>1A-18</t>
  </si>
  <si>
    <t>1A-19</t>
  </si>
  <si>
    <t>1A-20</t>
  </si>
  <si>
    <t>1A-21</t>
  </si>
  <si>
    <t>1A-22</t>
  </si>
  <si>
    <t>1A-23</t>
  </si>
  <si>
    <t>1A-24</t>
  </si>
  <si>
    <t>1A-25</t>
  </si>
  <si>
    <t>1A-26</t>
  </si>
  <si>
    <t>1A-27</t>
  </si>
  <si>
    <t>1A-28</t>
  </si>
  <si>
    <t>1A-29</t>
  </si>
  <si>
    <t>1A-30</t>
  </si>
  <si>
    <t>1A-31</t>
  </si>
  <si>
    <t>1A-32</t>
  </si>
  <si>
    <t>1A-33</t>
  </si>
  <si>
    <t>1A-34</t>
  </si>
  <si>
    <t>1A-35</t>
  </si>
  <si>
    <t>1A-36</t>
  </si>
  <si>
    <t>1A-37</t>
  </si>
  <si>
    <t>1A-38</t>
  </si>
  <si>
    <t>1A-39</t>
  </si>
  <si>
    <t>1B-01</t>
  </si>
  <si>
    <t>1B-02</t>
  </si>
  <si>
    <t>1B-03</t>
  </si>
  <si>
    <t>1B-04</t>
  </si>
  <si>
    <t>1B-05</t>
  </si>
  <si>
    <t>1B-06</t>
  </si>
  <si>
    <t>1C-01</t>
  </si>
  <si>
    <t>1C-02</t>
  </si>
  <si>
    <t>1C-03</t>
  </si>
  <si>
    <t>1C-04</t>
  </si>
  <si>
    <t>1C-05</t>
  </si>
  <si>
    <t>1C-06</t>
  </si>
  <si>
    <t>1C-07</t>
  </si>
  <si>
    <t>1C-08</t>
  </si>
  <si>
    <t>1C-09</t>
  </si>
  <si>
    <t>1C-10</t>
  </si>
  <si>
    <t>1D-01</t>
  </si>
  <si>
    <t>1D-02</t>
  </si>
  <si>
    <t>1D-03</t>
  </si>
  <si>
    <t>1D-04</t>
  </si>
  <si>
    <t>1D-05</t>
  </si>
  <si>
    <t>1D-06</t>
  </si>
  <si>
    <t>1D-07</t>
  </si>
  <si>
    <t>1D-08</t>
  </si>
  <si>
    <t>1D-09</t>
  </si>
  <si>
    <t>1D-10</t>
  </si>
  <si>
    <t>1D-11</t>
  </si>
  <si>
    <t>1D-12</t>
  </si>
  <si>
    <t>1D-13</t>
  </si>
  <si>
    <t>1D-14</t>
  </si>
  <si>
    <t>1D-15</t>
  </si>
  <si>
    <t>1D-16</t>
  </si>
  <si>
    <t>1D-17</t>
  </si>
  <si>
    <t>1D-18</t>
  </si>
  <si>
    <t>1D-19</t>
  </si>
  <si>
    <t>1E-01</t>
  </si>
  <si>
    <t>1E-02</t>
  </si>
  <si>
    <t>1E-03</t>
  </si>
  <si>
    <t>1E-04</t>
  </si>
  <si>
    <t>1E-05</t>
  </si>
  <si>
    <t>1E-06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</si>
  <si>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</si>
  <si>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</si>
  <si>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</si>
  <si>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</si>
  <si>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</si>
  <si>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</si>
  <si>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</si>
  <si>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</si>
  <si>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</si>
  <si>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</si>
  <si>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</si>
  <si>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</si>
  <si>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</si>
  <si>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</si>
  <si>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</si>
  <si>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</si>
  <si>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</si>
  <si>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</si>
  <si>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</si>
  <si>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</si>
  <si>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Prijs** per stuk(A) excl. BTW</t>
  </si>
  <si>
    <t>Aantal* (B)</t>
  </si>
  <si>
    <t>Prijs** per toegangs-
controle unit
(A) excl. BTW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</si>
  <si>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gunningscriteria.
</t>
  </si>
  <si>
    <t xml:space="preserve">* De genoemde aantallen zijn fictief over de gehele looptijd van het contract en er kunnen geen rechten aan worden ontleend
** De prijzen zoals ingevuld op het prijs invul formulier zijn inclusief alle kosten voortkomend uit het programma van eisen en de kwalitatie gunningscriteria
</t>
  </si>
  <si>
    <t>Inschrijfprijs onderdeel A.</t>
  </si>
  <si>
    <t>Inschrijfprijs onderdeel B.</t>
  </si>
  <si>
    <t>Inschrijfprijs onderdeel C.</t>
  </si>
  <si>
    <t>Inschrijfprijs onderdeel D.</t>
  </si>
  <si>
    <t>Inschrijfprijs onderdeel E.</t>
  </si>
  <si>
    <t>Totale inschrijfprijs Perceel 1</t>
  </si>
  <si>
    <t>Prijsinvulformulier PERCEEL 2</t>
  </si>
  <si>
    <t xml:space="preserve"> Inschrijfprijs</t>
  </si>
  <si>
    <t>Totale inschrijfprijs Perceel 2</t>
  </si>
  <si>
    <t>Prijzenblad versie V2 d.d. 07-06-2023 i.v.m. wijzigingen in aantallen van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</si>
</sst>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60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b/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vertAlign val="superscript"/>
      <sz val="9"/>
      <color indexed="8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b/>
      <u/>
      <sz val="9"/>
      <name val="Century Gothic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vertAlign val="superscript"/>
      <sz val="9"/>
      <color indexed="10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sz val="9"/>
      <color rgb="FFFF0000"/>
      <name val="Century Gothic"/>
      <family val="2"/>
    </font>
    <font>
      <u/>
      <sz val="9"/>
      <color theme="1"/>
      <name val="Century Gothic"/>
      <family val="2"/>
    </font>
    <font>
      <b/>
      <sz val="16"/>
      <color theme="1"/>
      <name val="Century Gothic"/>
      <family val="2"/>
    </font>
    <font>
      <b/>
      <u/>
      <sz val="9"/>
      <color theme="1"/>
      <name val="Century Gothic"/>
      <family val="2"/>
    </font>
    <font>
      <sz val="10"/>
      <color rgb="FF0070C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b/>
      <sz val="11"/>
      <color theme="4" tint="-0.249977111117893"/>
      <name val="Century Gothic"/>
      <family val="2"/>
    </font>
    <font>
      <b/>
      <sz val="14"/>
      <color theme="1"/>
      <name val="Century Gothic"/>
      <family val="2"/>
    </font>
    <font>
      <b/>
      <strike/>
      <sz val="10"/>
      <color theme="1"/>
      <name val="Century Gothic"/>
      <family val="2"/>
    </font>
    <font>
      <sz val="14"/>
      <color theme="1"/>
      <name val="Century Gothic"/>
      <family val="2"/>
    </font>
    <font>
      <sz val="10"/>
      <color rgb="FFFF0000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31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32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4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4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0" fillId="0" borderId="0"/>
    <xf numFmtId="0" fontId="45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0" fontId="29" fillId="20" borderId="9" applyNumberFormat="0" applyAlignment="0" applyProtection="0"/>
    <xf numFmtId="44" fontId="4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154">
    <xf numFmtId="0" fontId="0" fillId="0" borderId="0" xfId="0"/>
    <xf numFmtId="164" fontId="34" fillId="0" borderId="12" xfId="451" applyFont="1" applyBorder="1" applyAlignment="1" applyProtection="1">
      <alignment horizontal="right" vertical="center"/>
    </xf>
    <xf numFmtId="164" fontId="43" fillId="0" borderId="13" xfId="451" applyFont="1" applyBorder="1" applyAlignment="1" applyProtection="1">
      <alignment vertical="center"/>
    </xf>
    <xf numFmtId="164" fontId="34" fillId="0" borderId="0" xfId="451" applyFont="1" applyBorder="1" applyProtection="1"/>
    <xf numFmtId="164" fontId="43" fillId="0" borderId="16" xfId="451" applyFont="1" applyBorder="1" applyAlignment="1" applyProtection="1">
      <alignment horizontal="left" vertical="center"/>
    </xf>
    <xf numFmtId="164" fontId="43" fillId="0" borderId="15" xfId="451" applyFont="1" applyBorder="1" applyAlignment="1" applyProtection="1">
      <alignment horizontal="left" vertical="center"/>
    </xf>
    <xf numFmtId="164" fontId="43" fillId="0" borderId="22" xfId="451" applyFont="1" applyBorder="1" applyAlignment="1" applyProtection="1">
      <alignment horizontal="left" vertical="center"/>
    </xf>
    <xf numFmtId="164" fontId="34" fillId="0" borderId="0" xfId="451" applyFont="1" applyBorder="1" applyAlignment="1" applyProtection="1">
      <alignment horizontal="right" vertical="center"/>
    </xf>
    <xf numFmtId="164" fontId="43" fillId="25" borderId="13" xfId="451" applyFont="1" applyFill="1" applyBorder="1" applyAlignment="1" applyProtection="1">
      <alignment horizontal="left" vertical="center"/>
      <protection locked="0"/>
    </xf>
    <xf numFmtId="164" fontId="43" fillId="25" borderId="14" xfId="451" applyFont="1" applyFill="1" applyBorder="1" applyAlignment="1" applyProtection="1">
      <alignment horizontal="left" vertical="center"/>
      <protection locked="0"/>
    </xf>
    <xf numFmtId="164" fontId="43" fillId="25" borderId="14" xfId="451" applyFont="1" applyFill="1" applyBorder="1" applyAlignment="1" applyProtection="1">
      <alignment vertical="center"/>
      <protection locked="0"/>
    </xf>
    <xf numFmtId="164" fontId="43" fillId="0" borderId="14" xfId="451" applyFont="1" applyBorder="1" applyAlignment="1" applyProtection="1">
      <alignment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2" xfId="0" applyBorder="1"/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0" xfId="0" applyAlignment="1">
      <alignment vertical="center"/>
    </xf>
    <xf numFmtId="0" fontId="55" fillId="0" borderId="0" xfId="0" applyFont="1" applyAlignment="1">
      <alignment horizontal="center" vertical="center" wrapText="1"/>
    </xf>
    <xf numFmtId="49" fontId="47" fillId="0" borderId="0" xfId="0" applyNumberFormat="1" applyFont="1" applyAlignment="1">
      <alignment wrapText="1"/>
    </xf>
    <xf numFmtId="0" fontId="47" fillId="0" borderId="0" xfId="0" applyFont="1"/>
    <xf numFmtId="164" fontId="43" fillId="0" borderId="14" xfId="451" applyFont="1" applyBorder="1" applyAlignment="1" applyProtection="1">
      <alignment horizontal="right" vertical="center"/>
    </xf>
    <xf numFmtId="164" fontId="43" fillId="25" borderId="17" xfId="451" applyFont="1" applyFill="1" applyBorder="1" applyAlignment="1" applyProtection="1">
      <alignment vertical="center"/>
      <protection locked="0"/>
    </xf>
    <xf numFmtId="164" fontId="43" fillId="0" borderId="17" xfId="451" applyFont="1" applyBorder="1" applyAlignment="1" applyProtection="1">
      <alignment horizontal="right" vertical="center"/>
    </xf>
    <xf numFmtId="164" fontId="43" fillId="25" borderId="13" xfId="451" applyFont="1" applyFill="1" applyBorder="1" applyAlignment="1" applyProtection="1">
      <alignment vertical="center"/>
      <protection locked="0"/>
    </xf>
    <xf numFmtId="164" fontId="43" fillId="0" borderId="13" xfId="451" applyFont="1" applyBorder="1" applyAlignment="1" applyProtection="1">
      <alignment horizontal="right" vertical="center"/>
    </xf>
    <xf numFmtId="164" fontId="54" fillId="0" borderId="14" xfId="451" applyFont="1" applyBorder="1" applyAlignment="1" applyProtection="1">
      <alignment horizontal="right" vertical="center"/>
    </xf>
    <xf numFmtId="164" fontId="7" fillId="0" borderId="0" xfId="451" applyFont="1" applyBorder="1" applyAlignment="1" applyProtection="1">
      <alignment vertical="center"/>
    </xf>
    <xf numFmtId="164" fontId="43" fillId="25" borderId="16" xfId="451" applyFont="1" applyFill="1" applyBorder="1" applyAlignment="1" applyProtection="1">
      <alignment vertical="center"/>
      <protection locked="0"/>
    </xf>
    <xf numFmtId="164" fontId="43" fillId="25" borderId="15" xfId="451" applyFont="1" applyFill="1" applyBorder="1" applyAlignment="1" applyProtection="1">
      <alignment vertical="center"/>
      <protection locked="0"/>
    </xf>
    <xf numFmtId="164" fontId="43" fillId="0" borderId="17" xfId="451" applyFont="1" applyBorder="1" applyAlignment="1" applyProtection="1">
      <alignment vertical="center"/>
    </xf>
    <xf numFmtId="164" fontId="34" fillId="0" borderId="10" xfId="451" applyFont="1" applyBorder="1" applyAlignment="1" applyProtection="1">
      <alignment horizontal="right" vertical="center"/>
    </xf>
    <xf numFmtId="0" fontId="57" fillId="0" borderId="32" xfId="0" applyFont="1" applyBorder="1" applyAlignment="1">
      <alignment vertical="center"/>
    </xf>
    <xf numFmtId="164" fontId="3" fillId="25" borderId="14" xfId="451" applyFont="1" applyFill="1" applyBorder="1" applyAlignment="1" applyProtection="1">
      <alignment vertical="center"/>
      <protection locked="0"/>
    </xf>
    <xf numFmtId="164" fontId="3" fillId="0" borderId="14" xfId="451" applyFont="1" applyBorder="1" applyAlignment="1" applyProtection="1">
      <alignment vertical="center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indent="2"/>
    </xf>
    <xf numFmtId="49" fontId="47" fillId="0" borderId="0" xfId="0" applyNumberFormat="1" applyFont="1" applyAlignment="1">
      <alignment horizontal="left" wrapText="1" indent="2"/>
    </xf>
    <xf numFmtId="0" fontId="0" fillId="0" borderId="30" xfId="0" applyBorder="1" applyAlignment="1">
      <alignment horizontal="left" indent="2"/>
    </xf>
    <xf numFmtId="0" fontId="47" fillId="0" borderId="0" xfId="0" applyFont="1" applyAlignment="1">
      <alignment horizontal="left" indent="2"/>
    </xf>
    <xf numFmtId="164" fontId="43" fillId="25" borderId="17" xfId="451" applyFont="1" applyFill="1" applyBorder="1" applyAlignment="1" applyProtection="1">
      <alignment horizontal="left" vertical="center"/>
      <protection locked="0"/>
    </xf>
    <xf numFmtId="44" fontId="43" fillId="25" borderId="14" xfId="978" applyFont="1" applyFill="1" applyBorder="1" applyAlignment="1" applyProtection="1">
      <alignment horizontal="center" vertical="center"/>
      <protection locked="0"/>
    </xf>
    <xf numFmtId="164" fontId="43" fillId="0" borderId="14" xfId="451" applyFont="1" applyBorder="1" applyAlignment="1" applyProtection="1">
      <alignment horizontal="left" vertical="center"/>
    </xf>
    <xf numFmtId="164" fontId="34" fillId="0" borderId="17" xfId="451" applyFont="1" applyBorder="1" applyAlignment="1" applyProtection="1">
      <alignment horizontal="right" vertical="center"/>
    </xf>
    <xf numFmtId="164" fontId="11" fillId="0" borderId="14" xfId="451" applyFont="1" applyBorder="1" applyAlignment="1" applyProtection="1">
      <alignment vertical="center"/>
    </xf>
    <xf numFmtId="164" fontId="11" fillId="25" borderId="14" xfId="451" applyFont="1" applyFill="1" applyBorder="1" applyAlignment="1" applyProtection="1">
      <alignment vertical="center"/>
      <protection locked="0"/>
    </xf>
    <xf numFmtId="0" fontId="50" fillId="0" borderId="0" xfId="0" applyFont="1" applyAlignment="1">
      <alignment horizontal="left" vertical="center"/>
    </xf>
    <xf numFmtId="0" fontId="12" fillId="24" borderId="10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43" fillId="0" borderId="16" xfId="0" applyFont="1" applyBorder="1" applyAlignment="1">
      <alignment horizontal="right" vertical="center"/>
    </xf>
    <xf numFmtId="1" fontId="43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43" fillId="0" borderId="15" xfId="0" applyFont="1" applyBorder="1" applyAlignment="1">
      <alignment horizontal="right" vertical="center"/>
    </xf>
    <xf numFmtId="1" fontId="43" fillId="0" borderId="14" xfId="0" applyNumberFormat="1" applyFont="1" applyBorder="1" applyAlignment="1">
      <alignment horizontal="center" vertical="center"/>
    </xf>
    <xf numFmtId="0" fontId="16" fillId="0" borderId="23" xfId="0" applyFont="1" applyBorder="1" applyAlignment="1">
      <alignment vertical="center"/>
    </xf>
    <xf numFmtId="0" fontId="43" fillId="0" borderId="15" xfId="0" applyFont="1" applyBorder="1" applyAlignment="1">
      <alignment horizontal="left" vertical="center"/>
    </xf>
    <xf numFmtId="0" fontId="43" fillId="0" borderId="15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3" fillId="0" borderId="22" xfId="0" applyFont="1" applyBorder="1" applyAlignment="1">
      <alignment vertical="center"/>
    </xf>
    <xf numFmtId="1" fontId="43" fillId="0" borderId="17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3" fillId="0" borderId="1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1" fontId="11" fillId="0" borderId="13" xfId="0" applyNumberFormat="1" applyFont="1" applyBorder="1" applyAlignment="1">
      <alignment horizontal="center" vertical="center"/>
    </xf>
    <xf numFmtId="0" fontId="51" fillId="0" borderId="23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0" fontId="43" fillId="0" borderId="23" xfId="0" applyFont="1" applyBorder="1" applyAlignment="1">
      <alignment vertical="center"/>
    </xf>
    <xf numFmtId="1" fontId="11" fillId="0" borderId="17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49" fontId="48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43" fillId="0" borderId="18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vertical="center"/>
    </xf>
    <xf numFmtId="0" fontId="43" fillId="0" borderId="15" xfId="0" applyFont="1" applyBorder="1" applyAlignment="1">
      <alignment vertical="center" wrapText="1"/>
    </xf>
    <xf numFmtId="0" fontId="43" fillId="0" borderId="14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2" fillId="24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/>
    </xf>
    <xf numFmtId="0" fontId="43" fillId="0" borderId="0" xfId="0" applyFont="1" applyAlignment="1">
      <alignment horizontal="right" vertical="center"/>
    </xf>
    <xf numFmtId="1" fontId="48" fillId="0" borderId="14" xfId="0" applyNumberFormat="1" applyFont="1" applyBorder="1" applyAlignment="1">
      <alignment horizontal="center" vertical="center"/>
    </xf>
    <xf numFmtId="0" fontId="2" fillId="0" borderId="14" xfId="0" quotePrefix="1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3" fillId="0" borderId="24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/>
    </xf>
    <xf numFmtId="0" fontId="53" fillId="0" borderId="0" xfId="0" applyFont="1" applyAlignment="1">
      <alignment vertical="center" wrapText="1"/>
    </xf>
    <xf numFmtId="0" fontId="56" fillId="0" borderId="11" xfId="0" applyFont="1" applyBorder="1" applyAlignment="1">
      <alignment vertical="center"/>
    </xf>
    <xf numFmtId="0" fontId="58" fillId="0" borderId="10" xfId="0" applyFont="1" applyBorder="1" applyAlignment="1">
      <alignment vertical="center"/>
    </xf>
    <xf numFmtId="44" fontId="56" fillId="0" borderId="19" xfId="0" applyNumberFormat="1" applyFont="1" applyBorder="1" applyAlignment="1">
      <alignment vertical="center"/>
    </xf>
    <xf numFmtId="0" fontId="52" fillId="0" borderId="0" xfId="0" applyFont="1" applyAlignment="1">
      <alignment vertical="center"/>
    </xf>
    <xf numFmtId="0" fontId="2" fillId="0" borderId="23" xfId="0" applyFont="1" applyBorder="1" applyAlignment="1">
      <alignment vertical="center" wrapText="1"/>
    </xf>
    <xf numFmtId="0" fontId="43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39" fillId="0" borderId="0" xfId="0" applyFont="1"/>
    <xf numFmtId="0" fontId="49" fillId="0" borderId="23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34" fillId="0" borderId="18" xfId="0" applyFont="1" applyBorder="1" applyAlignment="1">
      <alignment horizontal="right" vertical="center"/>
    </xf>
    <xf numFmtId="0" fontId="8" fillId="24" borderId="11" xfId="0" applyFont="1" applyFill="1" applyBorder="1" applyAlignment="1">
      <alignment vertical="center" wrapText="1"/>
    </xf>
    <xf numFmtId="0" fontId="9" fillId="24" borderId="10" xfId="0" applyFont="1" applyFill="1" applyBorder="1" applyAlignment="1">
      <alignment horizontal="center" vertical="center" wrapText="1"/>
    </xf>
    <xf numFmtId="0" fontId="33" fillId="24" borderId="19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right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43" fillId="0" borderId="22" xfId="0" applyFont="1" applyBorder="1" applyAlignment="1">
      <alignment horizontal="right" vertical="center"/>
    </xf>
    <xf numFmtId="0" fontId="34" fillId="0" borderId="0" xfId="0" applyFont="1" applyAlignment="1">
      <alignment horizontal="right"/>
    </xf>
    <xf numFmtId="0" fontId="39" fillId="0" borderId="0" xfId="0" applyFont="1" applyAlignment="1">
      <alignment horizontal="left" wrapText="1" indent="2"/>
    </xf>
    <xf numFmtId="0" fontId="39" fillId="0" borderId="30" xfId="0" applyFont="1" applyBorder="1" applyAlignment="1">
      <alignment horizontal="left" wrapText="1" indent="2"/>
    </xf>
    <xf numFmtId="0" fontId="56" fillId="25" borderId="25" xfId="0" applyFont="1" applyFill="1" applyBorder="1" applyAlignment="1" applyProtection="1">
      <alignment horizontal="left" vertical="center"/>
      <protection locked="0"/>
    </xf>
    <xf numFmtId="0" fontId="8" fillId="24" borderId="11" xfId="0" applyFont="1" applyFill="1" applyBorder="1" applyAlignment="1">
      <alignment horizontal="left" vertical="center" wrapText="1"/>
    </xf>
    <xf numFmtId="0" fontId="8" fillId="24" borderId="10" xfId="0" applyFont="1" applyFill="1" applyBorder="1" applyAlignment="1">
      <alignment horizontal="left" vertical="center" wrapText="1"/>
    </xf>
    <xf numFmtId="164" fontId="34" fillId="0" borderId="11" xfId="451" applyFont="1" applyBorder="1" applyAlignment="1" applyProtection="1">
      <alignment horizontal="right" vertical="center"/>
    </xf>
    <xf numFmtId="164" fontId="34" fillId="0" borderId="19" xfId="451" applyFont="1" applyBorder="1" applyAlignment="1" applyProtection="1">
      <alignment horizontal="right" vertical="center"/>
    </xf>
    <xf numFmtId="164" fontId="34" fillId="0" borderId="21" xfId="451" applyFont="1" applyBorder="1" applyAlignment="1" applyProtection="1">
      <alignment horizontal="right" vertical="center"/>
    </xf>
    <xf numFmtId="164" fontId="34" fillId="0" borderId="22" xfId="451" applyFont="1" applyBorder="1" applyAlignment="1" applyProtection="1">
      <alignment horizontal="right" vertical="center"/>
    </xf>
    <xf numFmtId="0" fontId="8" fillId="24" borderId="19" xfId="0" applyFont="1" applyFill="1" applyBorder="1" applyAlignment="1">
      <alignment horizontal="left" vertical="center" wrapText="1"/>
    </xf>
    <xf numFmtId="0" fontId="41" fillId="26" borderId="0" xfId="672" applyFont="1" applyFill="1" applyAlignment="1">
      <alignment horizontal="left" vertical="top" wrapText="1"/>
    </xf>
    <xf numFmtId="0" fontId="54" fillId="25" borderId="0" xfId="0" applyFont="1" applyFill="1" applyAlignment="1">
      <alignment horizontal="center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56" fillId="25" borderId="25" xfId="0" applyFont="1" applyFill="1" applyBorder="1" applyAlignment="1" applyProtection="1">
      <alignment horizontal="left"/>
      <protection locked="0"/>
    </xf>
    <xf numFmtId="0" fontId="34" fillId="0" borderId="11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54" fillId="25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" fontId="11" fillId="0" borderId="14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horizontal="left" indent="2"/>
    </xf>
  </cellXfs>
  <cellStyles count="113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2 2" xfId="518" xr:uid="{00000000-0005-0000-0000-000005020000}"/>
    <cellStyle name="Komma 2 2 2" xfId="519" xr:uid="{00000000-0005-0000-0000-000006020000}"/>
    <cellStyle name="Komma 2 3" xfId="520" xr:uid="{00000000-0005-0000-0000-000007020000}"/>
    <cellStyle name="Komma 3" xfId="521" xr:uid="{00000000-0005-0000-0000-000008020000}"/>
    <cellStyle name="Komma 3 2" xfId="522" xr:uid="{00000000-0005-0000-0000-000009020000}"/>
    <cellStyle name="Komma 3 2 2" xfId="523" xr:uid="{00000000-0005-0000-0000-00000A020000}"/>
    <cellStyle name="Komma 3 3" xfId="524" xr:uid="{00000000-0005-0000-0000-00000B020000}"/>
    <cellStyle name="Kop 1 10" xfId="525" xr:uid="{00000000-0005-0000-0000-00000C020000}"/>
    <cellStyle name="Kop 1 11" xfId="526" xr:uid="{00000000-0005-0000-0000-00000D020000}"/>
    <cellStyle name="Kop 1 12" xfId="527" xr:uid="{00000000-0005-0000-0000-00000E020000}"/>
    <cellStyle name="Kop 1 13" xfId="528" xr:uid="{00000000-0005-0000-0000-00000F020000}"/>
    <cellStyle name="Kop 1 14" xfId="529" xr:uid="{00000000-0005-0000-0000-000010020000}"/>
    <cellStyle name="Kop 1 15" xfId="530" xr:uid="{00000000-0005-0000-0000-000011020000}"/>
    <cellStyle name="Kop 1 16" xfId="531" xr:uid="{00000000-0005-0000-0000-000012020000}"/>
    <cellStyle name="Kop 1 2" xfId="532" xr:uid="{00000000-0005-0000-0000-000013020000}"/>
    <cellStyle name="Kop 1 3" xfId="533" xr:uid="{00000000-0005-0000-0000-000014020000}"/>
    <cellStyle name="Kop 1 4" xfId="534" xr:uid="{00000000-0005-0000-0000-000015020000}"/>
    <cellStyle name="Kop 1 5" xfId="535" xr:uid="{00000000-0005-0000-0000-000016020000}"/>
    <cellStyle name="Kop 1 6" xfId="536" xr:uid="{00000000-0005-0000-0000-000017020000}"/>
    <cellStyle name="Kop 1 7" xfId="537" xr:uid="{00000000-0005-0000-0000-000018020000}"/>
    <cellStyle name="Kop 1 8" xfId="538" xr:uid="{00000000-0005-0000-0000-000019020000}"/>
    <cellStyle name="Kop 1 9" xfId="539" xr:uid="{00000000-0005-0000-0000-00001A020000}"/>
    <cellStyle name="Kop 2 10" xfId="540" xr:uid="{00000000-0005-0000-0000-00001B020000}"/>
    <cellStyle name="Kop 2 11" xfId="541" xr:uid="{00000000-0005-0000-0000-00001C020000}"/>
    <cellStyle name="Kop 2 12" xfId="542" xr:uid="{00000000-0005-0000-0000-00001D020000}"/>
    <cellStyle name="Kop 2 13" xfId="543" xr:uid="{00000000-0005-0000-0000-00001E020000}"/>
    <cellStyle name="Kop 2 14" xfId="544" xr:uid="{00000000-0005-0000-0000-00001F020000}"/>
    <cellStyle name="Kop 2 15" xfId="545" xr:uid="{00000000-0005-0000-0000-000020020000}"/>
    <cellStyle name="Kop 2 16" xfId="546" xr:uid="{00000000-0005-0000-0000-000021020000}"/>
    <cellStyle name="Kop 2 2" xfId="547" xr:uid="{00000000-0005-0000-0000-000022020000}"/>
    <cellStyle name="Kop 2 3" xfId="548" xr:uid="{00000000-0005-0000-0000-000023020000}"/>
    <cellStyle name="Kop 2 4" xfId="549" xr:uid="{00000000-0005-0000-0000-000024020000}"/>
    <cellStyle name="Kop 2 5" xfId="550" xr:uid="{00000000-0005-0000-0000-000025020000}"/>
    <cellStyle name="Kop 2 6" xfId="551" xr:uid="{00000000-0005-0000-0000-000026020000}"/>
    <cellStyle name="Kop 2 7" xfId="552" xr:uid="{00000000-0005-0000-0000-000027020000}"/>
    <cellStyle name="Kop 2 8" xfId="553" xr:uid="{00000000-0005-0000-0000-000028020000}"/>
    <cellStyle name="Kop 2 9" xfId="554" xr:uid="{00000000-0005-0000-0000-000029020000}"/>
    <cellStyle name="Kop 3 10" xfId="555" xr:uid="{00000000-0005-0000-0000-00002A020000}"/>
    <cellStyle name="Kop 3 11" xfId="556" xr:uid="{00000000-0005-0000-0000-00002B020000}"/>
    <cellStyle name="Kop 3 12" xfId="557" xr:uid="{00000000-0005-0000-0000-00002C020000}"/>
    <cellStyle name="Kop 3 13" xfId="558" xr:uid="{00000000-0005-0000-0000-00002D020000}"/>
    <cellStyle name="Kop 3 14" xfId="559" xr:uid="{00000000-0005-0000-0000-00002E020000}"/>
    <cellStyle name="Kop 3 15" xfId="560" xr:uid="{00000000-0005-0000-0000-00002F020000}"/>
    <cellStyle name="Kop 3 16" xfId="561" xr:uid="{00000000-0005-0000-0000-000030020000}"/>
    <cellStyle name="Kop 3 2" xfId="562" xr:uid="{00000000-0005-0000-0000-000031020000}"/>
    <cellStyle name="Kop 3 3" xfId="563" xr:uid="{00000000-0005-0000-0000-000032020000}"/>
    <cellStyle name="Kop 3 4" xfId="564" xr:uid="{00000000-0005-0000-0000-000033020000}"/>
    <cellStyle name="Kop 3 5" xfId="565" xr:uid="{00000000-0005-0000-0000-000034020000}"/>
    <cellStyle name="Kop 3 6" xfId="566" xr:uid="{00000000-0005-0000-0000-000035020000}"/>
    <cellStyle name="Kop 3 7" xfId="567" xr:uid="{00000000-0005-0000-0000-000036020000}"/>
    <cellStyle name="Kop 3 8" xfId="568" xr:uid="{00000000-0005-0000-0000-000037020000}"/>
    <cellStyle name="Kop 3 9" xfId="569" xr:uid="{00000000-0005-0000-0000-000038020000}"/>
    <cellStyle name="Kop 4 10" xfId="570" xr:uid="{00000000-0005-0000-0000-000039020000}"/>
    <cellStyle name="Kop 4 11" xfId="571" xr:uid="{00000000-0005-0000-0000-00003A020000}"/>
    <cellStyle name="Kop 4 12" xfId="572" xr:uid="{00000000-0005-0000-0000-00003B020000}"/>
    <cellStyle name="Kop 4 13" xfId="573" xr:uid="{00000000-0005-0000-0000-00003C020000}"/>
    <cellStyle name="Kop 4 14" xfId="574" xr:uid="{00000000-0005-0000-0000-00003D020000}"/>
    <cellStyle name="Kop 4 15" xfId="575" xr:uid="{00000000-0005-0000-0000-00003E020000}"/>
    <cellStyle name="Kop 4 16" xfId="576" xr:uid="{00000000-0005-0000-0000-00003F020000}"/>
    <cellStyle name="Kop 4 2" xfId="577" xr:uid="{00000000-0005-0000-0000-000040020000}"/>
    <cellStyle name="Kop 4 3" xfId="578" xr:uid="{00000000-0005-0000-0000-000041020000}"/>
    <cellStyle name="Kop 4 4" xfId="579" xr:uid="{00000000-0005-0000-0000-000042020000}"/>
    <cellStyle name="Kop 4 5" xfId="580" xr:uid="{00000000-0005-0000-0000-000043020000}"/>
    <cellStyle name="Kop 4 6" xfId="581" xr:uid="{00000000-0005-0000-0000-000044020000}"/>
    <cellStyle name="Kop 4 7" xfId="582" xr:uid="{00000000-0005-0000-0000-000045020000}"/>
    <cellStyle name="Kop 4 8" xfId="583" xr:uid="{00000000-0005-0000-0000-000046020000}"/>
    <cellStyle name="Kop 4 9" xfId="584" xr:uid="{00000000-0005-0000-0000-000047020000}"/>
    <cellStyle name="Neutraal 10" xfId="585" xr:uid="{00000000-0005-0000-0000-000048020000}"/>
    <cellStyle name="Neutraal 11" xfId="586" xr:uid="{00000000-0005-0000-0000-000049020000}"/>
    <cellStyle name="Neutraal 12" xfId="587" xr:uid="{00000000-0005-0000-0000-00004A020000}"/>
    <cellStyle name="Neutraal 13" xfId="588" xr:uid="{00000000-0005-0000-0000-00004B020000}"/>
    <cellStyle name="Neutraal 14" xfId="589" xr:uid="{00000000-0005-0000-0000-00004C020000}"/>
    <cellStyle name="Neutraal 15" xfId="590" xr:uid="{00000000-0005-0000-0000-00004D020000}"/>
    <cellStyle name="Neutraal 16" xfId="591" xr:uid="{00000000-0005-0000-0000-00004E020000}"/>
    <cellStyle name="Neutraal 2" xfId="592" xr:uid="{00000000-0005-0000-0000-00004F020000}"/>
    <cellStyle name="Neutraal 3" xfId="593" xr:uid="{00000000-0005-0000-0000-000050020000}"/>
    <cellStyle name="Neutraal 4" xfId="594" xr:uid="{00000000-0005-0000-0000-000051020000}"/>
    <cellStyle name="Neutraal 5" xfId="595" xr:uid="{00000000-0005-0000-0000-000052020000}"/>
    <cellStyle name="Neutraal 6" xfId="596" xr:uid="{00000000-0005-0000-0000-000053020000}"/>
    <cellStyle name="Neutraal 7" xfId="597" xr:uid="{00000000-0005-0000-0000-000054020000}"/>
    <cellStyle name="Neutraal 8" xfId="598" xr:uid="{00000000-0005-0000-0000-000055020000}"/>
    <cellStyle name="Neutraal 9" xfId="599" xr:uid="{00000000-0005-0000-0000-000056020000}"/>
    <cellStyle name="Notitie 10" xfId="600" xr:uid="{00000000-0005-0000-0000-000057020000}"/>
    <cellStyle name="Notitie 11" xfId="601" xr:uid="{00000000-0005-0000-0000-000058020000}"/>
    <cellStyle name="Notitie 12" xfId="602" xr:uid="{00000000-0005-0000-0000-000059020000}"/>
    <cellStyle name="Notitie 13" xfId="603" xr:uid="{00000000-0005-0000-0000-00005A020000}"/>
    <cellStyle name="Notitie 14" xfId="604" xr:uid="{00000000-0005-0000-0000-00005B020000}"/>
    <cellStyle name="Notitie 15" xfId="605" xr:uid="{00000000-0005-0000-0000-00005C020000}"/>
    <cellStyle name="Notitie 16" xfId="606" xr:uid="{00000000-0005-0000-0000-00005D020000}"/>
    <cellStyle name="Notitie 2" xfId="607" xr:uid="{00000000-0005-0000-0000-00005E020000}"/>
    <cellStyle name="Notitie 2 2" xfId="608" xr:uid="{00000000-0005-0000-0000-00005F020000}"/>
    <cellStyle name="Notitie 2 2 2" xfId="609" xr:uid="{00000000-0005-0000-0000-000060020000}"/>
    <cellStyle name="Notitie 2 2 3" xfId="610" xr:uid="{00000000-0005-0000-0000-000061020000}"/>
    <cellStyle name="Notitie 2 2 4" xfId="611" xr:uid="{00000000-0005-0000-0000-000062020000}"/>
    <cellStyle name="Notitie 2 3" xfId="612" xr:uid="{00000000-0005-0000-0000-000063020000}"/>
    <cellStyle name="Notitie 2 3 2" xfId="613" xr:uid="{00000000-0005-0000-0000-000064020000}"/>
    <cellStyle name="Notitie 2 3 3" xfId="614" xr:uid="{00000000-0005-0000-0000-000065020000}"/>
    <cellStyle name="Notitie 2 4" xfId="615" xr:uid="{00000000-0005-0000-0000-000066020000}"/>
    <cellStyle name="Notitie 2 4 2" xfId="616" xr:uid="{00000000-0005-0000-0000-000067020000}"/>
    <cellStyle name="Notitie 2 5" xfId="617" xr:uid="{00000000-0005-0000-0000-000068020000}"/>
    <cellStyle name="Notitie 2 6" xfId="618" xr:uid="{00000000-0005-0000-0000-000069020000}"/>
    <cellStyle name="Notitie 3" xfId="619" xr:uid="{00000000-0005-0000-0000-00006A020000}"/>
    <cellStyle name="Notitie 3 2" xfId="620" xr:uid="{00000000-0005-0000-0000-00006B020000}"/>
    <cellStyle name="Notitie 3 3" xfId="621" xr:uid="{00000000-0005-0000-0000-00006C020000}"/>
    <cellStyle name="Notitie 3 4" xfId="622" xr:uid="{00000000-0005-0000-0000-00006D020000}"/>
    <cellStyle name="Notitie 4" xfId="623" xr:uid="{00000000-0005-0000-0000-00006E020000}"/>
    <cellStyle name="Notitie 5" xfId="624" xr:uid="{00000000-0005-0000-0000-00006F020000}"/>
    <cellStyle name="Notitie 6" xfId="625" xr:uid="{00000000-0005-0000-0000-000070020000}"/>
    <cellStyle name="Notitie 7" xfId="626" xr:uid="{00000000-0005-0000-0000-000071020000}"/>
    <cellStyle name="Notitie 8" xfId="627" xr:uid="{00000000-0005-0000-0000-000072020000}"/>
    <cellStyle name="Notitie 9" xfId="628" xr:uid="{00000000-0005-0000-0000-000073020000}"/>
    <cellStyle name="Ongeldig 10" xfId="629" xr:uid="{00000000-0005-0000-0000-000074020000}"/>
    <cellStyle name="Ongeldig 11" xfId="630" xr:uid="{00000000-0005-0000-0000-000075020000}"/>
    <cellStyle name="Ongeldig 12" xfId="631" xr:uid="{00000000-0005-0000-0000-000076020000}"/>
    <cellStyle name="Ongeldig 13" xfId="632" xr:uid="{00000000-0005-0000-0000-000077020000}"/>
    <cellStyle name="Ongeldig 14" xfId="633" xr:uid="{00000000-0005-0000-0000-000078020000}"/>
    <cellStyle name="Ongeldig 15" xfId="634" xr:uid="{00000000-0005-0000-0000-000079020000}"/>
    <cellStyle name="Ongeldig 16" xfId="635" xr:uid="{00000000-0005-0000-0000-00007A020000}"/>
    <cellStyle name="Ongeldig 2" xfId="636" xr:uid="{00000000-0005-0000-0000-00007B020000}"/>
    <cellStyle name="Ongeldig 3" xfId="637" xr:uid="{00000000-0005-0000-0000-00007C020000}"/>
    <cellStyle name="Ongeldig 4" xfId="638" xr:uid="{00000000-0005-0000-0000-00007D020000}"/>
    <cellStyle name="Ongeldig 5" xfId="639" xr:uid="{00000000-0005-0000-0000-00007E020000}"/>
    <cellStyle name="Ongeldig 6" xfId="640" xr:uid="{00000000-0005-0000-0000-00007F020000}"/>
    <cellStyle name="Ongeldig 7" xfId="641" xr:uid="{00000000-0005-0000-0000-000080020000}"/>
    <cellStyle name="Ongeldig 8" xfId="642" xr:uid="{00000000-0005-0000-0000-000081020000}"/>
    <cellStyle name="Ongeldig 9" xfId="643" xr:uid="{00000000-0005-0000-0000-000082020000}"/>
    <cellStyle name="Procent 2" xfId="644" xr:uid="{00000000-0005-0000-0000-000083020000}"/>
    <cellStyle name="Procent 2 2" xfId="645" xr:uid="{00000000-0005-0000-0000-000084020000}"/>
    <cellStyle name="Procent 2 2 2" xfId="646" xr:uid="{00000000-0005-0000-0000-000085020000}"/>
    <cellStyle name="Procent 2 2 3" xfId="647" xr:uid="{00000000-0005-0000-0000-000086020000}"/>
    <cellStyle name="Procent 2 2 4" xfId="648" xr:uid="{00000000-0005-0000-0000-000087020000}"/>
    <cellStyle name="Procent 2 2 5" xfId="649" xr:uid="{00000000-0005-0000-0000-000088020000}"/>
    <cellStyle name="Procent 2 3" xfId="650" xr:uid="{00000000-0005-0000-0000-000089020000}"/>
    <cellStyle name="Procent 2 3 2" xfId="651" xr:uid="{00000000-0005-0000-0000-00008A020000}"/>
    <cellStyle name="Procent 2 3 3" xfId="652" xr:uid="{00000000-0005-0000-0000-00008B020000}"/>
    <cellStyle name="Procent 2 4" xfId="653" xr:uid="{00000000-0005-0000-0000-00008C020000}"/>
    <cellStyle name="Procent 2 5" xfId="654" xr:uid="{00000000-0005-0000-0000-00008D020000}"/>
    <cellStyle name="Procent 2 6" xfId="655" xr:uid="{00000000-0005-0000-0000-00008E020000}"/>
    <cellStyle name="Procent 3" xfId="656" xr:uid="{00000000-0005-0000-0000-00008F020000}"/>
    <cellStyle name="Procent 3 2" xfId="657" xr:uid="{00000000-0005-0000-0000-000090020000}"/>
    <cellStyle name="Procent 3 2 2" xfId="658" xr:uid="{00000000-0005-0000-0000-000091020000}"/>
    <cellStyle name="Procent 3 2 3" xfId="659" xr:uid="{00000000-0005-0000-0000-000092020000}"/>
    <cellStyle name="Procent 3 3" xfId="660" xr:uid="{00000000-0005-0000-0000-000093020000}"/>
    <cellStyle name="Procent 3 3 2" xfId="661" xr:uid="{00000000-0005-0000-0000-000094020000}"/>
    <cellStyle name="Procent 3 4" xfId="662" xr:uid="{00000000-0005-0000-0000-000095020000}"/>
    <cellStyle name="Procent 3 5" xfId="663" xr:uid="{00000000-0005-0000-0000-000096020000}"/>
    <cellStyle name="Procent 3 6" xfId="664" xr:uid="{00000000-0005-0000-0000-000097020000}"/>
    <cellStyle name="Procent 3 7" xfId="665" xr:uid="{00000000-0005-0000-0000-000098020000}"/>
    <cellStyle name="Procent 4" xfId="666" xr:uid="{00000000-0005-0000-0000-000099020000}"/>
    <cellStyle name="Procent 4 2" xfId="667" xr:uid="{00000000-0005-0000-0000-00009A020000}"/>
    <cellStyle name="Procent 4 2 2" xfId="668" xr:uid="{00000000-0005-0000-0000-00009B020000}"/>
    <cellStyle name="Procent 4 3" xfId="669" xr:uid="{00000000-0005-0000-0000-00009C020000}"/>
    <cellStyle name="Procent 5" xfId="670" xr:uid="{00000000-0005-0000-0000-00009D020000}"/>
    <cellStyle name="Procent 5 2" xfId="671" xr:uid="{00000000-0005-0000-0000-00009E020000}"/>
    <cellStyle name="Standaard" xfId="0" builtinId="0"/>
    <cellStyle name="Standaard 10" xfId="672" xr:uid="{00000000-0005-0000-0000-0000A0020000}"/>
    <cellStyle name="Standaard 10 2" xfId="673" xr:uid="{00000000-0005-0000-0000-0000A1020000}"/>
    <cellStyle name="Standaard 10 2 2" xfId="674" xr:uid="{00000000-0005-0000-0000-0000A2020000}"/>
    <cellStyle name="Standaard 10 3" xfId="675" xr:uid="{00000000-0005-0000-0000-0000A3020000}"/>
    <cellStyle name="Standaard 10 3 2" xfId="676" xr:uid="{00000000-0005-0000-0000-0000A4020000}"/>
    <cellStyle name="Standaard 10 4" xfId="677" xr:uid="{00000000-0005-0000-0000-0000A5020000}"/>
    <cellStyle name="Standaard 10 5" xfId="678" xr:uid="{00000000-0005-0000-0000-0000A6020000}"/>
    <cellStyle name="Standaard 11" xfId="679" xr:uid="{00000000-0005-0000-0000-0000A7020000}"/>
    <cellStyle name="Standaard 11 2" xfId="680" xr:uid="{00000000-0005-0000-0000-0000A8020000}"/>
    <cellStyle name="Standaard 11 3" xfId="681" xr:uid="{00000000-0005-0000-0000-0000A9020000}"/>
    <cellStyle name="Standaard 11 4" xfId="682" xr:uid="{00000000-0005-0000-0000-0000AA020000}"/>
    <cellStyle name="Standaard 12" xfId="683" xr:uid="{00000000-0005-0000-0000-0000AB020000}"/>
    <cellStyle name="Standaard 12 2" xfId="684" xr:uid="{00000000-0005-0000-0000-0000AC020000}"/>
    <cellStyle name="Standaard 12 3" xfId="685" xr:uid="{00000000-0005-0000-0000-0000AD020000}"/>
    <cellStyle name="Standaard 12 4" xfId="686" xr:uid="{00000000-0005-0000-0000-0000AE020000}"/>
    <cellStyle name="Standaard 13" xfId="687" xr:uid="{00000000-0005-0000-0000-0000AF020000}"/>
    <cellStyle name="Standaard 13 2" xfId="688" xr:uid="{00000000-0005-0000-0000-0000B0020000}"/>
    <cellStyle name="Standaard 13 3" xfId="689" xr:uid="{00000000-0005-0000-0000-0000B1020000}"/>
    <cellStyle name="Standaard 13 4" xfId="690" xr:uid="{00000000-0005-0000-0000-0000B2020000}"/>
    <cellStyle name="Standaard 14" xfId="691" xr:uid="{00000000-0005-0000-0000-0000B3020000}"/>
    <cellStyle name="Standaard 14 2" xfId="692" xr:uid="{00000000-0005-0000-0000-0000B4020000}"/>
    <cellStyle name="Standaard 14 3" xfId="693" xr:uid="{00000000-0005-0000-0000-0000B5020000}"/>
    <cellStyle name="Standaard 14 4" xfId="694" xr:uid="{00000000-0005-0000-0000-0000B6020000}"/>
    <cellStyle name="Standaard 15" xfId="695" xr:uid="{00000000-0005-0000-0000-0000B7020000}"/>
    <cellStyle name="Standaard 15 2" xfId="696" xr:uid="{00000000-0005-0000-0000-0000B8020000}"/>
    <cellStyle name="Standaard 15 3" xfId="697" xr:uid="{00000000-0005-0000-0000-0000B9020000}"/>
    <cellStyle name="Standaard 15 4" xfId="698" xr:uid="{00000000-0005-0000-0000-0000BA020000}"/>
    <cellStyle name="Standaard 16" xfId="699" xr:uid="{00000000-0005-0000-0000-0000BB020000}"/>
    <cellStyle name="Standaard 16 2" xfId="700" xr:uid="{00000000-0005-0000-0000-0000BC020000}"/>
    <cellStyle name="Standaard 16 3" xfId="701" xr:uid="{00000000-0005-0000-0000-0000BD020000}"/>
    <cellStyle name="Standaard 16 4" xfId="702" xr:uid="{00000000-0005-0000-0000-0000BE020000}"/>
    <cellStyle name="Standaard 17" xfId="703" xr:uid="{00000000-0005-0000-0000-0000BF020000}"/>
    <cellStyle name="Standaard 17 2" xfId="704" xr:uid="{00000000-0005-0000-0000-0000C0020000}"/>
    <cellStyle name="Standaard 17 3" xfId="705" xr:uid="{00000000-0005-0000-0000-0000C1020000}"/>
    <cellStyle name="Standaard 17 4" xfId="706" xr:uid="{00000000-0005-0000-0000-0000C2020000}"/>
    <cellStyle name="Standaard 18" xfId="707" xr:uid="{00000000-0005-0000-0000-0000C3020000}"/>
    <cellStyle name="Standaard 18 2" xfId="708" xr:uid="{00000000-0005-0000-0000-0000C4020000}"/>
    <cellStyle name="Standaard 18 3" xfId="709" xr:uid="{00000000-0005-0000-0000-0000C5020000}"/>
    <cellStyle name="Standaard 18 4" xfId="710" xr:uid="{00000000-0005-0000-0000-0000C6020000}"/>
    <cellStyle name="Standaard 19" xfId="711" xr:uid="{00000000-0005-0000-0000-0000C7020000}"/>
    <cellStyle name="Standaard 19 2" xfId="712" xr:uid="{00000000-0005-0000-0000-0000C8020000}"/>
    <cellStyle name="Standaard 19 2 2" xfId="713" xr:uid="{00000000-0005-0000-0000-0000C9020000}"/>
    <cellStyle name="Standaard 19 2 2 2" xfId="714" xr:uid="{00000000-0005-0000-0000-0000CA020000}"/>
    <cellStyle name="Standaard 19 2 2 2 2" xfId="715" xr:uid="{00000000-0005-0000-0000-0000CB020000}"/>
    <cellStyle name="Standaard 19 2 2 2 3" xfId="716" xr:uid="{00000000-0005-0000-0000-0000CC020000}"/>
    <cellStyle name="Standaard 19 2 2 2 4" xfId="717" xr:uid="{00000000-0005-0000-0000-0000CD020000}"/>
    <cellStyle name="Standaard 19 2 2 3" xfId="718" xr:uid="{00000000-0005-0000-0000-0000CE020000}"/>
    <cellStyle name="Standaard 19 2 2 4" xfId="719" xr:uid="{00000000-0005-0000-0000-0000CF020000}"/>
    <cellStyle name="Standaard 19 2 2 5" xfId="720" xr:uid="{00000000-0005-0000-0000-0000D0020000}"/>
    <cellStyle name="Standaard 19 2 2 6" xfId="721" xr:uid="{00000000-0005-0000-0000-0000D1020000}"/>
    <cellStyle name="Standaard 19 2 3" xfId="722" xr:uid="{00000000-0005-0000-0000-0000D2020000}"/>
    <cellStyle name="Standaard 19 2 3 2" xfId="723" xr:uid="{00000000-0005-0000-0000-0000D3020000}"/>
    <cellStyle name="Standaard 19 2 4" xfId="724" xr:uid="{00000000-0005-0000-0000-0000D4020000}"/>
    <cellStyle name="Standaard 19 2 4 2" xfId="725" xr:uid="{00000000-0005-0000-0000-0000D5020000}"/>
    <cellStyle name="Standaard 19 2 4 3" xfId="726" xr:uid="{00000000-0005-0000-0000-0000D6020000}"/>
    <cellStyle name="Standaard 19 2 4 4" xfId="727" xr:uid="{00000000-0005-0000-0000-0000D7020000}"/>
    <cellStyle name="Standaard 19 2 5" xfId="728" xr:uid="{00000000-0005-0000-0000-0000D8020000}"/>
    <cellStyle name="Standaard 19 2 5 2" xfId="729" xr:uid="{00000000-0005-0000-0000-0000D9020000}"/>
    <cellStyle name="Standaard 19 2 5 3" xfId="730" xr:uid="{00000000-0005-0000-0000-0000DA020000}"/>
    <cellStyle name="Standaard 19 2 5 4" xfId="731" xr:uid="{00000000-0005-0000-0000-0000DB020000}"/>
    <cellStyle name="Standaard 19 2 6" xfId="732" xr:uid="{00000000-0005-0000-0000-0000DC020000}"/>
    <cellStyle name="Standaard 19 2 7" xfId="733" xr:uid="{00000000-0005-0000-0000-0000DD020000}"/>
    <cellStyle name="Standaard 19 2 8" xfId="734" xr:uid="{00000000-0005-0000-0000-0000DE020000}"/>
    <cellStyle name="Standaard 19 2 9" xfId="735" xr:uid="{00000000-0005-0000-0000-0000DF020000}"/>
    <cellStyle name="Standaard 19 3" xfId="736" xr:uid="{00000000-0005-0000-0000-0000E0020000}"/>
    <cellStyle name="Standaard 19 3 2" xfId="737" xr:uid="{00000000-0005-0000-0000-0000E1020000}"/>
    <cellStyle name="Standaard 19 3 2 2" xfId="738" xr:uid="{00000000-0005-0000-0000-0000E2020000}"/>
    <cellStyle name="Standaard 19 3 2 3" xfId="739" xr:uid="{00000000-0005-0000-0000-0000E3020000}"/>
    <cellStyle name="Standaard 19 3 2 4" xfId="740" xr:uid="{00000000-0005-0000-0000-0000E4020000}"/>
    <cellStyle name="Standaard 19 3 3" xfId="741" xr:uid="{00000000-0005-0000-0000-0000E5020000}"/>
    <cellStyle name="Standaard 19 3 4" xfId="742" xr:uid="{00000000-0005-0000-0000-0000E6020000}"/>
    <cellStyle name="Standaard 19 3 5" xfId="743" xr:uid="{00000000-0005-0000-0000-0000E7020000}"/>
    <cellStyle name="Standaard 19 3 6" xfId="744" xr:uid="{00000000-0005-0000-0000-0000E8020000}"/>
    <cellStyle name="Standaard 19 3 7" xfId="745" xr:uid="{00000000-0005-0000-0000-0000E9020000}"/>
    <cellStyle name="Standaard 19 4" xfId="746" xr:uid="{00000000-0005-0000-0000-0000EA020000}"/>
    <cellStyle name="Standaard 19 5" xfId="747" xr:uid="{00000000-0005-0000-0000-0000EB020000}"/>
    <cellStyle name="Standaard 19 5 2" xfId="748" xr:uid="{00000000-0005-0000-0000-0000EC020000}"/>
    <cellStyle name="Standaard 19 5 3" xfId="749" xr:uid="{00000000-0005-0000-0000-0000ED020000}"/>
    <cellStyle name="Standaard 19 5 4" xfId="750" xr:uid="{00000000-0005-0000-0000-0000EE020000}"/>
    <cellStyle name="Standaard 19 6" xfId="751" xr:uid="{00000000-0005-0000-0000-0000EF020000}"/>
    <cellStyle name="Standaard 19 6 2" xfId="752" xr:uid="{00000000-0005-0000-0000-0000F0020000}"/>
    <cellStyle name="Standaard 19 6 3" xfId="753" xr:uid="{00000000-0005-0000-0000-0000F1020000}"/>
    <cellStyle name="Standaard 19 6 4" xfId="754" xr:uid="{00000000-0005-0000-0000-0000F2020000}"/>
    <cellStyle name="Standaard 19 7" xfId="755" xr:uid="{00000000-0005-0000-0000-0000F3020000}"/>
    <cellStyle name="Standaard 19 7 2" xfId="756" xr:uid="{00000000-0005-0000-0000-0000F4020000}"/>
    <cellStyle name="Standaard 19 7 3" xfId="757" xr:uid="{00000000-0005-0000-0000-0000F5020000}"/>
    <cellStyle name="Standaard 19 7 4" xfId="758" xr:uid="{00000000-0005-0000-0000-0000F6020000}"/>
    <cellStyle name="Standaard 19 8" xfId="759" xr:uid="{00000000-0005-0000-0000-0000F7020000}"/>
    <cellStyle name="Standaard 19 9" xfId="760" xr:uid="{00000000-0005-0000-0000-0000F8020000}"/>
    <cellStyle name="Standaard 2" xfId="761" xr:uid="{00000000-0005-0000-0000-0000F9020000}"/>
    <cellStyle name="Standaard 2 2" xfId="762" xr:uid="{00000000-0005-0000-0000-0000FA020000}"/>
    <cellStyle name="Standaard 2 2 2" xfId="763" xr:uid="{00000000-0005-0000-0000-0000FB020000}"/>
    <cellStyle name="Standaard 2 2 2 2" xfId="764" xr:uid="{00000000-0005-0000-0000-0000FC020000}"/>
    <cellStyle name="Standaard 2 2 3" xfId="765" xr:uid="{00000000-0005-0000-0000-0000FD020000}"/>
    <cellStyle name="Standaard 2 2 3 2" xfId="766" xr:uid="{00000000-0005-0000-0000-0000FE020000}"/>
    <cellStyle name="Standaard 2 2 4" xfId="767" xr:uid="{00000000-0005-0000-0000-0000FF020000}"/>
    <cellStyle name="Standaard 2 3" xfId="768" xr:uid="{00000000-0005-0000-0000-000000030000}"/>
    <cellStyle name="Standaard 2 3 2" xfId="769" xr:uid="{00000000-0005-0000-0000-000001030000}"/>
    <cellStyle name="Standaard 2 3 3" xfId="770" xr:uid="{00000000-0005-0000-0000-000002030000}"/>
    <cellStyle name="Standaard 2 3 4" xfId="771" xr:uid="{00000000-0005-0000-0000-000003030000}"/>
    <cellStyle name="Standaard 2 4" xfId="772" xr:uid="{00000000-0005-0000-0000-000004030000}"/>
    <cellStyle name="Standaard 2 4 2" xfId="773" xr:uid="{00000000-0005-0000-0000-000005030000}"/>
    <cellStyle name="Standaard 2 4 3" xfId="774" xr:uid="{00000000-0005-0000-0000-000006030000}"/>
    <cellStyle name="Standaard 2 4 4" xfId="775" xr:uid="{00000000-0005-0000-0000-000007030000}"/>
    <cellStyle name="Standaard 2 5" xfId="776" xr:uid="{00000000-0005-0000-0000-000008030000}"/>
    <cellStyle name="Standaard 2 5 2" xfId="777" xr:uid="{00000000-0005-0000-0000-000009030000}"/>
    <cellStyle name="Standaard 2 6" xfId="778" xr:uid="{00000000-0005-0000-0000-00000A030000}"/>
    <cellStyle name="Standaard 2 7" xfId="779" xr:uid="{00000000-0005-0000-0000-00000B030000}"/>
    <cellStyle name="Standaard 2 8" xfId="780" xr:uid="{00000000-0005-0000-0000-00000C030000}"/>
    <cellStyle name="Standaard 2_Eisen" xfId="781" xr:uid="{00000000-0005-0000-0000-00000D030000}"/>
    <cellStyle name="Standaard 20" xfId="782" xr:uid="{00000000-0005-0000-0000-00000E030000}"/>
    <cellStyle name="Standaard 20 2" xfId="783" xr:uid="{00000000-0005-0000-0000-00000F030000}"/>
    <cellStyle name="Standaard 20 3" xfId="784" xr:uid="{00000000-0005-0000-0000-000010030000}"/>
    <cellStyle name="Standaard 20 4" xfId="785" xr:uid="{00000000-0005-0000-0000-000011030000}"/>
    <cellStyle name="Standaard 21" xfId="786" xr:uid="{00000000-0005-0000-0000-000012030000}"/>
    <cellStyle name="Standaard 21 2" xfId="787" xr:uid="{00000000-0005-0000-0000-000013030000}"/>
    <cellStyle name="Standaard 21 3" xfId="788" xr:uid="{00000000-0005-0000-0000-000014030000}"/>
    <cellStyle name="Standaard 21 4" xfId="789" xr:uid="{00000000-0005-0000-0000-000015030000}"/>
    <cellStyle name="Standaard 22" xfId="790" xr:uid="{00000000-0005-0000-0000-000016030000}"/>
    <cellStyle name="Standaard 22 2" xfId="791" xr:uid="{00000000-0005-0000-0000-000017030000}"/>
    <cellStyle name="Standaard 22 3" xfId="792" xr:uid="{00000000-0005-0000-0000-000018030000}"/>
    <cellStyle name="Standaard 22 4" xfId="793" xr:uid="{00000000-0005-0000-0000-000019030000}"/>
    <cellStyle name="Standaard 23" xfId="794" xr:uid="{00000000-0005-0000-0000-00001A030000}"/>
    <cellStyle name="Standaard 23 2" xfId="795" xr:uid="{00000000-0005-0000-0000-00001B030000}"/>
    <cellStyle name="Standaard 23 3" xfId="796" xr:uid="{00000000-0005-0000-0000-00001C030000}"/>
    <cellStyle name="Standaard 23 4" xfId="797" xr:uid="{00000000-0005-0000-0000-00001D030000}"/>
    <cellStyle name="Standaard 24" xfId="798" xr:uid="{00000000-0005-0000-0000-00001E030000}"/>
    <cellStyle name="Standaard 24 2" xfId="799" xr:uid="{00000000-0005-0000-0000-00001F030000}"/>
    <cellStyle name="Standaard 24 3" xfId="800" xr:uid="{00000000-0005-0000-0000-000020030000}"/>
    <cellStyle name="Standaard 24 4" xfId="801" xr:uid="{00000000-0005-0000-0000-000021030000}"/>
    <cellStyle name="Standaard 25" xfId="802" xr:uid="{00000000-0005-0000-0000-000022030000}"/>
    <cellStyle name="Standaard 25 2" xfId="803" xr:uid="{00000000-0005-0000-0000-000023030000}"/>
    <cellStyle name="Standaard 25 2 2" xfId="804" xr:uid="{00000000-0005-0000-0000-000024030000}"/>
    <cellStyle name="Standaard 25 2 3" xfId="805" xr:uid="{00000000-0005-0000-0000-000025030000}"/>
    <cellStyle name="Standaard 25 3" xfId="806" xr:uid="{00000000-0005-0000-0000-000026030000}"/>
    <cellStyle name="Standaard 25 3 2" xfId="807" xr:uid="{00000000-0005-0000-0000-000027030000}"/>
    <cellStyle name="Standaard 25 3 2 2" xfId="808" xr:uid="{00000000-0005-0000-0000-000028030000}"/>
    <cellStyle name="Standaard 25 3 2 2 2" xfId="809" xr:uid="{00000000-0005-0000-0000-000029030000}"/>
    <cellStyle name="Standaard 25 3 2 3" xfId="810" xr:uid="{00000000-0005-0000-0000-00002A030000}"/>
    <cellStyle name="Standaard 25 3 3" xfId="811" xr:uid="{00000000-0005-0000-0000-00002B030000}"/>
    <cellStyle name="Standaard 25 3 3 2" xfId="812" xr:uid="{00000000-0005-0000-0000-00002C030000}"/>
    <cellStyle name="Standaard 25 3 4" xfId="813" xr:uid="{00000000-0005-0000-0000-00002D030000}"/>
    <cellStyle name="Standaard 25 3 4 2" xfId="814" xr:uid="{00000000-0005-0000-0000-00002E030000}"/>
    <cellStyle name="Standaard 25 3 5" xfId="815" xr:uid="{00000000-0005-0000-0000-00002F030000}"/>
    <cellStyle name="Standaard 26" xfId="816" xr:uid="{00000000-0005-0000-0000-000030030000}"/>
    <cellStyle name="Standaard 26 2" xfId="817" xr:uid="{00000000-0005-0000-0000-000031030000}"/>
    <cellStyle name="Standaard 26 3" xfId="818" xr:uid="{00000000-0005-0000-0000-000032030000}"/>
    <cellStyle name="Standaard 26 4" xfId="819" xr:uid="{00000000-0005-0000-0000-000033030000}"/>
    <cellStyle name="Standaard 27" xfId="820" xr:uid="{00000000-0005-0000-0000-000034030000}"/>
    <cellStyle name="Standaard 27 2" xfId="821" xr:uid="{00000000-0005-0000-0000-000035030000}"/>
    <cellStyle name="Standaard 27 3" xfId="822" xr:uid="{00000000-0005-0000-0000-000036030000}"/>
    <cellStyle name="Standaard 27 4" xfId="823" xr:uid="{00000000-0005-0000-0000-000037030000}"/>
    <cellStyle name="Standaard 28" xfId="824" xr:uid="{00000000-0005-0000-0000-000038030000}"/>
    <cellStyle name="Standaard 28 2" xfId="825" xr:uid="{00000000-0005-0000-0000-000039030000}"/>
    <cellStyle name="Standaard 28 3" xfId="826" xr:uid="{00000000-0005-0000-0000-00003A030000}"/>
    <cellStyle name="Standaard 28 4" xfId="827" xr:uid="{00000000-0005-0000-0000-00003B030000}"/>
    <cellStyle name="Standaard 29" xfId="828" xr:uid="{00000000-0005-0000-0000-00003C030000}"/>
    <cellStyle name="Standaard 29 2" xfId="829" xr:uid="{00000000-0005-0000-0000-00003D030000}"/>
    <cellStyle name="Standaard 29 3" xfId="830" xr:uid="{00000000-0005-0000-0000-00003E030000}"/>
    <cellStyle name="Standaard 29 4" xfId="831" xr:uid="{00000000-0005-0000-0000-00003F030000}"/>
    <cellStyle name="Standaard 3" xfId="832" xr:uid="{00000000-0005-0000-0000-000040030000}"/>
    <cellStyle name="Standaard 3 2" xfId="833" xr:uid="{00000000-0005-0000-0000-000041030000}"/>
    <cellStyle name="Standaard 3 2 2" xfId="834" xr:uid="{00000000-0005-0000-0000-000042030000}"/>
    <cellStyle name="Standaard 3 2 3" xfId="835" xr:uid="{00000000-0005-0000-0000-000043030000}"/>
    <cellStyle name="Standaard 3 2 4" xfId="836" xr:uid="{00000000-0005-0000-0000-000044030000}"/>
    <cellStyle name="Standaard 3 3" xfId="837" xr:uid="{00000000-0005-0000-0000-000045030000}"/>
    <cellStyle name="Standaard 3 3 2" xfId="838" xr:uid="{00000000-0005-0000-0000-000046030000}"/>
    <cellStyle name="Standaard 3 4" xfId="839" xr:uid="{00000000-0005-0000-0000-000047030000}"/>
    <cellStyle name="Standaard 3 5" xfId="840" xr:uid="{00000000-0005-0000-0000-000048030000}"/>
    <cellStyle name="Standaard 3 6" xfId="841" xr:uid="{00000000-0005-0000-0000-000049030000}"/>
    <cellStyle name="Standaard 30" xfId="842" xr:uid="{00000000-0005-0000-0000-00004A030000}"/>
    <cellStyle name="Standaard 30 2" xfId="843" xr:uid="{00000000-0005-0000-0000-00004B030000}"/>
    <cellStyle name="Standaard 31" xfId="844" xr:uid="{00000000-0005-0000-0000-00004C030000}"/>
    <cellStyle name="Standaard 31 2" xfId="845" xr:uid="{00000000-0005-0000-0000-00004D030000}"/>
    <cellStyle name="Standaard 31 2 2" xfId="846" xr:uid="{00000000-0005-0000-0000-00004E030000}"/>
    <cellStyle name="Standaard 31 2 2 2" xfId="847" xr:uid="{00000000-0005-0000-0000-00004F030000}"/>
    <cellStyle name="Standaard 31 2 3" xfId="848" xr:uid="{00000000-0005-0000-0000-000050030000}"/>
    <cellStyle name="Standaard 31 3" xfId="849" xr:uid="{00000000-0005-0000-0000-000051030000}"/>
    <cellStyle name="Standaard 31 3 2" xfId="850" xr:uid="{00000000-0005-0000-0000-000052030000}"/>
    <cellStyle name="Standaard 31 4" xfId="851" xr:uid="{00000000-0005-0000-0000-000053030000}"/>
    <cellStyle name="Standaard 31 4 2" xfId="852" xr:uid="{00000000-0005-0000-0000-000054030000}"/>
    <cellStyle name="Standaard 31 5" xfId="853" xr:uid="{00000000-0005-0000-0000-000055030000}"/>
    <cellStyle name="Standaard 31 5 2" xfId="854" xr:uid="{00000000-0005-0000-0000-000056030000}"/>
    <cellStyle name="Standaard 32" xfId="855" xr:uid="{00000000-0005-0000-0000-000057030000}"/>
    <cellStyle name="Standaard 32 2" xfId="856" xr:uid="{00000000-0005-0000-0000-000058030000}"/>
    <cellStyle name="Standaard 32 2 2" xfId="857" xr:uid="{00000000-0005-0000-0000-000059030000}"/>
    <cellStyle name="Standaard 32 2 2 2" xfId="858" xr:uid="{00000000-0005-0000-0000-00005A030000}"/>
    <cellStyle name="Standaard 32 2 3" xfId="859" xr:uid="{00000000-0005-0000-0000-00005B030000}"/>
    <cellStyle name="Standaard 32 3" xfId="860" xr:uid="{00000000-0005-0000-0000-00005C030000}"/>
    <cellStyle name="Standaard 32 3 2" xfId="861" xr:uid="{00000000-0005-0000-0000-00005D030000}"/>
    <cellStyle name="Standaard 32 4" xfId="862" xr:uid="{00000000-0005-0000-0000-00005E030000}"/>
    <cellStyle name="Standaard 32 4 2" xfId="863" xr:uid="{00000000-0005-0000-0000-00005F030000}"/>
    <cellStyle name="Standaard 32 5" xfId="864" xr:uid="{00000000-0005-0000-0000-000060030000}"/>
    <cellStyle name="Standaard 32 5 2" xfId="865" xr:uid="{00000000-0005-0000-0000-000061030000}"/>
    <cellStyle name="Standaard 33" xfId="866" xr:uid="{00000000-0005-0000-0000-000062030000}"/>
    <cellStyle name="Standaard 33 2" xfId="867" xr:uid="{00000000-0005-0000-0000-000063030000}"/>
    <cellStyle name="Standaard 33 2 2" xfId="868" xr:uid="{00000000-0005-0000-0000-000064030000}"/>
    <cellStyle name="Standaard 33 2 2 2" xfId="869" xr:uid="{00000000-0005-0000-0000-000065030000}"/>
    <cellStyle name="Standaard 33 2 3" xfId="870" xr:uid="{00000000-0005-0000-0000-000066030000}"/>
    <cellStyle name="Standaard 33 3" xfId="871" xr:uid="{00000000-0005-0000-0000-000067030000}"/>
    <cellStyle name="Standaard 33 3 2" xfId="872" xr:uid="{00000000-0005-0000-0000-000068030000}"/>
    <cellStyle name="Standaard 33 4" xfId="873" xr:uid="{00000000-0005-0000-0000-000069030000}"/>
    <cellStyle name="Standaard 33 4 2" xfId="874" xr:uid="{00000000-0005-0000-0000-00006A030000}"/>
    <cellStyle name="Standaard 33 5" xfId="875" xr:uid="{00000000-0005-0000-0000-00006B030000}"/>
    <cellStyle name="Standaard 34" xfId="876" xr:uid="{00000000-0005-0000-0000-00006C030000}"/>
    <cellStyle name="Standaard 34 2" xfId="877" xr:uid="{00000000-0005-0000-0000-00006D030000}"/>
    <cellStyle name="Standaard 34 2 2" xfId="878" xr:uid="{00000000-0005-0000-0000-00006E030000}"/>
    <cellStyle name="Standaard 34 2 2 2" xfId="879" xr:uid="{00000000-0005-0000-0000-00006F030000}"/>
    <cellStyle name="Standaard 34 2 3" xfId="880" xr:uid="{00000000-0005-0000-0000-000070030000}"/>
    <cellStyle name="Standaard 34 3" xfId="881" xr:uid="{00000000-0005-0000-0000-000071030000}"/>
    <cellStyle name="Standaard 34 3 2" xfId="882" xr:uid="{00000000-0005-0000-0000-000072030000}"/>
    <cellStyle name="Standaard 34 4" xfId="883" xr:uid="{00000000-0005-0000-0000-000073030000}"/>
    <cellStyle name="Standaard 34 4 2" xfId="884" xr:uid="{00000000-0005-0000-0000-000074030000}"/>
    <cellStyle name="Standaard 34 5" xfId="885" xr:uid="{00000000-0005-0000-0000-000075030000}"/>
    <cellStyle name="Standaard 35" xfId="886" xr:uid="{00000000-0005-0000-0000-000076030000}"/>
    <cellStyle name="Standaard 35 2" xfId="887" xr:uid="{00000000-0005-0000-0000-000077030000}"/>
    <cellStyle name="Standaard 36" xfId="888" xr:uid="{00000000-0005-0000-0000-000078030000}"/>
    <cellStyle name="Standaard 36 2" xfId="889" xr:uid="{00000000-0005-0000-0000-000079030000}"/>
    <cellStyle name="Standaard 36 3" xfId="890" xr:uid="{00000000-0005-0000-0000-00007A030000}"/>
    <cellStyle name="Standaard 36 4" xfId="891" xr:uid="{00000000-0005-0000-0000-00007B030000}"/>
    <cellStyle name="Standaard 37" xfId="892" xr:uid="{00000000-0005-0000-0000-00007C030000}"/>
    <cellStyle name="Standaard 37 2" xfId="893" xr:uid="{00000000-0005-0000-0000-00007D030000}"/>
    <cellStyle name="Standaard 37 3" xfId="894" xr:uid="{00000000-0005-0000-0000-00007E030000}"/>
    <cellStyle name="Standaard 37 4" xfId="895" xr:uid="{00000000-0005-0000-0000-00007F030000}"/>
    <cellStyle name="Standaard 38" xfId="896" xr:uid="{00000000-0005-0000-0000-000080030000}"/>
    <cellStyle name="Standaard 39" xfId="897" xr:uid="{00000000-0005-0000-0000-000081030000}"/>
    <cellStyle name="Standaard 4" xfId="898" xr:uid="{00000000-0005-0000-0000-000082030000}"/>
    <cellStyle name="Standaard 4 2" xfId="899" xr:uid="{00000000-0005-0000-0000-000083030000}"/>
    <cellStyle name="Standaard 4 2 2" xfId="900" xr:uid="{00000000-0005-0000-0000-000084030000}"/>
    <cellStyle name="Standaard 4 3" xfId="901" xr:uid="{00000000-0005-0000-0000-000085030000}"/>
    <cellStyle name="Standaard 4 4" xfId="902" xr:uid="{00000000-0005-0000-0000-000086030000}"/>
    <cellStyle name="Standaard 40" xfId="903" xr:uid="{00000000-0005-0000-0000-000087030000}"/>
    <cellStyle name="Standaard 40 2" xfId="904" xr:uid="{00000000-0005-0000-0000-000088030000}"/>
    <cellStyle name="Standaard 41" xfId="905" xr:uid="{00000000-0005-0000-0000-000089030000}"/>
    <cellStyle name="Standaard 42" xfId="906" xr:uid="{00000000-0005-0000-0000-00008A030000}"/>
    <cellStyle name="Standaard 43" xfId="907" xr:uid="{00000000-0005-0000-0000-00008B030000}"/>
    <cellStyle name="Standaard 44" xfId="908" xr:uid="{00000000-0005-0000-0000-00008C030000}"/>
    <cellStyle name="Standaard 45" xfId="909" xr:uid="{00000000-0005-0000-0000-00008D030000}"/>
    <cellStyle name="Standaard 46" xfId="910" xr:uid="{00000000-0005-0000-0000-00008E030000}"/>
    <cellStyle name="Standaard 47" xfId="911" xr:uid="{00000000-0005-0000-0000-00008F030000}"/>
    <cellStyle name="Standaard 48" xfId="912" xr:uid="{00000000-0005-0000-0000-000090030000}"/>
    <cellStyle name="Standaard 5" xfId="913" xr:uid="{00000000-0005-0000-0000-000091030000}"/>
    <cellStyle name="Standaard 5 2" xfId="914" xr:uid="{00000000-0005-0000-0000-000092030000}"/>
    <cellStyle name="Standaard 5 3" xfId="915" xr:uid="{00000000-0005-0000-0000-000093030000}"/>
    <cellStyle name="Standaard 5 4" xfId="916" xr:uid="{00000000-0005-0000-0000-000094030000}"/>
    <cellStyle name="Standaard 6" xfId="917" xr:uid="{00000000-0005-0000-0000-000095030000}"/>
    <cellStyle name="Standaard 6 2" xfId="918" xr:uid="{00000000-0005-0000-0000-000096030000}"/>
    <cellStyle name="Standaard 6 3" xfId="919" xr:uid="{00000000-0005-0000-0000-000097030000}"/>
    <cellStyle name="Standaard 6 4" xfId="920" xr:uid="{00000000-0005-0000-0000-000098030000}"/>
    <cellStyle name="Standaard 7" xfId="921" xr:uid="{00000000-0005-0000-0000-000099030000}"/>
    <cellStyle name="Standaard 7 2" xfId="922" xr:uid="{00000000-0005-0000-0000-00009A030000}"/>
    <cellStyle name="Standaard 7 3" xfId="923" xr:uid="{00000000-0005-0000-0000-00009B030000}"/>
    <cellStyle name="Standaard 7 4" xfId="924" xr:uid="{00000000-0005-0000-0000-00009C030000}"/>
    <cellStyle name="Standaard 8" xfId="925" xr:uid="{00000000-0005-0000-0000-00009D030000}"/>
    <cellStyle name="Standaard 8 2" xfId="926" xr:uid="{00000000-0005-0000-0000-00009E030000}"/>
    <cellStyle name="Standaard 8 3" xfId="927" xr:uid="{00000000-0005-0000-0000-00009F030000}"/>
    <cellStyle name="Standaard 8 4" xfId="928" xr:uid="{00000000-0005-0000-0000-0000A0030000}"/>
    <cellStyle name="Standaard 9" xfId="929" xr:uid="{00000000-0005-0000-0000-0000A1030000}"/>
    <cellStyle name="Standaard 9 2" xfId="930" xr:uid="{00000000-0005-0000-0000-0000A2030000}"/>
    <cellStyle name="Standaard 9 3" xfId="931" xr:uid="{00000000-0005-0000-0000-0000A3030000}"/>
    <cellStyle name="Standaard 9 4" xfId="932" xr:uid="{00000000-0005-0000-0000-0000A4030000}"/>
    <cellStyle name="Titel 10" xfId="933" xr:uid="{00000000-0005-0000-0000-0000A5030000}"/>
    <cellStyle name="Titel 11" xfId="934" xr:uid="{00000000-0005-0000-0000-0000A6030000}"/>
    <cellStyle name="Titel 12" xfId="935" xr:uid="{00000000-0005-0000-0000-0000A7030000}"/>
    <cellStyle name="Titel 13" xfId="936" xr:uid="{00000000-0005-0000-0000-0000A8030000}"/>
    <cellStyle name="Titel 14" xfId="937" xr:uid="{00000000-0005-0000-0000-0000A9030000}"/>
    <cellStyle name="Titel 15" xfId="938" xr:uid="{00000000-0005-0000-0000-0000AA030000}"/>
    <cellStyle name="Titel 16" xfId="939" xr:uid="{00000000-0005-0000-0000-0000AB030000}"/>
    <cellStyle name="Titel 2" xfId="940" xr:uid="{00000000-0005-0000-0000-0000AC030000}"/>
    <cellStyle name="Titel 3" xfId="941" xr:uid="{00000000-0005-0000-0000-0000AD030000}"/>
    <cellStyle name="Titel 4" xfId="942" xr:uid="{00000000-0005-0000-0000-0000AE030000}"/>
    <cellStyle name="Titel 5" xfId="943" xr:uid="{00000000-0005-0000-0000-0000AF030000}"/>
    <cellStyle name="Titel 6" xfId="944" xr:uid="{00000000-0005-0000-0000-0000B0030000}"/>
    <cellStyle name="Titel 7" xfId="945" xr:uid="{00000000-0005-0000-0000-0000B1030000}"/>
    <cellStyle name="Titel 8" xfId="946" xr:uid="{00000000-0005-0000-0000-0000B2030000}"/>
    <cellStyle name="Titel 9" xfId="947" xr:uid="{00000000-0005-0000-0000-0000B3030000}"/>
    <cellStyle name="Totaal 10" xfId="948" xr:uid="{00000000-0005-0000-0000-0000B4030000}"/>
    <cellStyle name="Totaal 11" xfId="949" xr:uid="{00000000-0005-0000-0000-0000B5030000}"/>
    <cellStyle name="Totaal 12" xfId="950" xr:uid="{00000000-0005-0000-0000-0000B6030000}"/>
    <cellStyle name="Totaal 13" xfId="951" xr:uid="{00000000-0005-0000-0000-0000B7030000}"/>
    <cellStyle name="Totaal 14" xfId="952" xr:uid="{00000000-0005-0000-0000-0000B8030000}"/>
    <cellStyle name="Totaal 15" xfId="953" xr:uid="{00000000-0005-0000-0000-0000B9030000}"/>
    <cellStyle name="Totaal 16" xfId="954" xr:uid="{00000000-0005-0000-0000-0000BA030000}"/>
    <cellStyle name="Totaal 2" xfId="955" xr:uid="{00000000-0005-0000-0000-0000BB030000}"/>
    <cellStyle name="Totaal 3" xfId="956" xr:uid="{00000000-0005-0000-0000-0000BC030000}"/>
    <cellStyle name="Totaal 4" xfId="957" xr:uid="{00000000-0005-0000-0000-0000BD030000}"/>
    <cellStyle name="Totaal 5" xfId="958" xr:uid="{00000000-0005-0000-0000-0000BE030000}"/>
    <cellStyle name="Totaal 6" xfId="959" xr:uid="{00000000-0005-0000-0000-0000BF030000}"/>
    <cellStyle name="Totaal 7" xfId="960" xr:uid="{00000000-0005-0000-0000-0000C0030000}"/>
    <cellStyle name="Totaal 8" xfId="961" xr:uid="{00000000-0005-0000-0000-0000C1030000}"/>
    <cellStyle name="Totaal 9" xfId="962" xr:uid="{00000000-0005-0000-0000-0000C2030000}"/>
    <cellStyle name="Uitvoer 10" xfId="963" xr:uid="{00000000-0005-0000-0000-0000C3030000}"/>
    <cellStyle name="Uitvoer 11" xfId="964" xr:uid="{00000000-0005-0000-0000-0000C4030000}"/>
    <cellStyle name="Uitvoer 12" xfId="965" xr:uid="{00000000-0005-0000-0000-0000C5030000}"/>
    <cellStyle name="Uitvoer 13" xfId="966" xr:uid="{00000000-0005-0000-0000-0000C6030000}"/>
    <cellStyle name="Uitvoer 14" xfId="967" xr:uid="{00000000-0005-0000-0000-0000C7030000}"/>
    <cellStyle name="Uitvoer 15" xfId="968" xr:uid="{00000000-0005-0000-0000-0000C8030000}"/>
    <cellStyle name="Uitvoer 16" xfId="969" xr:uid="{00000000-0005-0000-0000-0000C9030000}"/>
    <cellStyle name="Uitvoer 2" xfId="970" xr:uid="{00000000-0005-0000-0000-0000CA030000}"/>
    <cellStyle name="Uitvoer 3" xfId="971" xr:uid="{00000000-0005-0000-0000-0000CB030000}"/>
    <cellStyle name="Uitvoer 4" xfId="972" xr:uid="{00000000-0005-0000-0000-0000CC030000}"/>
    <cellStyle name="Uitvoer 5" xfId="973" xr:uid="{00000000-0005-0000-0000-0000CD030000}"/>
    <cellStyle name="Uitvoer 6" xfId="974" xr:uid="{00000000-0005-0000-0000-0000CE030000}"/>
    <cellStyle name="Uitvoer 7" xfId="975" xr:uid="{00000000-0005-0000-0000-0000CF030000}"/>
    <cellStyle name="Uitvoer 8" xfId="976" xr:uid="{00000000-0005-0000-0000-0000D0030000}"/>
    <cellStyle name="Uitvoer 9" xfId="977" xr:uid="{00000000-0005-0000-0000-0000D1030000}"/>
    <cellStyle name="Valuta" xfId="978" builtinId="4"/>
    <cellStyle name="Valuta 10" xfId="979" xr:uid="{00000000-0005-0000-0000-0000D3030000}"/>
    <cellStyle name="Valuta 10 2" xfId="980" xr:uid="{00000000-0005-0000-0000-0000D4030000}"/>
    <cellStyle name="Valuta 10 2 2" xfId="981" xr:uid="{00000000-0005-0000-0000-0000D5030000}"/>
    <cellStyle name="Valuta 10 3" xfId="982" xr:uid="{00000000-0005-0000-0000-0000D6030000}"/>
    <cellStyle name="Valuta 11" xfId="983" xr:uid="{00000000-0005-0000-0000-0000D7030000}"/>
    <cellStyle name="Valuta 12" xfId="984" xr:uid="{00000000-0005-0000-0000-0000D8030000}"/>
    <cellStyle name="Valuta 12 2" xfId="985" xr:uid="{00000000-0005-0000-0000-0000D9030000}"/>
    <cellStyle name="Valuta 13" xfId="986" xr:uid="{00000000-0005-0000-0000-0000DA030000}"/>
    <cellStyle name="Valuta 2" xfId="987" xr:uid="{00000000-0005-0000-0000-0000DB030000}"/>
    <cellStyle name="Valuta 2 10" xfId="988" xr:uid="{00000000-0005-0000-0000-0000DC030000}"/>
    <cellStyle name="Valuta 2 2" xfId="989" xr:uid="{00000000-0005-0000-0000-0000DD030000}"/>
    <cellStyle name="Valuta 2 2 2" xfId="990" xr:uid="{00000000-0005-0000-0000-0000DE030000}"/>
    <cellStyle name="Valuta 2 2 2 2" xfId="991" xr:uid="{00000000-0005-0000-0000-0000DF030000}"/>
    <cellStyle name="Valuta 2 2 2 2 2" xfId="992" xr:uid="{00000000-0005-0000-0000-0000E0030000}"/>
    <cellStyle name="Valuta 2 2 2 2 2 2" xfId="993" xr:uid="{00000000-0005-0000-0000-0000E1030000}"/>
    <cellStyle name="Valuta 2 2 2 2 2 2 2" xfId="994" xr:uid="{00000000-0005-0000-0000-0000E2030000}"/>
    <cellStyle name="Valuta 2 2 2 2 2 3" xfId="995" xr:uid="{00000000-0005-0000-0000-0000E3030000}"/>
    <cellStyle name="Valuta 2 2 2 3" xfId="996" xr:uid="{00000000-0005-0000-0000-0000E4030000}"/>
    <cellStyle name="Valuta 2 2 2 3 2" xfId="997" xr:uid="{00000000-0005-0000-0000-0000E5030000}"/>
    <cellStyle name="Valuta 2 2 2 4" xfId="998" xr:uid="{00000000-0005-0000-0000-0000E6030000}"/>
    <cellStyle name="Valuta 2 2 3" xfId="999" xr:uid="{00000000-0005-0000-0000-0000E7030000}"/>
    <cellStyle name="Valuta 2 2 3 2" xfId="1000" xr:uid="{00000000-0005-0000-0000-0000E8030000}"/>
    <cellStyle name="Valuta 2 2 3 2 2" xfId="1001" xr:uid="{00000000-0005-0000-0000-0000E9030000}"/>
    <cellStyle name="Valuta 2 2 3 3" xfId="1002" xr:uid="{00000000-0005-0000-0000-0000EA030000}"/>
    <cellStyle name="Valuta 2 2 4" xfId="1003" xr:uid="{00000000-0005-0000-0000-0000EB030000}"/>
    <cellStyle name="Valuta 2 2 4 2" xfId="1004" xr:uid="{00000000-0005-0000-0000-0000EC030000}"/>
    <cellStyle name="Valuta 2 2 4 2 2" xfId="1005" xr:uid="{00000000-0005-0000-0000-0000ED030000}"/>
    <cellStyle name="Valuta 2 2 4 3" xfId="1006" xr:uid="{00000000-0005-0000-0000-0000EE030000}"/>
    <cellStyle name="Valuta 2 2 5" xfId="1007" xr:uid="{00000000-0005-0000-0000-0000EF030000}"/>
    <cellStyle name="Valuta 2 2 6" xfId="1008" xr:uid="{00000000-0005-0000-0000-0000F0030000}"/>
    <cellStyle name="Valuta 2 2 7" xfId="1009" xr:uid="{00000000-0005-0000-0000-0000F1030000}"/>
    <cellStyle name="Valuta 2 2 8" xfId="1010" xr:uid="{00000000-0005-0000-0000-0000F2030000}"/>
    <cellStyle name="Valuta 2 2 8 2" xfId="1011" xr:uid="{00000000-0005-0000-0000-0000F3030000}"/>
    <cellStyle name="Valuta 2 2 9" xfId="1012" xr:uid="{00000000-0005-0000-0000-0000F4030000}"/>
    <cellStyle name="Valuta 2 3" xfId="1013" xr:uid="{00000000-0005-0000-0000-0000F5030000}"/>
    <cellStyle name="Valuta 2 3 2" xfId="1014" xr:uid="{00000000-0005-0000-0000-0000F6030000}"/>
    <cellStyle name="Valuta 2 3 2 2" xfId="1015" xr:uid="{00000000-0005-0000-0000-0000F7030000}"/>
    <cellStyle name="Valuta 2 3 2 2 2" xfId="1016" xr:uid="{00000000-0005-0000-0000-0000F8030000}"/>
    <cellStyle name="Valuta 2 3 2 2 2 2" xfId="1017" xr:uid="{00000000-0005-0000-0000-0000F9030000}"/>
    <cellStyle name="Valuta 2 3 2 2 3" xfId="1018" xr:uid="{00000000-0005-0000-0000-0000FA030000}"/>
    <cellStyle name="Valuta 2 3 3" xfId="1019" xr:uid="{00000000-0005-0000-0000-0000FB030000}"/>
    <cellStyle name="Valuta 2 3 3 2" xfId="1020" xr:uid="{00000000-0005-0000-0000-0000FC030000}"/>
    <cellStyle name="Valuta 2 3 3 2 2" xfId="1021" xr:uid="{00000000-0005-0000-0000-0000FD030000}"/>
    <cellStyle name="Valuta 2 3 3 3" xfId="1022" xr:uid="{00000000-0005-0000-0000-0000FE030000}"/>
    <cellStyle name="Valuta 2 4" xfId="1023" xr:uid="{00000000-0005-0000-0000-0000FF030000}"/>
    <cellStyle name="Valuta 2 4 2" xfId="1024" xr:uid="{00000000-0005-0000-0000-000000040000}"/>
    <cellStyle name="Valuta 2 4 2 2" xfId="1025" xr:uid="{00000000-0005-0000-0000-000001040000}"/>
    <cellStyle name="Valuta 2 4 2 2 2" xfId="1026" xr:uid="{00000000-0005-0000-0000-000002040000}"/>
    <cellStyle name="Valuta 2 4 3" xfId="1027" xr:uid="{00000000-0005-0000-0000-000003040000}"/>
    <cellStyle name="Valuta 2 4 3 2" xfId="1028" xr:uid="{00000000-0005-0000-0000-000004040000}"/>
    <cellStyle name="Valuta 2 4 4" xfId="1029" xr:uid="{00000000-0005-0000-0000-000005040000}"/>
    <cellStyle name="Valuta 2 5" xfId="1030" xr:uid="{00000000-0005-0000-0000-000006040000}"/>
    <cellStyle name="Valuta 2 5 2" xfId="1031" xr:uid="{00000000-0005-0000-0000-000007040000}"/>
    <cellStyle name="Valuta 2 5 2 2" xfId="1032" xr:uid="{00000000-0005-0000-0000-000008040000}"/>
    <cellStyle name="Valuta 2 5 3" xfId="1033" xr:uid="{00000000-0005-0000-0000-000009040000}"/>
    <cellStyle name="Valuta 2 6" xfId="1034" xr:uid="{00000000-0005-0000-0000-00000A040000}"/>
    <cellStyle name="Valuta 2 6 2" xfId="1035" xr:uid="{00000000-0005-0000-0000-00000B040000}"/>
    <cellStyle name="Valuta 2 6 2 2" xfId="1036" xr:uid="{00000000-0005-0000-0000-00000C040000}"/>
    <cellStyle name="Valuta 2 6 3" xfId="1037" xr:uid="{00000000-0005-0000-0000-00000D040000}"/>
    <cellStyle name="Valuta 2 7" xfId="1038" xr:uid="{00000000-0005-0000-0000-00000E040000}"/>
    <cellStyle name="Valuta 2 8" xfId="1039" xr:uid="{00000000-0005-0000-0000-00000F040000}"/>
    <cellStyle name="Valuta 2 9" xfId="1040" xr:uid="{00000000-0005-0000-0000-000010040000}"/>
    <cellStyle name="Valuta 2 9 2" xfId="1041" xr:uid="{00000000-0005-0000-0000-000011040000}"/>
    <cellStyle name="Valuta 3" xfId="1042" xr:uid="{00000000-0005-0000-0000-000012040000}"/>
    <cellStyle name="Valuta 3 2" xfId="1043" xr:uid="{00000000-0005-0000-0000-000013040000}"/>
    <cellStyle name="Valuta 3 2 2" xfId="1044" xr:uid="{00000000-0005-0000-0000-000014040000}"/>
    <cellStyle name="Valuta 3 2 2 2" xfId="1045" xr:uid="{00000000-0005-0000-0000-000015040000}"/>
    <cellStyle name="Valuta 3 2 2 2 2" xfId="1046" xr:uid="{00000000-0005-0000-0000-000016040000}"/>
    <cellStyle name="Valuta 3 2 2 3" xfId="1047" xr:uid="{00000000-0005-0000-0000-000017040000}"/>
    <cellStyle name="Valuta 3 3" xfId="1048" xr:uid="{00000000-0005-0000-0000-000018040000}"/>
    <cellStyle name="Valuta 3 4" xfId="1049" xr:uid="{00000000-0005-0000-0000-000019040000}"/>
    <cellStyle name="Valuta 3 5" xfId="1050" xr:uid="{00000000-0005-0000-0000-00001A040000}"/>
    <cellStyle name="Valuta 3 6" xfId="1051" xr:uid="{00000000-0005-0000-0000-00001B040000}"/>
    <cellStyle name="Valuta 4" xfId="1052" xr:uid="{00000000-0005-0000-0000-00001C040000}"/>
    <cellStyle name="Valuta 4 2" xfId="1053" xr:uid="{00000000-0005-0000-0000-00001D040000}"/>
    <cellStyle name="Valuta 4 2 2" xfId="1054" xr:uid="{00000000-0005-0000-0000-00001E040000}"/>
    <cellStyle name="Valuta 4 2 2 2" xfId="1055" xr:uid="{00000000-0005-0000-0000-00001F040000}"/>
    <cellStyle name="Valuta 4 2 2 2 2" xfId="1056" xr:uid="{00000000-0005-0000-0000-000020040000}"/>
    <cellStyle name="Valuta 4 2 2 3" xfId="1057" xr:uid="{00000000-0005-0000-0000-000021040000}"/>
    <cellStyle name="Valuta 4 2 3" xfId="1058" xr:uid="{00000000-0005-0000-0000-000022040000}"/>
    <cellStyle name="Valuta 4 2 3 2" xfId="1059" xr:uid="{00000000-0005-0000-0000-000023040000}"/>
    <cellStyle name="Valuta 4 2 3 2 2" xfId="1060" xr:uid="{00000000-0005-0000-0000-000024040000}"/>
    <cellStyle name="Valuta 4 2 3 3" xfId="1061" xr:uid="{00000000-0005-0000-0000-000025040000}"/>
    <cellStyle name="Valuta 4 2 4" xfId="1062" xr:uid="{00000000-0005-0000-0000-000026040000}"/>
    <cellStyle name="Valuta 4 2 4 2" xfId="1063" xr:uid="{00000000-0005-0000-0000-000027040000}"/>
    <cellStyle name="Valuta 4 2 5" xfId="1064" xr:uid="{00000000-0005-0000-0000-000028040000}"/>
    <cellStyle name="Valuta 4 3" xfId="1065" xr:uid="{00000000-0005-0000-0000-000029040000}"/>
    <cellStyle name="Valuta 4 3 2" xfId="1066" xr:uid="{00000000-0005-0000-0000-00002A040000}"/>
    <cellStyle name="Valuta 4 3 2 2" xfId="1067" xr:uid="{00000000-0005-0000-0000-00002B040000}"/>
    <cellStyle name="Valuta 4 3 3" xfId="1068" xr:uid="{00000000-0005-0000-0000-00002C040000}"/>
    <cellStyle name="Valuta 4 4" xfId="1069" xr:uid="{00000000-0005-0000-0000-00002D040000}"/>
    <cellStyle name="Valuta 4 5" xfId="1070" xr:uid="{00000000-0005-0000-0000-00002E040000}"/>
    <cellStyle name="Valuta 4 6" xfId="1071" xr:uid="{00000000-0005-0000-0000-00002F040000}"/>
    <cellStyle name="Valuta 4 6 2" xfId="1072" xr:uid="{00000000-0005-0000-0000-000030040000}"/>
    <cellStyle name="Valuta 4 6 2 2" xfId="1073" xr:uid="{00000000-0005-0000-0000-000031040000}"/>
    <cellStyle name="Valuta 4 6 3" xfId="1074" xr:uid="{00000000-0005-0000-0000-000032040000}"/>
    <cellStyle name="Valuta 5" xfId="1075" xr:uid="{00000000-0005-0000-0000-000033040000}"/>
    <cellStyle name="Valuta 6" xfId="1076" xr:uid="{00000000-0005-0000-0000-000034040000}"/>
    <cellStyle name="Valuta 6 2" xfId="1077" xr:uid="{00000000-0005-0000-0000-000035040000}"/>
    <cellStyle name="Valuta 6 3" xfId="1078" xr:uid="{00000000-0005-0000-0000-000036040000}"/>
    <cellStyle name="Valuta 6 3 2" xfId="1079" xr:uid="{00000000-0005-0000-0000-000037040000}"/>
    <cellStyle name="Valuta 6 4" xfId="1080" xr:uid="{00000000-0005-0000-0000-000038040000}"/>
    <cellStyle name="Valuta 7" xfId="1081" xr:uid="{00000000-0005-0000-0000-000039040000}"/>
    <cellStyle name="Valuta 7 2" xfId="1082" xr:uid="{00000000-0005-0000-0000-00003A040000}"/>
    <cellStyle name="Valuta 7 2 2" xfId="1083" xr:uid="{00000000-0005-0000-0000-00003B040000}"/>
    <cellStyle name="Valuta 7 2 2 2" xfId="1084" xr:uid="{00000000-0005-0000-0000-00003C040000}"/>
    <cellStyle name="Valuta 7 2 3" xfId="1085" xr:uid="{00000000-0005-0000-0000-00003D040000}"/>
    <cellStyle name="Valuta 7 3" xfId="1086" xr:uid="{00000000-0005-0000-0000-00003E040000}"/>
    <cellStyle name="Valuta 7 3 2" xfId="1087" xr:uid="{00000000-0005-0000-0000-00003F040000}"/>
    <cellStyle name="Valuta 7 3 2 2" xfId="1088" xr:uid="{00000000-0005-0000-0000-000040040000}"/>
    <cellStyle name="Valuta 7 3 3" xfId="1089" xr:uid="{00000000-0005-0000-0000-000041040000}"/>
    <cellStyle name="Valuta 7 4" xfId="1090" xr:uid="{00000000-0005-0000-0000-000042040000}"/>
    <cellStyle name="Valuta 7 4 2" xfId="1091" xr:uid="{00000000-0005-0000-0000-000043040000}"/>
    <cellStyle name="Valuta 7 5" xfId="1092" xr:uid="{00000000-0005-0000-0000-000044040000}"/>
    <cellStyle name="Valuta 8" xfId="1093" xr:uid="{00000000-0005-0000-0000-000045040000}"/>
    <cellStyle name="Valuta 8 2" xfId="1094" xr:uid="{00000000-0005-0000-0000-000046040000}"/>
    <cellStyle name="Valuta 8 2 2" xfId="1095" xr:uid="{00000000-0005-0000-0000-000047040000}"/>
    <cellStyle name="Valuta 8 3" xfId="1096" xr:uid="{00000000-0005-0000-0000-000048040000}"/>
    <cellStyle name="Valuta 9" xfId="1097" xr:uid="{00000000-0005-0000-0000-000049040000}"/>
    <cellStyle name="Valuta 9 2" xfId="1098" xr:uid="{00000000-0005-0000-0000-00004A040000}"/>
    <cellStyle name="Valuta 9 2 2" xfId="1099" xr:uid="{00000000-0005-0000-0000-00004B040000}"/>
    <cellStyle name="Valuta 9 3" xfId="1100" xr:uid="{00000000-0005-0000-0000-00004C040000}"/>
    <cellStyle name="Verklarende tekst 10" xfId="1101" xr:uid="{00000000-0005-0000-0000-00004D040000}"/>
    <cellStyle name="Verklarende tekst 11" xfId="1102" xr:uid="{00000000-0005-0000-0000-00004E040000}"/>
    <cellStyle name="Verklarende tekst 12" xfId="1103" xr:uid="{00000000-0005-0000-0000-00004F040000}"/>
    <cellStyle name="Verklarende tekst 13" xfId="1104" xr:uid="{00000000-0005-0000-0000-000050040000}"/>
    <cellStyle name="Verklarende tekst 14" xfId="1105" xr:uid="{00000000-0005-0000-0000-000051040000}"/>
    <cellStyle name="Verklarende tekst 15" xfId="1106" xr:uid="{00000000-0005-0000-0000-000052040000}"/>
    <cellStyle name="Verklarende tekst 16" xfId="1107" xr:uid="{00000000-0005-0000-0000-000053040000}"/>
    <cellStyle name="Verklarende tekst 2" xfId="1108" xr:uid="{00000000-0005-0000-0000-000054040000}"/>
    <cellStyle name="Verklarende tekst 3" xfId="1109" xr:uid="{00000000-0005-0000-0000-000055040000}"/>
    <cellStyle name="Verklarende tekst 4" xfId="1110" xr:uid="{00000000-0005-0000-0000-000056040000}"/>
    <cellStyle name="Verklarende tekst 5" xfId="1111" xr:uid="{00000000-0005-0000-0000-000057040000}"/>
    <cellStyle name="Verklarende tekst 6" xfId="1112" xr:uid="{00000000-0005-0000-0000-000058040000}"/>
    <cellStyle name="Verklarende tekst 7" xfId="1113" xr:uid="{00000000-0005-0000-0000-000059040000}"/>
    <cellStyle name="Verklarende tekst 8" xfId="1114" xr:uid="{00000000-0005-0000-0000-00005A040000}"/>
    <cellStyle name="Verklarende tekst 9" xfId="1115" xr:uid="{00000000-0005-0000-0000-00005B040000}"/>
    <cellStyle name="Waarschuwingstekst 10" xfId="1116" xr:uid="{00000000-0005-0000-0000-00005C040000}"/>
    <cellStyle name="Waarschuwingstekst 11" xfId="1117" xr:uid="{00000000-0005-0000-0000-00005D040000}"/>
    <cellStyle name="Waarschuwingstekst 12" xfId="1118" xr:uid="{00000000-0005-0000-0000-00005E040000}"/>
    <cellStyle name="Waarschuwingstekst 13" xfId="1119" xr:uid="{00000000-0005-0000-0000-00005F040000}"/>
    <cellStyle name="Waarschuwingstekst 14" xfId="1120" xr:uid="{00000000-0005-0000-0000-000060040000}"/>
    <cellStyle name="Waarschuwingstekst 15" xfId="1121" xr:uid="{00000000-0005-0000-0000-000061040000}"/>
    <cellStyle name="Waarschuwingstekst 16" xfId="1122" xr:uid="{00000000-0005-0000-0000-000062040000}"/>
    <cellStyle name="Waarschuwingstekst 2" xfId="1123" xr:uid="{00000000-0005-0000-0000-000063040000}"/>
    <cellStyle name="Waarschuwingstekst 3" xfId="1124" xr:uid="{00000000-0005-0000-0000-000064040000}"/>
    <cellStyle name="Waarschuwingstekst 4" xfId="1125" xr:uid="{00000000-0005-0000-0000-000065040000}"/>
    <cellStyle name="Waarschuwingstekst 5" xfId="1126" xr:uid="{00000000-0005-0000-0000-000066040000}"/>
    <cellStyle name="Waarschuwingstekst 6" xfId="1127" xr:uid="{00000000-0005-0000-0000-000067040000}"/>
    <cellStyle name="Waarschuwingstekst 7" xfId="1128" xr:uid="{00000000-0005-0000-0000-000068040000}"/>
    <cellStyle name="Waarschuwingstekst 8" xfId="1129" xr:uid="{00000000-0005-0000-0000-000069040000}"/>
    <cellStyle name="Waarschuwingstekst 9" xfId="1130" xr:uid="{00000000-0005-0000-0000-00006A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1104900</xdr:colOff>
      <xdr:row>1</xdr:row>
      <xdr:rowOff>38100</xdr:rowOff>
    </xdr:from>
    <xdr:to>
      <xdr:col>2</xdr:col>
      <xdr:colOff>4467225</xdr:colOff>
      <xdr:row>7</xdr:row>
      <xdr:rowOff>85725</xdr:rowOff>
    </xdr:to>
    <xdr:pic>
      <xdr:nvPicPr>
        <xdr:cNvPr id="1587" name="Afbeelding 3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219075"/>
          <a:ext cx="3362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2"/>
  <sheetViews>
    <sheetView showGridLines="0" zoomScaleNormal="100" workbookViewId="0">
      <pane ySplit="1" topLeftCell="A2" activePane="bottomLeft" state="frozen"/>
      <selection pane="bottomLeft" activeCell="C21" sqref="C21"/>
    </sheetView>
  </sheetViews>
  <sheetFormatPr defaultRowHeight="13.5" x14ac:dyDescent="0.25"/>
  <cols>
    <col min="1" max="1" width="2.85546875" customWidth="1"/>
    <col min="2" max="2" width="12.7109375" customWidth="1"/>
    <col min="3" max="3" width="84.5703125" customWidth="1"/>
    <col min="4" max="4" width="13.28515625" customWidth="1"/>
    <col min="5" max="5" width="4.140625" customWidth="1"/>
  </cols>
  <sheetData>
    <row r="1" spans="2:4" ht="14.25" thickBot="1" x14ac:dyDescent="0.3">
      <c r="C1" s="17"/>
    </row>
    <row r="2" spans="2:4" x14ac:dyDescent="0.25">
      <c r="B2" s="12"/>
      <c r="C2" s="13"/>
      <c r="D2" s="14"/>
    </row>
    <row r="3" spans="2:4" x14ac:dyDescent="0.25">
      <c r="B3" s="15"/>
      <c r="D3" s="16"/>
    </row>
    <row r="4" spans="2:4" ht="14.25" customHeight="1" x14ac:dyDescent="0.25">
      <c r="B4" s="15"/>
      <c r="D4" s="16"/>
    </row>
    <row r="5" spans="2:4" ht="13.5" customHeight="1" x14ac:dyDescent="0.25">
      <c r="B5" s="15"/>
      <c r="D5" s="16"/>
    </row>
    <row r="6" spans="2:4" ht="14.25" customHeight="1" x14ac:dyDescent="0.25">
      <c r="B6" s="15"/>
      <c r="D6" s="16"/>
    </row>
    <row r="7" spans="2:4" ht="14.25" customHeight="1" x14ac:dyDescent="0.25">
      <c r="B7" s="15"/>
      <c r="D7" s="16"/>
    </row>
    <row r="8" spans="2:4" ht="14.25" customHeight="1" x14ac:dyDescent="0.25">
      <c r="B8" s="15"/>
      <c r="D8" s="16"/>
    </row>
    <row r="9" spans="2:4" ht="101.25" customHeight="1" x14ac:dyDescent="0.25">
      <c r="B9" s="15"/>
      <c r="C9" s="21" t="s">
        <v>109</v>
      </c>
      <c r="D9" s="16"/>
    </row>
    <row r="10" spans="2:4" x14ac:dyDescent="0.25">
      <c r="B10" s="15"/>
      <c r="C10" s="22"/>
      <c r="D10" s="16"/>
    </row>
    <row r="11" spans="2:4" x14ac:dyDescent="0.25">
      <c r="B11" s="15"/>
      <c r="C11" s="22"/>
      <c r="D11" s="16"/>
    </row>
    <row r="12" spans="2:4" x14ac:dyDescent="0.25">
      <c r="B12" s="15"/>
      <c r="C12" s="40"/>
      <c r="D12" s="41"/>
    </row>
    <row r="13" spans="2:4" x14ac:dyDescent="0.25">
      <c r="B13" s="15"/>
      <c r="C13" s="42" t="s">
        <v>61</v>
      </c>
      <c r="D13" s="41"/>
    </row>
    <row r="14" spans="2:4" x14ac:dyDescent="0.25">
      <c r="B14" s="15"/>
      <c r="C14" s="39"/>
      <c r="D14" s="41"/>
    </row>
    <row r="15" spans="2:4" x14ac:dyDescent="0.25">
      <c r="B15" s="15"/>
      <c r="C15" s="40"/>
      <c r="D15" s="41"/>
    </row>
    <row r="16" spans="2:4" x14ac:dyDescent="0.25">
      <c r="B16" s="15"/>
      <c r="C16" s="42" t="s">
        <v>62</v>
      </c>
      <c r="D16" s="41"/>
    </row>
    <row r="17" spans="2:4" x14ac:dyDescent="0.25">
      <c r="B17" s="15"/>
      <c r="C17" s="39"/>
      <c r="D17" s="41"/>
    </row>
    <row r="18" spans="2:4" x14ac:dyDescent="0.25">
      <c r="B18" s="15"/>
      <c r="C18" s="42"/>
      <c r="D18" s="41"/>
    </row>
    <row r="19" spans="2:4" ht="13.5" customHeight="1" x14ac:dyDescent="0.25">
      <c r="B19" s="15"/>
      <c r="C19" s="132"/>
      <c r="D19" s="133"/>
    </row>
    <row r="20" spans="2:4" ht="14.25" customHeight="1" x14ac:dyDescent="0.25">
      <c r="B20" s="15"/>
      <c r="C20" s="153" t="s">
        <v>232</v>
      </c>
      <c r="D20" s="41"/>
    </row>
    <row r="21" spans="2:4" x14ac:dyDescent="0.25">
      <c r="B21" s="15"/>
      <c r="C21" s="39"/>
      <c r="D21" s="41"/>
    </row>
    <row r="22" spans="2:4" x14ac:dyDescent="0.25">
      <c r="B22" s="15"/>
      <c r="C22" s="39"/>
      <c r="D22" s="41"/>
    </row>
    <row r="23" spans="2:4" x14ac:dyDescent="0.25">
      <c r="B23" s="15"/>
      <c r="C23" s="42"/>
      <c r="D23" s="41"/>
    </row>
    <row r="24" spans="2:4" x14ac:dyDescent="0.25">
      <c r="B24" s="15"/>
      <c r="C24" s="42"/>
      <c r="D24" s="41"/>
    </row>
    <row r="25" spans="2:4" x14ac:dyDescent="0.25">
      <c r="B25" s="15"/>
      <c r="C25" s="42"/>
      <c r="D25" s="41"/>
    </row>
    <row r="26" spans="2:4" ht="43.5" customHeight="1" x14ac:dyDescent="0.25">
      <c r="B26" s="15"/>
      <c r="D26" s="16"/>
    </row>
    <row r="27" spans="2:4" x14ac:dyDescent="0.25">
      <c r="B27" s="15"/>
      <c r="C27" s="23"/>
      <c r="D27" s="16"/>
    </row>
    <row r="28" spans="2:4" ht="24.75" customHeight="1" x14ac:dyDescent="0.25">
      <c r="B28" s="15"/>
      <c r="C28" s="38"/>
      <c r="D28" s="16"/>
    </row>
    <row r="29" spans="2:4" ht="24.75" customHeight="1" x14ac:dyDescent="0.25">
      <c r="B29" s="15"/>
      <c r="C29" s="39"/>
      <c r="D29" s="16"/>
    </row>
    <row r="30" spans="2:4" ht="24.75" customHeight="1" x14ac:dyDescent="0.25">
      <c r="B30" s="15"/>
      <c r="C30" s="39"/>
      <c r="D30" s="16"/>
    </row>
    <row r="31" spans="2:4" x14ac:dyDescent="0.25">
      <c r="B31" s="15"/>
      <c r="D31" s="16"/>
    </row>
    <row r="32" spans="2:4" s="20" customFormat="1" ht="14.25" thickBot="1" x14ac:dyDescent="0.3">
      <c r="B32" s="18"/>
      <c r="C32" s="35"/>
      <c r="D32" s="19"/>
    </row>
  </sheetData>
  <sheetProtection algorithmName="SHA-512" hashValue="4Ah3+gL6PNTJ1RuJgXQ/21Q5LHLlg5IIhOVyvca95bthDAQR9epaJIaSd/kWASs4M8k7GxiNZe4wNUfV0W12Dw==" saltValue="147LfdZbaTCSSmCm2BuELQ==" spinCount="100000" sheet="1" objects="1" scenarios="1"/>
  <mergeCells count="1">
    <mergeCell ref="C19:D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6"/>
  <sheetViews>
    <sheetView zoomScale="85" zoomScaleNormal="85" workbookViewId="0">
      <pane ySplit="1" topLeftCell="A2" activePane="bottomLeft" state="frozen"/>
      <selection activeCell="C88" sqref="C88"/>
      <selection pane="bottomLeft" activeCell="B31" sqref="B31"/>
    </sheetView>
  </sheetViews>
  <sheetFormatPr defaultColWidth="9.140625" defaultRowHeight="13.5" x14ac:dyDescent="0.25"/>
  <cols>
    <col min="1" max="1" width="5.85546875" style="69" customWidth="1"/>
    <col min="2" max="2" width="109.85546875" style="20" customWidth="1"/>
    <col min="3" max="3" width="23.28515625" style="20" customWidth="1"/>
    <col min="4" max="4" width="20.28515625" style="20" customWidth="1"/>
    <col min="5" max="5" width="12.5703125" style="20" customWidth="1"/>
    <col min="6" max="6" width="19.28515625" style="20" customWidth="1"/>
    <col min="7" max="16384" width="9.140625" style="20"/>
  </cols>
  <sheetData>
    <row r="1" spans="1:6" ht="33.75" customHeight="1" thickBot="1" x14ac:dyDescent="0.3">
      <c r="A1" s="49" t="s">
        <v>59</v>
      </c>
      <c r="C1" s="134" t="s">
        <v>16</v>
      </c>
      <c r="D1" s="134"/>
      <c r="E1" s="134"/>
      <c r="F1" s="134"/>
    </row>
    <row r="2" spans="1:6" ht="27.75" thickBot="1" x14ac:dyDescent="0.3">
      <c r="A2" s="135" t="s">
        <v>105</v>
      </c>
      <c r="B2" s="136"/>
      <c r="C2" s="50"/>
      <c r="D2" s="51" t="s">
        <v>218</v>
      </c>
      <c r="E2" s="52" t="s">
        <v>219</v>
      </c>
      <c r="F2" s="51" t="s">
        <v>1</v>
      </c>
    </row>
    <row r="3" spans="1:6" ht="14.25" x14ac:dyDescent="0.25">
      <c r="A3" s="53" t="s">
        <v>118</v>
      </c>
      <c r="B3" s="54" t="s">
        <v>95</v>
      </c>
      <c r="C3" s="55"/>
      <c r="D3" s="31">
        <v>0</v>
      </c>
      <c r="E3" s="56">
        <v>57</v>
      </c>
      <c r="F3" s="2">
        <f t="shared" ref="F3:F7" si="0">D3*E3</f>
        <v>0</v>
      </c>
    </row>
    <row r="4" spans="1:6" ht="14.25" x14ac:dyDescent="0.25">
      <c r="A4" s="57" t="s">
        <v>119</v>
      </c>
      <c r="B4" s="58" t="s">
        <v>96</v>
      </c>
      <c r="C4" s="59"/>
      <c r="D4" s="10">
        <v>0</v>
      </c>
      <c r="E4" s="60">
        <v>10</v>
      </c>
      <c r="F4" s="11">
        <f t="shared" si="0"/>
        <v>0</v>
      </c>
    </row>
    <row r="5" spans="1:6" ht="14.25" x14ac:dyDescent="0.25">
      <c r="A5" s="57" t="s">
        <v>120</v>
      </c>
      <c r="B5" s="58" t="s">
        <v>97</v>
      </c>
      <c r="C5" s="59"/>
      <c r="D5" s="10">
        <v>0</v>
      </c>
      <c r="E5" s="60">
        <v>10</v>
      </c>
      <c r="F5" s="11">
        <f t="shared" si="0"/>
        <v>0</v>
      </c>
    </row>
    <row r="6" spans="1:6" ht="14.25" x14ac:dyDescent="0.25">
      <c r="A6" s="57" t="s">
        <v>121</v>
      </c>
      <c r="B6" s="58" t="s">
        <v>98</v>
      </c>
      <c r="C6" s="59"/>
      <c r="D6" s="32">
        <v>0</v>
      </c>
      <c r="E6" s="60">
        <v>10</v>
      </c>
      <c r="F6" s="11">
        <f t="shared" si="0"/>
        <v>0</v>
      </c>
    </row>
    <row r="7" spans="1:6" ht="14.25" x14ac:dyDescent="0.25">
      <c r="A7" s="57" t="s">
        <v>122</v>
      </c>
      <c r="B7" s="58" t="s">
        <v>99</v>
      </c>
      <c r="C7" s="59"/>
      <c r="D7" s="32">
        <v>0</v>
      </c>
      <c r="E7" s="60">
        <v>55</v>
      </c>
      <c r="F7" s="11">
        <f t="shared" si="0"/>
        <v>0</v>
      </c>
    </row>
    <row r="8" spans="1:6" ht="14.25" x14ac:dyDescent="0.25">
      <c r="A8" s="57"/>
      <c r="B8" s="61" t="s">
        <v>7</v>
      </c>
      <c r="C8" s="62"/>
      <c r="D8" s="29"/>
      <c r="E8" s="60"/>
      <c r="F8" s="29"/>
    </row>
    <row r="9" spans="1:6" ht="14.25" x14ac:dyDescent="0.25">
      <c r="A9" s="57" t="s">
        <v>123</v>
      </c>
      <c r="B9" s="58" t="s">
        <v>41</v>
      </c>
      <c r="C9" s="63"/>
      <c r="D9" s="32">
        <v>0</v>
      </c>
      <c r="E9" s="60" cm="1">
        <f t="array" ref="E9">CEILING(SUM($E$3:$E$4+$E$6)/10,2)</f>
        <v>10</v>
      </c>
      <c r="F9" s="11">
        <f t="shared" ref="F9" si="1">D9*E9</f>
        <v>0</v>
      </c>
    </row>
    <row r="10" spans="1:6" ht="14.25" x14ac:dyDescent="0.25">
      <c r="A10" s="57" t="s">
        <v>124</v>
      </c>
      <c r="B10" s="58" t="s">
        <v>63</v>
      </c>
      <c r="C10" s="63"/>
      <c r="D10" s="32">
        <v>0</v>
      </c>
      <c r="E10" s="60">
        <f>E9</f>
        <v>10</v>
      </c>
      <c r="F10" s="11">
        <f t="shared" ref="F10:F40" si="2">D10*E10</f>
        <v>0</v>
      </c>
    </row>
    <row r="11" spans="1:6" ht="14.25" x14ac:dyDescent="0.25">
      <c r="A11" s="57" t="s">
        <v>125</v>
      </c>
      <c r="B11" s="58" t="s">
        <v>107</v>
      </c>
      <c r="C11" s="63"/>
      <c r="D11" s="32">
        <v>0</v>
      </c>
      <c r="E11" s="60">
        <f>E3</f>
        <v>57</v>
      </c>
      <c r="F11" s="11">
        <f t="shared" ref="F11" si="3">D11*E11</f>
        <v>0</v>
      </c>
    </row>
    <row r="12" spans="1:6" ht="14.25" x14ac:dyDescent="0.25">
      <c r="A12" s="57" t="s">
        <v>126</v>
      </c>
      <c r="B12" s="58" t="s">
        <v>48</v>
      </c>
      <c r="C12" s="63"/>
      <c r="D12" s="32">
        <v>0</v>
      </c>
      <c r="E12" s="60">
        <v>10</v>
      </c>
      <c r="F12" s="11">
        <f t="shared" si="2"/>
        <v>0</v>
      </c>
    </row>
    <row r="13" spans="1:6" ht="14.25" x14ac:dyDescent="0.25">
      <c r="A13" s="57" t="s">
        <v>127</v>
      </c>
      <c r="B13" s="58" t="s">
        <v>64</v>
      </c>
      <c r="C13" s="63"/>
      <c r="D13" s="32">
        <v>0</v>
      </c>
      <c r="E13" s="60">
        <v>10</v>
      </c>
      <c r="F13" s="11">
        <f t="shared" si="2"/>
        <v>0</v>
      </c>
    </row>
    <row r="14" spans="1:6" ht="14.25" x14ac:dyDescent="0.25">
      <c r="A14" s="57" t="s">
        <v>128</v>
      </c>
      <c r="B14" s="58" t="s">
        <v>34</v>
      </c>
      <c r="C14" s="63"/>
      <c r="D14" s="32">
        <v>0</v>
      </c>
      <c r="E14" s="60">
        <f>CEILING(SUM(E5/10),2)</f>
        <v>2</v>
      </c>
      <c r="F14" s="11">
        <f t="shared" si="2"/>
        <v>0</v>
      </c>
    </row>
    <row r="15" spans="1:6" ht="14.25" x14ac:dyDescent="0.25">
      <c r="A15" s="57" t="s">
        <v>129</v>
      </c>
      <c r="B15" s="58" t="s">
        <v>65</v>
      </c>
      <c r="C15" s="63"/>
      <c r="D15" s="32">
        <v>0</v>
      </c>
      <c r="E15" s="60">
        <f>E14</f>
        <v>2</v>
      </c>
      <c r="F15" s="11">
        <f t="shared" si="2"/>
        <v>0</v>
      </c>
    </row>
    <row r="16" spans="1:6" ht="14.25" x14ac:dyDescent="0.25">
      <c r="A16" s="57" t="s">
        <v>130</v>
      </c>
      <c r="B16" s="58" t="s">
        <v>110</v>
      </c>
      <c r="C16" s="63"/>
      <c r="D16" s="32">
        <v>0</v>
      </c>
      <c r="E16" s="60">
        <f>E5</f>
        <v>10</v>
      </c>
      <c r="F16" s="11">
        <f t="shared" si="2"/>
        <v>0</v>
      </c>
    </row>
    <row r="17" spans="1:6" ht="14.25" x14ac:dyDescent="0.25">
      <c r="A17" s="57" t="s">
        <v>131</v>
      </c>
      <c r="B17" s="58" t="s">
        <v>111</v>
      </c>
      <c r="C17" s="63"/>
      <c r="D17" s="32">
        <v>0</v>
      </c>
      <c r="E17" s="60">
        <f>E16</f>
        <v>10</v>
      </c>
      <c r="F17" s="11">
        <f t="shared" si="2"/>
        <v>0</v>
      </c>
    </row>
    <row r="18" spans="1:6" ht="14.25" x14ac:dyDescent="0.25">
      <c r="A18" s="57" t="s">
        <v>132</v>
      </c>
      <c r="B18" s="58" t="s">
        <v>47</v>
      </c>
      <c r="C18" s="63"/>
      <c r="D18" s="32">
        <v>0</v>
      </c>
      <c r="E18" s="60">
        <f>E5/10*3</f>
        <v>3</v>
      </c>
      <c r="F18" s="11">
        <f t="shared" si="2"/>
        <v>0</v>
      </c>
    </row>
    <row r="19" spans="1:6" ht="14.25" x14ac:dyDescent="0.25">
      <c r="A19" s="57" t="s">
        <v>133</v>
      </c>
      <c r="B19" s="58" t="s">
        <v>66</v>
      </c>
      <c r="C19" s="63"/>
      <c r="D19" s="32">
        <v>0</v>
      </c>
      <c r="E19" s="60">
        <f>E18</f>
        <v>3</v>
      </c>
      <c r="F19" s="11">
        <f t="shared" si="2"/>
        <v>0</v>
      </c>
    </row>
    <row r="20" spans="1:6" ht="14.25" x14ac:dyDescent="0.25">
      <c r="A20" s="57" t="s">
        <v>134</v>
      </c>
      <c r="B20" s="58" t="s">
        <v>3</v>
      </c>
      <c r="C20" s="63"/>
      <c r="D20" s="32">
        <v>0</v>
      </c>
      <c r="E20" s="60">
        <f>CEILING(SUM(E7/10),2)</f>
        <v>6</v>
      </c>
      <c r="F20" s="11">
        <f t="shared" si="2"/>
        <v>0</v>
      </c>
    </row>
    <row r="21" spans="1:6" ht="14.25" x14ac:dyDescent="0.25">
      <c r="A21" s="57" t="s">
        <v>135</v>
      </c>
      <c r="B21" s="58" t="s">
        <v>72</v>
      </c>
      <c r="C21" s="63"/>
      <c r="D21" s="32">
        <v>0</v>
      </c>
      <c r="E21" s="60">
        <f>E20</f>
        <v>6</v>
      </c>
      <c r="F21" s="11">
        <f t="shared" si="2"/>
        <v>0</v>
      </c>
    </row>
    <row r="22" spans="1:6" ht="14.25" x14ac:dyDescent="0.25">
      <c r="A22" s="57" t="s">
        <v>136</v>
      </c>
      <c r="B22" s="58" t="s">
        <v>32</v>
      </c>
      <c r="C22" s="63"/>
      <c r="D22" s="32">
        <v>0</v>
      </c>
      <c r="E22" s="60" cm="1">
        <f t="array" ref="E22">CEILING(SUM($E$3:$E$4+$E$19),2)</f>
        <v>74</v>
      </c>
      <c r="F22" s="11">
        <f t="shared" si="2"/>
        <v>0</v>
      </c>
    </row>
    <row r="23" spans="1:6" ht="14.25" x14ac:dyDescent="0.25">
      <c r="A23" s="57" t="s">
        <v>137</v>
      </c>
      <c r="B23" s="58" t="s">
        <v>67</v>
      </c>
      <c r="C23" s="63"/>
      <c r="D23" s="32">
        <v>0</v>
      </c>
      <c r="E23" s="60">
        <f>E22</f>
        <v>74</v>
      </c>
      <c r="F23" s="11">
        <f t="shared" si="2"/>
        <v>0</v>
      </c>
    </row>
    <row r="24" spans="1:6" ht="14.25" x14ac:dyDescent="0.25">
      <c r="A24" s="57" t="s">
        <v>138</v>
      </c>
      <c r="B24" s="58" t="s">
        <v>40</v>
      </c>
      <c r="C24" s="63"/>
      <c r="D24" s="32">
        <v>0</v>
      </c>
      <c r="E24" s="60" cm="1">
        <f t="array" ref="E24">CEILING(SUM($E$3:$E$4+$E$19),2)</f>
        <v>74</v>
      </c>
      <c r="F24" s="11">
        <f t="shared" si="2"/>
        <v>0</v>
      </c>
    </row>
    <row r="25" spans="1:6" ht="14.25" x14ac:dyDescent="0.25">
      <c r="A25" s="57" t="s">
        <v>139</v>
      </c>
      <c r="B25" s="58" t="s">
        <v>68</v>
      </c>
      <c r="C25" s="63"/>
      <c r="D25" s="32">
        <v>0</v>
      </c>
      <c r="E25" s="60">
        <f>E24</f>
        <v>74</v>
      </c>
      <c r="F25" s="11">
        <f t="shared" si="2"/>
        <v>0</v>
      </c>
    </row>
    <row r="26" spans="1:6" ht="14.25" x14ac:dyDescent="0.25">
      <c r="A26" s="57" t="s">
        <v>140</v>
      </c>
      <c r="B26" s="58" t="s">
        <v>35</v>
      </c>
      <c r="C26" s="63"/>
      <c r="D26" s="32">
        <v>0</v>
      </c>
      <c r="E26" s="60">
        <f>CEILING(SUM(E3+E6),2)</f>
        <v>68</v>
      </c>
      <c r="F26" s="11">
        <f t="shared" si="2"/>
        <v>0</v>
      </c>
    </row>
    <row r="27" spans="1:6" ht="14.25" x14ac:dyDescent="0.25">
      <c r="A27" s="57" t="s">
        <v>141</v>
      </c>
      <c r="B27" s="58" t="s">
        <v>69</v>
      </c>
      <c r="C27" s="63"/>
      <c r="D27" s="32">
        <v>0</v>
      </c>
      <c r="E27" s="60">
        <f>E26</f>
        <v>68</v>
      </c>
      <c r="F27" s="11">
        <f t="shared" si="2"/>
        <v>0</v>
      </c>
    </row>
    <row r="28" spans="1:6" ht="14.25" x14ac:dyDescent="0.25">
      <c r="A28" s="57" t="s">
        <v>142</v>
      </c>
      <c r="B28" s="58" t="s">
        <v>13</v>
      </c>
      <c r="C28" s="63"/>
      <c r="D28" s="32">
        <v>0</v>
      </c>
      <c r="E28" s="60">
        <f>E7</f>
        <v>55</v>
      </c>
      <c r="F28" s="11">
        <f t="shared" si="2"/>
        <v>0</v>
      </c>
    </row>
    <row r="29" spans="1:6" ht="14.25" x14ac:dyDescent="0.25">
      <c r="A29" s="57" t="s">
        <v>143</v>
      </c>
      <c r="B29" s="58" t="s">
        <v>70</v>
      </c>
      <c r="C29" s="63"/>
      <c r="D29" s="32">
        <v>0</v>
      </c>
      <c r="E29" s="60">
        <f>E28</f>
        <v>55</v>
      </c>
      <c r="F29" s="11">
        <f t="shared" si="2"/>
        <v>0</v>
      </c>
    </row>
    <row r="30" spans="1:6" ht="14.25" x14ac:dyDescent="0.25">
      <c r="A30" s="57" t="s">
        <v>144</v>
      </c>
      <c r="B30" s="58" t="s">
        <v>33</v>
      </c>
      <c r="C30" s="63"/>
      <c r="D30" s="32">
        <v>0</v>
      </c>
      <c r="E30" s="60">
        <f>E4+E5</f>
        <v>20</v>
      </c>
      <c r="F30" s="11">
        <f t="shared" si="2"/>
        <v>0</v>
      </c>
    </row>
    <row r="31" spans="1:6" ht="14.25" x14ac:dyDescent="0.25">
      <c r="A31" s="57" t="s">
        <v>145</v>
      </c>
      <c r="B31" s="58" t="s">
        <v>71</v>
      </c>
      <c r="C31" s="63"/>
      <c r="D31" s="32">
        <v>0</v>
      </c>
      <c r="E31" s="60">
        <f>E30</f>
        <v>20</v>
      </c>
      <c r="F31" s="11">
        <f t="shared" si="2"/>
        <v>0</v>
      </c>
    </row>
    <row r="32" spans="1:6" ht="14.25" x14ac:dyDescent="0.25">
      <c r="A32" s="57" t="s">
        <v>146</v>
      </c>
      <c r="B32" s="58" t="s">
        <v>19</v>
      </c>
      <c r="C32" s="63"/>
      <c r="D32" s="32">
        <v>0</v>
      </c>
      <c r="E32" s="60">
        <f>CEILING(SUM(E3:E7)/4,2)</f>
        <v>36</v>
      </c>
      <c r="F32" s="11">
        <f t="shared" si="2"/>
        <v>0</v>
      </c>
    </row>
    <row r="33" spans="1:6" ht="14.25" x14ac:dyDescent="0.25">
      <c r="A33" s="57" t="s">
        <v>147</v>
      </c>
      <c r="B33" s="58" t="s">
        <v>73</v>
      </c>
      <c r="C33" s="63"/>
      <c r="D33" s="32">
        <v>0</v>
      </c>
      <c r="E33" s="60">
        <f>E32</f>
        <v>36</v>
      </c>
      <c r="F33" s="11">
        <f t="shared" si="2"/>
        <v>0</v>
      </c>
    </row>
    <row r="34" spans="1:6" ht="14.25" x14ac:dyDescent="0.25">
      <c r="A34" s="57" t="s">
        <v>148</v>
      </c>
      <c r="B34" s="58" t="s">
        <v>18</v>
      </c>
      <c r="C34" s="63"/>
      <c r="D34" s="32">
        <v>0</v>
      </c>
      <c r="E34" s="60">
        <f>CEILING(SUM(E3:E7)/2,2)</f>
        <v>72</v>
      </c>
      <c r="F34" s="11">
        <f t="shared" si="2"/>
        <v>0</v>
      </c>
    </row>
    <row r="35" spans="1:6" ht="14.25" x14ac:dyDescent="0.25">
      <c r="A35" s="57" t="s">
        <v>149</v>
      </c>
      <c r="B35" s="58" t="s">
        <v>74</v>
      </c>
      <c r="C35" s="63"/>
      <c r="D35" s="32">
        <v>0</v>
      </c>
      <c r="E35" s="60">
        <f>E34</f>
        <v>72</v>
      </c>
      <c r="F35" s="11">
        <f t="shared" si="2"/>
        <v>0</v>
      </c>
    </row>
    <row r="36" spans="1:6" ht="14.25" x14ac:dyDescent="0.25">
      <c r="A36" s="57" t="s">
        <v>150</v>
      </c>
      <c r="B36" s="58" t="s">
        <v>36</v>
      </c>
      <c r="C36" s="63"/>
      <c r="D36" s="32">
        <v>0</v>
      </c>
      <c r="E36" s="60">
        <f>CEILING(SUM(E3:E7)/10,2)</f>
        <v>16</v>
      </c>
      <c r="F36" s="11">
        <f t="shared" si="2"/>
        <v>0</v>
      </c>
    </row>
    <row r="37" spans="1:6" ht="14.25" x14ac:dyDescent="0.25">
      <c r="A37" s="57" t="s">
        <v>151</v>
      </c>
      <c r="B37" s="58" t="s">
        <v>75</v>
      </c>
      <c r="C37" s="63"/>
      <c r="D37" s="32">
        <v>0</v>
      </c>
      <c r="E37" s="60">
        <f>E36</f>
        <v>16</v>
      </c>
      <c r="F37" s="11">
        <f t="shared" si="2"/>
        <v>0</v>
      </c>
    </row>
    <row r="38" spans="1:6" ht="14.25" x14ac:dyDescent="0.25">
      <c r="A38" s="57" t="s">
        <v>152</v>
      </c>
      <c r="B38" s="58" t="s">
        <v>0</v>
      </c>
      <c r="C38" s="63"/>
      <c r="D38" s="32">
        <v>0</v>
      </c>
      <c r="E38" s="60">
        <f>CEILING(SUM(E3:E7)/10,2)</f>
        <v>16</v>
      </c>
      <c r="F38" s="11">
        <f t="shared" si="2"/>
        <v>0</v>
      </c>
    </row>
    <row r="39" spans="1:6" ht="14.25" x14ac:dyDescent="0.25">
      <c r="A39" s="57" t="s">
        <v>153</v>
      </c>
      <c r="B39" s="58" t="s">
        <v>76</v>
      </c>
      <c r="C39" s="63"/>
      <c r="D39" s="32">
        <v>0</v>
      </c>
      <c r="E39" s="60">
        <f>E38</f>
        <v>16</v>
      </c>
      <c r="F39" s="11">
        <f t="shared" si="2"/>
        <v>0</v>
      </c>
    </row>
    <row r="40" spans="1:6" ht="14.25" x14ac:dyDescent="0.25">
      <c r="A40" s="57" t="s">
        <v>154</v>
      </c>
      <c r="B40" s="58" t="s">
        <v>8</v>
      </c>
      <c r="C40" s="63"/>
      <c r="D40" s="32">
        <v>0</v>
      </c>
      <c r="E40" s="60">
        <v>5</v>
      </c>
      <c r="F40" s="11">
        <f t="shared" si="2"/>
        <v>0</v>
      </c>
    </row>
    <row r="41" spans="1:6" ht="14.25" x14ac:dyDescent="0.25">
      <c r="A41" s="57" t="s">
        <v>155</v>
      </c>
      <c r="B41" s="58" t="s">
        <v>77</v>
      </c>
      <c r="C41" s="63"/>
      <c r="D41" s="32">
        <v>0</v>
      </c>
      <c r="E41" s="60">
        <v>10</v>
      </c>
      <c r="F41" s="11">
        <f>D41*E41</f>
        <v>0</v>
      </c>
    </row>
    <row r="42" spans="1:6" ht="15" thickBot="1" x14ac:dyDescent="0.3">
      <c r="A42" s="57" t="s">
        <v>156</v>
      </c>
      <c r="B42" s="64" t="s">
        <v>78</v>
      </c>
      <c r="C42" s="65"/>
      <c r="D42" s="32">
        <v>0</v>
      </c>
      <c r="E42" s="66">
        <v>10</v>
      </c>
      <c r="F42" s="11">
        <f>D42*E42</f>
        <v>0</v>
      </c>
    </row>
    <row r="43" spans="1:6" ht="16.5" customHeight="1" thickBot="1" x14ac:dyDescent="0.3">
      <c r="A43" s="67"/>
      <c r="B43" s="68" t="s">
        <v>12</v>
      </c>
      <c r="C43" s="68"/>
      <c r="D43" s="137" t="s">
        <v>223</v>
      </c>
      <c r="E43" s="138"/>
      <c r="F43" s="1">
        <f>SUM(F3:F42)</f>
        <v>0</v>
      </c>
    </row>
    <row r="44" spans="1:6" ht="16.5" thickBot="1" x14ac:dyDescent="0.3">
      <c r="B44" s="70"/>
      <c r="C44" s="70"/>
      <c r="D44" s="70"/>
      <c r="E44" s="70"/>
      <c r="F44" s="30"/>
    </row>
    <row r="45" spans="1:6" ht="27.75" thickBot="1" x14ac:dyDescent="0.3">
      <c r="A45" s="135" t="s">
        <v>102</v>
      </c>
      <c r="B45" s="136"/>
      <c r="C45" s="50"/>
      <c r="D45" s="51" t="s">
        <v>218</v>
      </c>
      <c r="E45" s="52" t="s">
        <v>219</v>
      </c>
      <c r="F45" s="51" t="s">
        <v>1</v>
      </c>
    </row>
    <row r="46" spans="1:6" ht="14.25" x14ac:dyDescent="0.25">
      <c r="A46" s="53" t="s">
        <v>157</v>
      </c>
      <c r="B46" s="54" t="s">
        <v>45</v>
      </c>
      <c r="C46" s="55"/>
      <c r="D46" s="27">
        <v>0</v>
      </c>
      <c r="E46" s="71">
        <v>3</v>
      </c>
      <c r="F46" s="2">
        <f>D46*E46</f>
        <v>0</v>
      </c>
    </row>
    <row r="47" spans="1:6" ht="14.25" x14ac:dyDescent="0.25">
      <c r="A47" s="57"/>
      <c r="B47" s="72" t="s">
        <v>26</v>
      </c>
      <c r="C47" s="59"/>
      <c r="D47" s="10"/>
      <c r="E47" s="73"/>
      <c r="F47" s="11"/>
    </row>
    <row r="48" spans="1:6" ht="14.25" x14ac:dyDescent="0.25">
      <c r="A48" s="57" t="s">
        <v>158</v>
      </c>
      <c r="B48" s="58" t="s">
        <v>27</v>
      </c>
      <c r="C48" s="59"/>
      <c r="D48" s="10">
        <v>0</v>
      </c>
      <c r="E48" s="74">
        <v>3</v>
      </c>
      <c r="F48" s="11">
        <f>D48*E48</f>
        <v>0</v>
      </c>
    </row>
    <row r="49" spans="1:6" ht="14.25" x14ac:dyDescent="0.25">
      <c r="A49" s="57" t="s">
        <v>159</v>
      </c>
      <c r="B49" s="58" t="s">
        <v>79</v>
      </c>
      <c r="C49" s="59"/>
      <c r="D49" s="10">
        <v>0</v>
      </c>
      <c r="E49" s="74">
        <v>3</v>
      </c>
      <c r="F49" s="11">
        <f>D49*E49</f>
        <v>0</v>
      </c>
    </row>
    <row r="50" spans="1:6" ht="14.25" x14ac:dyDescent="0.25">
      <c r="A50" s="57" t="s">
        <v>160</v>
      </c>
      <c r="B50" s="58" t="s">
        <v>28</v>
      </c>
      <c r="C50" s="59"/>
      <c r="D50" s="10">
        <v>0</v>
      </c>
      <c r="E50" s="74">
        <v>3</v>
      </c>
      <c r="F50" s="11">
        <f>D50*E50</f>
        <v>0</v>
      </c>
    </row>
    <row r="51" spans="1:6" ht="14.25" x14ac:dyDescent="0.25">
      <c r="A51" s="57" t="s">
        <v>161</v>
      </c>
      <c r="B51" s="58" t="s">
        <v>80</v>
      </c>
      <c r="C51" s="59"/>
      <c r="D51" s="10">
        <v>0</v>
      </c>
      <c r="E51" s="74">
        <v>3</v>
      </c>
      <c r="F51" s="11">
        <f>D51*E51</f>
        <v>0</v>
      </c>
    </row>
    <row r="52" spans="1:6" ht="15" thickBot="1" x14ac:dyDescent="0.3">
      <c r="A52" s="57" t="s">
        <v>162</v>
      </c>
      <c r="B52" s="75" t="s">
        <v>46</v>
      </c>
      <c r="C52" s="59"/>
      <c r="D52" s="25">
        <v>0</v>
      </c>
      <c r="E52" s="76">
        <v>1</v>
      </c>
      <c r="F52" s="33">
        <f>D52*E52</f>
        <v>0</v>
      </c>
    </row>
    <row r="53" spans="1:6" ht="16.5" customHeight="1" thickBot="1" x14ac:dyDescent="0.3">
      <c r="A53" s="67"/>
      <c r="B53" s="68"/>
      <c r="C53" s="68"/>
      <c r="D53" s="137" t="s">
        <v>224</v>
      </c>
      <c r="E53" s="138"/>
      <c r="F53" s="1">
        <f>SUM(F46:F52)</f>
        <v>0</v>
      </c>
    </row>
    <row r="54" spans="1:6" ht="21" thickBot="1" x14ac:dyDescent="0.3">
      <c r="A54" s="77"/>
      <c r="B54" s="78"/>
      <c r="C54" s="79"/>
      <c r="D54" s="34"/>
      <c r="E54" s="34"/>
      <c r="F54" s="34"/>
    </row>
    <row r="55" spans="1:6" ht="27.75" thickBot="1" x14ac:dyDescent="0.3">
      <c r="A55" s="135" t="s">
        <v>104</v>
      </c>
      <c r="B55" s="136"/>
      <c r="C55" s="141"/>
      <c r="D55" s="51" t="s">
        <v>218</v>
      </c>
      <c r="E55" s="52" t="s">
        <v>219</v>
      </c>
      <c r="F55" s="80" t="s">
        <v>1</v>
      </c>
    </row>
    <row r="56" spans="1:6" ht="14.25" x14ac:dyDescent="0.25">
      <c r="A56" s="53" t="s">
        <v>163</v>
      </c>
      <c r="B56" s="81" t="s">
        <v>11</v>
      </c>
      <c r="C56" s="55"/>
      <c r="D56" s="10">
        <v>0</v>
      </c>
      <c r="E56" s="56">
        <f>SUM($E$3:$E$7)*70%</f>
        <v>99.399999999999991</v>
      </c>
      <c r="F56" s="2">
        <f>D56*E56</f>
        <v>0</v>
      </c>
    </row>
    <row r="57" spans="1:6" ht="14.25" x14ac:dyDescent="0.25">
      <c r="A57" s="57" t="s">
        <v>164</v>
      </c>
      <c r="B57" s="82" t="s">
        <v>22</v>
      </c>
      <c r="C57" s="59"/>
      <c r="D57" s="10">
        <v>0</v>
      </c>
      <c r="E57" s="60">
        <f>SUM($E$3:$E$7)*10%</f>
        <v>14.200000000000001</v>
      </c>
      <c r="F57" s="11">
        <f>D57*E57</f>
        <v>0</v>
      </c>
    </row>
    <row r="58" spans="1:6" ht="14.25" x14ac:dyDescent="0.25">
      <c r="A58" s="57" t="s">
        <v>165</v>
      </c>
      <c r="B58" s="83" t="s">
        <v>23</v>
      </c>
      <c r="C58" s="59"/>
      <c r="D58" s="10">
        <v>0</v>
      </c>
      <c r="E58" s="60">
        <f>SUM($E$3:$E$7)*20%</f>
        <v>28.400000000000002</v>
      </c>
      <c r="F58" s="11">
        <f>D58*E58</f>
        <v>0</v>
      </c>
    </row>
    <row r="59" spans="1:6" ht="14.25" x14ac:dyDescent="0.25">
      <c r="A59" s="57" t="s">
        <v>166</v>
      </c>
      <c r="B59" s="83" t="s">
        <v>38</v>
      </c>
      <c r="C59" s="59"/>
      <c r="D59" s="10">
        <v>0</v>
      </c>
      <c r="E59" s="60">
        <v>2</v>
      </c>
      <c r="F59" s="11">
        <f>D59*E59</f>
        <v>0</v>
      </c>
    </row>
    <row r="60" spans="1:6" ht="14.25" x14ac:dyDescent="0.25">
      <c r="A60" s="57" t="s">
        <v>167</v>
      </c>
      <c r="B60" s="83" t="s">
        <v>39</v>
      </c>
      <c r="C60" s="59"/>
      <c r="D60" s="10">
        <v>0</v>
      </c>
      <c r="E60" s="60">
        <v>1</v>
      </c>
      <c r="F60" s="11">
        <f>D60*E60</f>
        <v>0</v>
      </c>
    </row>
    <row r="61" spans="1:6" ht="30.75" x14ac:dyDescent="0.25">
      <c r="A61" s="57" t="s">
        <v>168</v>
      </c>
      <c r="B61" s="82" t="s">
        <v>43</v>
      </c>
      <c r="C61" s="84"/>
      <c r="D61" s="10">
        <v>0</v>
      </c>
      <c r="E61" s="60">
        <f>SUM(E56:E60)</f>
        <v>145</v>
      </c>
      <c r="F61" s="45">
        <f t="shared" ref="F61:F64" si="4">D61*E61</f>
        <v>0</v>
      </c>
    </row>
    <row r="62" spans="1:6" ht="16.5" x14ac:dyDescent="0.25">
      <c r="A62" s="57" t="s">
        <v>169</v>
      </c>
      <c r="B62" s="82" t="s">
        <v>24</v>
      </c>
      <c r="C62" s="84"/>
      <c r="D62" s="10">
        <v>0</v>
      </c>
      <c r="E62" s="60">
        <f>E61</f>
        <v>145</v>
      </c>
      <c r="F62" s="45">
        <f t="shared" si="4"/>
        <v>0</v>
      </c>
    </row>
    <row r="63" spans="1:6" ht="14.25" x14ac:dyDescent="0.25">
      <c r="A63" s="57" t="s">
        <v>170</v>
      </c>
      <c r="B63" s="82" t="s">
        <v>9</v>
      </c>
      <c r="C63" s="84"/>
      <c r="D63" s="10">
        <v>0</v>
      </c>
      <c r="E63" s="85">
        <f>CEILING(E62/10,2)</f>
        <v>16</v>
      </c>
      <c r="F63" s="45">
        <f t="shared" si="4"/>
        <v>0</v>
      </c>
    </row>
    <row r="64" spans="1:6" ht="14.25" x14ac:dyDescent="0.25">
      <c r="A64" s="57" t="s">
        <v>171</v>
      </c>
      <c r="B64" s="86" t="s">
        <v>6</v>
      </c>
      <c r="C64" s="84"/>
      <c r="D64" s="44">
        <v>0</v>
      </c>
      <c r="E64" s="60">
        <f>SUM(E56:E58)*5</f>
        <v>710</v>
      </c>
      <c r="F64" s="45">
        <f t="shared" si="4"/>
        <v>0</v>
      </c>
    </row>
    <row r="65" spans="1:6" ht="15" thickBot="1" x14ac:dyDescent="0.3">
      <c r="A65" s="57" t="s">
        <v>172</v>
      </c>
      <c r="B65" s="87" t="s">
        <v>25</v>
      </c>
      <c r="C65" s="88"/>
      <c r="D65" s="43">
        <v>0</v>
      </c>
      <c r="E65" s="66">
        <v>15</v>
      </c>
      <c r="F65" s="33">
        <f t="shared" ref="F65" si="5">D65*E65</f>
        <v>0</v>
      </c>
    </row>
    <row r="66" spans="1:6" ht="15" thickBot="1" x14ac:dyDescent="0.3">
      <c r="A66" s="67"/>
      <c r="B66" s="83"/>
      <c r="C66" s="83"/>
      <c r="D66" s="139" t="s">
        <v>225</v>
      </c>
      <c r="E66" s="140"/>
      <c r="F66" s="46">
        <f>SUM(F56:F65)</f>
        <v>0</v>
      </c>
    </row>
    <row r="67" spans="1:6" ht="21" thickBot="1" x14ac:dyDescent="0.3">
      <c r="A67" s="77"/>
      <c r="B67" s="78"/>
      <c r="C67" s="79"/>
      <c r="D67" s="7"/>
      <c r="E67" s="7"/>
      <c r="F67" s="7"/>
    </row>
    <row r="68" spans="1:6" ht="27.75" thickBot="1" x14ac:dyDescent="0.3">
      <c r="A68" s="135" t="s">
        <v>106</v>
      </c>
      <c r="B68" s="136"/>
      <c r="C68" s="89"/>
      <c r="D68" s="51" t="s">
        <v>218</v>
      </c>
      <c r="E68" s="52" t="s">
        <v>219</v>
      </c>
      <c r="F68" s="51" t="s">
        <v>1</v>
      </c>
    </row>
    <row r="69" spans="1:6" ht="14.25" x14ac:dyDescent="0.25">
      <c r="A69" s="53" t="s">
        <v>173</v>
      </c>
      <c r="B69" s="90" t="s">
        <v>112</v>
      </c>
      <c r="C69" s="55"/>
      <c r="D69" s="31">
        <v>0</v>
      </c>
      <c r="E69" s="71">
        <v>15</v>
      </c>
      <c r="F69" s="2">
        <f>D69*E69</f>
        <v>0</v>
      </c>
    </row>
    <row r="70" spans="1:6" ht="14.25" x14ac:dyDescent="0.25">
      <c r="A70" s="57" t="s">
        <v>174</v>
      </c>
      <c r="B70" s="90" t="s">
        <v>113</v>
      </c>
      <c r="C70" s="59"/>
      <c r="D70" s="32">
        <v>0</v>
      </c>
      <c r="E70" s="73">
        <v>5</v>
      </c>
      <c r="F70" s="11">
        <f t="shared" ref="F70:F72" si="6">D70*E70</f>
        <v>0</v>
      </c>
    </row>
    <row r="71" spans="1:6" ht="14.25" x14ac:dyDescent="0.25">
      <c r="A71" s="85"/>
      <c r="B71" s="91" t="s">
        <v>26</v>
      </c>
      <c r="C71" s="59"/>
      <c r="D71" s="32"/>
      <c r="E71" s="73"/>
      <c r="F71" s="11">
        <f t="shared" si="6"/>
        <v>0</v>
      </c>
    </row>
    <row r="72" spans="1:6" ht="14.25" x14ac:dyDescent="0.25">
      <c r="A72" s="57" t="s">
        <v>175</v>
      </c>
      <c r="B72" s="83" t="s">
        <v>49</v>
      </c>
      <c r="C72" s="59"/>
      <c r="D72" s="32">
        <v>0</v>
      </c>
      <c r="E72" s="73">
        <v>5</v>
      </c>
      <c r="F72" s="11">
        <f t="shared" si="6"/>
        <v>0</v>
      </c>
    </row>
    <row r="73" spans="1:6" ht="14.25" x14ac:dyDescent="0.25">
      <c r="A73" s="57" t="s">
        <v>176</v>
      </c>
      <c r="B73" s="92" t="s">
        <v>81</v>
      </c>
      <c r="C73" s="59"/>
      <c r="D73" s="32">
        <v>0</v>
      </c>
      <c r="E73" s="73">
        <v>5</v>
      </c>
      <c r="F73" s="11">
        <f t="shared" ref="F73:F85" si="7">D73*E73</f>
        <v>0</v>
      </c>
    </row>
    <row r="74" spans="1:6" ht="14.25" x14ac:dyDescent="0.25">
      <c r="A74" s="57" t="s">
        <v>177</v>
      </c>
      <c r="B74" s="83" t="s">
        <v>50</v>
      </c>
      <c r="C74" s="59"/>
      <c r="D74" s="32">
        <v>0</v>
      </c>
      <c r="E74" s="73">
        <v>2</v>
      </c>
      <c r="F74" s="11">
        <f t="shared" si="7"/>
        <v>0</v>
      </c>
    </row>
    <row r="75" spans="1:6" ht="14.25" x14ac:dyDescent="0.25">
      <c r="A75" s="57" t="s">
        <v>178</v>
      </c>
      <c r="B75" s="92" t="s">
        <v>82</v>
      </c>
      <c r="C75" s="59"/>
      <c r="D75" s="32">
        <v>0</v>
      </c>
      <c r="E75" s="73">
        <v>2</v>
      </c>
      <c r="F75" s="11">
        <f t="shared" si="7"/>
        <v>0</v>
      </c>
    </row>
    <row r="76" spans="1:6" ht="14.25" x14ac:dyDescent="0.25">
      <c r="A76" s="57" t="s">
        <v>179</v>
      </c>
      <c r="B76" s="83" t="s">
        <v>29</v>
      </c>
      <c r="C76" s="62"/>
      <c r="D76" s="32">
        <v>0</v>
      </c>
      <c r="E76" s="73">
        <v>10</v>
      </c>
      <c r="F76" s="11">
        <f t="shared" si="7"/>
        <v>0</v>
      </c>
    </row>
    <row r="77" spans="1:6" ht="14.25" x14ac:dyDescent="0.25">
      <c r="A77" s="57" t="s">
        <v>180</v>
      </c>
      <c r="B77" s="92" t="s">
        <v>83</v>
      </c>
      <c r="C77" s="62"/>
      <c r="D77" s="32">
        <v>0</v>
      </c>
      <c r="E77" s="73">
        <v>10</v>
      </c>
      <c r="F77" s="11">
        <f t="shared" si="7"/>
        <v>0</v>
      </c>
    </row>
    <row r="78" spans="1:6" ht="14.25" x14ac:dyDescent="0.25">
      <c r="A78" s="57" t="s">
        <v>181</v>
      </c>
      <c r="B78" s="90" t="s">
        <v>51</v>
      </c>
      <c r="C78" s="62"/>
      <c r="D78" s="32">
        <v>0</v>
      </c>
      <c r="E78" s="73">
        <v>5</v>
      </c>
      <c r="F78" s="11">
        <f t="shared" si="7"/>
        <v>0</v>
      </c>
    </row>
    <row r="79" spans="1:6" ht="14.25" x14ac:dyDescent="0.25">
      <c r="A79" s="57" t="s">
        <v>182</v>
      </c>
      <c r="B79" s="90" t="s">
        <v>84</v>
      </c>
      <c r="C79" s="62"/>
      <c r="D79" s="32">
        <v>0</v>
      </c>
      <c r="E79" s="73">
        <v>5</v>
      </c>
      <c r="F79" s="11">
        <f t="shared" si="7"/>
        <v>0</v>
      </c>
    </row>
    <row r="80" spans="1:6" ht="14.25" x14ac:dyDescent="0.25">
      <c r="A80" s="57" t="s">
        <v>183</v>
      </c>
      <c r="B80" s="90" t="s">
        <v>52</v>
      </c>
      <c r="C80" s="62"/>
      <c r="D80" s="32">
        <v>0</v>
      </c>
      <c r="E80" s="73">
        <v>2</v>
      </c>
      <c r="F80" s="11">
        <f t="shared" si="7"/>
        <v>0</v>
      </c>
    </row>
    <row r="81" spans="1:6" ht="14.25" x14ac:dyDescent="0.25">
      <c r="A81" s="57" t="s">
        <v>184</v>
      </c>
      <c r="B81" s="90" t="s">
        <v>85</v>
      </c>
      <c r="C81" s="62"/>
      <c r="D81" s="32">
        <v>0</v>
      </c>
      <c r="E81" s="73">
        <v>2</v>
      </c>
      <c r="F81" s="11">
        <f t="shared" si="7"/>
        <v>0</v>
      </c>
    </row>
    <row r="82" spans="1:6" ht="14.25" x14ac:dyDescent="0.25">
      <c r="A82" s="57" t="s">
        <v>185</v>
      </c>
      <c r="B82" s="90" t="s">
        <v>54</v>
      </c>
      <c r="C82" s="62"/>
      <c r="D82" s="32">
        <v>0</v>
      </c>
      <c r="E82" s="73">
        <v>5</v>
      </c>
      <c r="F82" s="11">
        <f t="shared" si="7"/>
        <v>0</v>
      </c>
    </row>
    <row r="83" spans="1:6" ht="14.25" x14ac:dyDescent="0.25">
      <c r="A83" s="57" t="s">
        <v>186</v>
      </c>
      <c r="B83" s="90" t="s">
        <v>86</v>
      </c>
      <c r="C83" s="62"/>
      <c r="D83" s="32">
        <v>0</v>
      </c>
      <c r="E83" s="73">
        <v>5</v>
      </c>
      <c r="F83" s="11">
        <f t="shared" si="7"/>
        <v>0</v>
      </c>
    </row>
    <row r="84" spans="1:6" ht="14.25" x14ac:dyDescent="0.25">
      <c r="A84" s="57" t="s">
        <v>187</v>
      </c>
      <c r="B84" s="90" t="s">
        <v>53</v>
      </c>
      <c r="C84" s="62"/>
      <c r="D84" s="32">
        <v>0</v>
      </c>
      <c r="E84" s="73">
        <v>2</v>
      </c>
      <c r="F84" s="11">
        <f t="shared" si="7"/>
        <v>0</v>
      </c>
    </row>
    <row r="85" spans="1:6" ht="14.25" x14ac:dyDescent="0.25">
      <c r="A85" s="57" t="s">
        <v>188</v>
      </c>
      <c r="B85" s="90" t="s">
        <v>87</v>
      </c>
      <c r="C85" s="62"/>
      <c r="D85" s="32">
        <v>0</v>
      </c>
      <c r="E85" s="73">
        <v>2</v>
      </c>
      <c r="F85" s="11">
        <f t="shared" si="7"/>
        <v>0</v>
      </c>
    </row>
    <row r="86" spans="1:6" ht="14.25" x14ac:dyDescent="0.25">
      <c r="A86" s="57" t="s">
        <v>189</v>
      </c>
      <c r="B86" s="90" t="s">
        <v>55</v>
      </c>
      <c r="C86" s="62"/>
      <c r="D86" s="32">
        <v>0</v>
      </c>
      <c r="E86" s="73">
        <v>10</v>
      </c>
      <c r="F86" s="11">
        <f>D86*E86</f>
        <v>0</v>
      </c>
    </row>
    <row r="87" spans="1:6" ht="14.25" x14ac:dyDescent="0.25">
      <c r="A87" s="57" t="s">
        <v>190</v>
      </c>
      <c r="B87" s="90" t="s">
        <v>88</v>
      </c>
      <c r="C87" s="62"/>
      <c r="D87" s="32">
        <v>0</v>
      </c>
      <c r="E87" s="73">
        <v>10</v>
      </c>
      <c r="F87" s="11">
        <f>D87*E87</f>
        <v>0</v>
      </c>
    </row>
    <row r="88" spans="1:6" ht="15" thickBot="1" x14ac:dyDescent="0.3">
      <c r="A88" s="57" t="s">
        <v>191</v>
      </c>
      <c r="B88" s="83" t="s">
        <v>30</v>
      </c>
      <c r="C88" s="63"/>
      <c r="D88" s="25">
        <v>0</v>
      </c>
      <c r="E88" s="93">
        <v>20</v>
      </c>
      <c r="F88" s="33">
        <f>D88*E88</f>
        <v>0</v>
      </c>
    </row>
    <row r="89" spans="1:6" ht="15" thickBot="1" x14ac:dyDescent="0.3">
      <c r="A89" s="67"/>
      <c r="B89" s="68" t="s">
        <v>12</v>
      </c>
      <c r="C89" s="68"/>
      <c r="D89" s="139" t="s">
        <v>226</v>
      </c>
      <c r="E89" s="140"/>
      <c r="F89" s="46">
        <f>SUM(F69:F88)</f>
        <v>0</v>
      </c>
    </row>
    <row r="90" spans="1:6" ht="14.25" thickBot="1" x14ac:dyDescent="0.3"/>
    <row r="91" spans="1:6" ht="37.5" customHeight="1" thickBot="1" x14ac:dyDescent="0.3">
      <c r="A91" s="135" t="s">
        <v>60</v>
      </c>
      <c r="B91" s="136"/>
      <c r="C91" s="50"/>
      <c r="D91" s="51" t="s">
        <v>218</v>
      </c>
      <c r="E91" s="52" t="s">
        <v>219</v>
      </c>
      <c r="F91" s="51" t="s">
        <v>1</v>
      </c>
    </row>
    <row r="92" spans="1:6" ht="28.5" x14ac:dyDescent="0.25">
      <c r="A92" s="94" t="s">
        <v>192</v>
      </c>
      <c r="B92" s="95" t="s">
        <v>94</v>
      </c>
      <c r="C92" s="96"/>
      <c r="D92" s="27">
        <v>0</v>
      </c>
      <c r="E92" s="97">
        <v>5</v>
      </c>
      <c r="F92" s="28">
        <f>D92*E92</f>
        <v>0</v>
      </c>
    </row>
    <row r="93" spans="1:6" ht="14.25" x14ac:dyDescent="0.25">
      <c r="A93" s="85"/>
      <c r="B93" s="72" t="s">
        <v>26</v>
      </c>
      <c r="C93" s="98"/>
      <c r="D93" s="10"/>
      <c r="E93" s="99"/>
      <c r="F93" s="11"/>
    </row>
    <row r="94" spans="1:6" ht="14.25" x14ac:dyDescent="0.25">
      <c r="A94" s="100" t="s">
        <v>193</v>
      </c>
      <c r="B94" s="101" t="s">
        <v>100</v>
      </c>
      <c r="C94" s="102"/>
      <c r="D94" s="10">
        <v>0</v>
      </c>
      <c r="E94" s="103">
        <v>5</v>
      </c>
      <c r="F94" s="24">
        <f t="shared" ref="F94:F98" si="8">D94*E94</f>
        <v>0</v>
      </c>
    </row>
    <row r="95" spans="1:6" ht="14.25" x14ac:dyDescent="0.25">
      <c r="A95" s="100" t="s">
        <v>194</v>
      </c>
      <c r="B95" s="101" t="s">
        <v>101</v>
      </c>
      <c r="C95" s="102"/>
      <c r="D95" s="10">
        <v>0</v>
      </c>
      <c r="E95" s="103">
        <v>5</v>
      </c>
      <c r="F95" s="24">
        <f t="shared" si="8"/>
        <v>0</v>
      </c>
    </row>
    <row r="96" spans="1:6" ht="14.25" x14ac:dyDescent="0.25">
      <c r="A96" s="100" t="s">
        <v>195</v>
      </c>
      <c r="B96" s="104" t="s">
        <v>89</v>
      </c>
      <c r="C96" s="90"/>
      <c r="D96" s="10">
        <v>0</v>
      </c>
      <c r="E96" s="103">
        <v>10</v>
      </c>
      <c r="F96" s="24">
        <f t="shared" si="8"/>
        <v>0</v>
      </c>
    </row>
    <row r="97" spans="1:6" ht="14.25" x14ac:dyDescent="0.25">
      <c r="A97" s="100" t="s">
        <v>196</v>
      </c>
      <c r="B97" s="104" t="s">
        <v>90</v>
      </c>
      <c r="C97" s="90"/>
      <c r="D97" s="10">
        <v>0</v>
      </c>
      <c r="E97" s="103">
        <v>10</v>
      </c>
      <c r="F97" s="24">
        <f t="shared" si="8"/>
        <v>0</v>
      </c>
    </row>
    <row r="98" spans="1:6" ht="15" thickBot="1" x14ac:dyDescent="0.3">
      <c r="A98" s="100" t="s">
        <v>197</v>
      </c>
      <c r="B98" s="105" t="s">
        <v>31</v>
      </c>
      <c r="C98" s="90"/>
      <c r="D98" s="25">
        <v>0</v>
      </c>
      <c r="E98" s="106">
        <v>10</v>
      </c>
      <c r="F98" s="26">
        <f t="shared" si="8"/>
        <v>0</v>
      </c>
    </row>
    <row r="99" spans="1:6" ht="15" thickBot="1" x14ac:dyDescent="0.3">
      <c r="A99" s="67"/>
      <c r="B99" s="68" t="s">
        <v>12</v>
      </c>
      <c r="C99" s="68"/>
      <c r="D99" s="139" t="s">
        <v>227</v>
      </c>
      <c r="E99" s="140"/>
      <c r="F99" s="1">
        <f>SUM(F92:F98)</f>
        <v>0</v>
      </c>
    </row>
    <row r="100" spans="1:6" ht="15" thickBot="1" x14ac:dyDescent="0.3">
      <c r="A100" s="67"/>
      <c r="B100" s="107"/>
      <c r="C100" s="107"/>
      <c r="D100" s="7"/>
      <c r="E100" s="7"/>
      <c r="F100" s="7"/>
    </row>
    <row r="101" spans="1:6" ht="18.75" thickBot="1" x14ac:dyDescent="0.3">
      <c r="B101" s="108" t="s">
        <v>228</v>
      </c>
      <c r="C101" s="109"/>
      <c r="D101" s="109"/>
      <c r="E101" s="109"/>
      <c r="F101" s="110">
        <f>F99+F89+F53+F43+F66</f>
        <v>0</v>
      </c>
    </row>
    <row r="103" spans="1:6" x14ac:dyDescent="0.25">
      <c r="B103" s="143" t="s">
        <v>20</v>
      </c>
      <c r="C103" s="143"/>
      <c r="D103" s="143"/>
      <c r="E103" s="143"/>
      <c r="F103" s="143"/>
    </row>
    <row r="104" spans="1:6" x14ac:dyDescent="0.25">
      <c r="B104" s="111"/>
    </row>
    <row r="105" spans="1:6" ht="32.450000000000003" customHeight="1" x14ac:dyDescent="0.25">
      <c r="B105" s="142" t="s">
        <v>222</v>
      </c>
      <c r="C105" s="142"/>
      <c r="D105" s="142"/>
      <c r="E105" s="142"/>
      <c r="F105" s="142"/>
    </row>
    <row r="106" spans="1:6" ht="14.25" x14ac:dyDescent="0.25">
      <c r="A106" s="67"/>
      <c r="B106" s="107"/>
      <c r="C106" s="107"/>
      <c r="D106" s="7"/>
      <c r="E106" s="7"/>
      <c r="F106" s="7"/>
    </row>
  </sheetData>
  <sheetProtection algorithmName="SHA-512" hashValue="Rgu7W06tP2aMOReVy0m9B8+6WG7HwYCdgMzUpWAeIDoZTlLLKbsqKdYKAAKqcPDc1KLxE/QzHruu4d0C5Ygdqw==" saltValue="T8gv6ic/ZSi/D3fk8c+kAQ==" spinCount="100000" sheet="1" objects="1" scenarios="1"/>
  <mergeCells count="13">
    <mergeCell ref="D66:E66"/>
    <mergeCell ref="A55:C55"/>
    <mergeCell ref="B105:F105"/>
    <mergeCell ref="A91:B91"/>
    <mergeCell ref="D99:E99"/>
    <mergeCell ref="A68:B68"/>
    <mergeCell ref="D89:E89"/>
    <mergeCell ref="B103:F103"/>
    <mergeCell ref="C1:F1"/>
    <mergeCell ref="A2:B2"/>
    <mergeCell ref="D43:E43"/>
    <mergeCell ref="A45:B45"/>
    <mergeCell ref="D53:E53"/>
  </mergeCells>
  <phoneticPr fontId="38" type="noConversion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rowBreaks count="1" manualBreakCount="1">
    <brk id="44" max="16383" man="1"/>
  </rowBreaks>
  <ignoredErrors>
    <ignoredError sqref="E16:E38" formula="1"/>
    <ignoredError sqref="A92:A9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4"/>
  <sheetViews>
    <sheetView tabSelected="1" zoomScale="85" zoomScaleNormal="85" workbookViewId="0">
      <pane ySplit="1" topLeftCell="A2" activePane="bottomLeft" state="frozen"/>
      <selection activeCell="C88" sqref="C88"/>
      <selection pane="bottomLeft" activeCell="B22" sqref="B22"/>
    </sheetView>
  </sheetViews>
  <sheetFormatPr defaultColWidth="8.85546875" defaultRowHeight="13.5" x14ac:dyDescent="0.25"/>
  <cols>
    <col min="1" max="1" width="5.7109375" style="69" customWidth="1"/>
    <col min="2" max="2" width="123.28515625" customWidth="1"/>
    <col min="3" max="3" width="23.28515625" customWidth="1"/>
    <col min="4" max="4" width="16.7109375" customWidth="1"/>
    <col min="5" max="5" width="12.5703125" customWidth="1"/>
    <col min="6" max="6" width="21.7109375" bestFit="1" customWidth="1"/>
  </cols>
  <sheetData>
    <row r="1" spans="1:6" ht="30" customHeight="1" thickBot="1" x14ac:dyDescent="0.3">
      <c r="A1" s="49" t="s">
        <v>229</v>
      </c>
      <c r="C1" s="146" t="s">
        <v>16</v>
      </c>
      <c r="D1" s="146"/>
      <c r="E1" s="146"/>
      <c r="F1" s="146"/>
    </row>
    <row r="2" spans="1:6" ht="51" customHeight="1" thickBot="1" x14ac:dyDescent="0.3">
      <c r="A2" s="135" t="s">
        <v>103</v>
      </c>
      <c r="B2" s="136"/>
      <c r="C2" s="52"/>
      <c r="D2" s="51" t="s">
        <v>218</v>
      </c>
      <c r="E2" s="52" t="s">
        <v>219</v>
      </c>
      <c r="F2" s="51" t="s">
        <v>1</v>
      </c>
    </row>
    <row r="3" spans="1:6" ht="15" thickBot="1" x14ac:dyDescent="0.3">
      <c r="A3" s="85"/>
      <c r="B3" s="147" t="s">
        <v>2</v>
      </c>
      <c r="C3" s="148"/>
      <c r="D3" s="148"/>
      <c r="E3" s="148"/>
      <c r="F3" s="148"/>
    </row>
    <row r="4" spans="1:6" ht="28.5" x14ac:dyDescent="0.25">
      <c r="A4" s="53" t="s">
        <v>198</v>
      </c>
      <c r="B4" s="112" t="s">
        <v>114</v>
      </c>
      <c r="C4" s="55"/>
      <c r="D4" s="10">
        <v>0</v>
      </c>
      <c r="E4" s="56">
        <v>350</v>
      </c>
      <c r="F4" s="2">
        <f t="shared" ref="F4:F19" si="0">D4*E4</f>
        <v>0</v>
      </c>
    </row>
    <row r="5" spans="1:6" ht="14.25" x14ac:dyDescent="0.25">
      <c r="A5" s="57" t="s">
        <v>199</v>
      </c>
      <c r="B5" s="112" t="s">
        <v>115</v>
      </c>
      <c r="C5" s="59"/>
      <c r="D5" s="10">
        <v>0</v>
      </c>
      <c r="E5" s="67">
        <v>350</v>
      </c>
      <c r="F5" s="11">
        <f>D5*E5</f>
        <v>0</v>
      </c>
    </row>
    <row r="6" spans="1:6" ht="28.5" x14ac:dyDescent="0.25">
      <c r="A6" s="57" t="s">
        <v>200</v>
      </c>
      <c r="B6" s="113" t="s">
        <v>17</v>
      </c>
      <c r="C6" s="62"/>
      <c r="D6" s="10">
        <v>0</v>
      </c>
      <c r="E6" s="67">
        <v>1</v>
      </c>
      <c r="F6" s="11">
        <f t="shared" si="0"/>
        <v>0</v>
      </c>
    </row>
    <row r="7" spans="1:6" ht="28.5" x14ac:dyDescent="0.25">
      <c r="A7" s="57" t="s">
        <v>201</v>
      </c>
      <c r="B7" s="113" t="s">
        <v>21</v>
      </c>
      <c r="C7" s="62"/>
      <c r="D7" s="10">
        <v>0</v>
      </c>
      <c r="E7" s="150">
        <v>10</v>
      </c>
      <c r="F7" s="11">
        <f t="shared" si="0"/>
        <v>0</v>
      </c>
    </row>
    <row r="8" spans="1:6" ht="14.25" x14ac:dyDescent="0.25">
      <c r="A8" s="57" t="s">
        <v>202</v>
      </c>
      <c r="B8" s="114" t="s">
        <v>56</v>
      </c>
      <c r="C8" s="62"/>
      <c r="D8" s="10">
        <v>0</v>
      </c>
      <c r="E8" s="150">
        <v>1</v>
      </c>
      <c r="F8" s="11">
        <f t="shared" si="0"/>
        <v>0</v>
      </c>
    </row>
    <row r="9" spans="1:6" ht="14.25" x14ac:dyDescent="0.25">
      <c r="A9" s="57" t="s">
        <v>203</v>
      </c>
      <c r="B9" s="114" t="s">
        <v>57</v>
      </c>
      <c r="C9" s="115"/>
      <c r="D9" s="36">
        <v>0</v>
      </c>
      <c r="E9" s="151">
        <v>10</v>
      </c>
      <c r="F9" s="37">
        <f t="shared" si="0"/>
        <v>0</v>
      </c>
    </row>
    <row r="10" spans="1:6" s="117" customFormat="1" ht="14.25" x14ac:dyDescent="0.25">
      <c r="A10" s="103" t="s">
        <v>204</v>
      </c>
      <c r="B10" s="114" t="s">
        <v>116</v>
      </c>
      <c r="C10" s="116"/>
      <c r="D10" s="48">
        <v>0</v>
      </c>
      <c r="E10" s="103">
        <f>E4*12*10</f>
        <v>42000</v>
      </c>
      <c r="F10" s="47">
        <f>D10*E10</f>
        <v>0</v>
      </c>
    </row>
    <row r="11" spans="1:6" s="117" customFormat="1" ht="14.25" x14ac:dyDescent="0.25">
      <c r="A11" s="103" t="s">
        <v>205</v>
      </c>
      <c r="B11" s="114" t="s">
        <v>108</v>
      </c>
      <c r="C11" s="116"/>
      <c r="D11" s="48">
        <v>0</v>
      </c>
      <c r="E11" s="103">
        <f>E5*12*10</f>
        <v>42000</v>
      </c>
      <c r="F11" s="47">
        <f>D11*E11</f>
        <v>0</v>
      </c>
    </row>
    <row r="12" spans="1:6" ht="14.25" x14ac:dyDescent="0.25">
      <c r="A12" s="85"/>
      <c r="B12" s="118" t="s">
        <v>7</v>
      </c>
      <c r="C12" s="62"/>
      <c r="D12" s="47"/>
      <c r="E12" s="103"/>
      <c r="F12" s="47"/>
    </row>
    <row r="13" spans="1:6" ht="14.25" x14ac:dyDescent="0.25">
      <c r="A13" s="57" t="s">
        <v>206</v>
      </c>
      <c r="B13" s="113" t="s">
        <v>4</v>
      </c>
      <c r="C13" s="62"/>
      <c r="D13" s="10">
        <v>0</v>
      </c>
      <c r="E13" s="73">
        <f>$E$4/10</f>
        <v>35</v>
      </c>
      <c r="F13" s="47">
        <f t="shared" ref="F13" si="1">D13*E13</f>
        <v>0</v>
      </c>
    </row>
    <row r="14" spans="1:6" ht="14.25" x14ac:dyDescent="0.25">
      <c r="A14" s="57" t="s">
        <v>207</v>
      </c>
      <c r="B14" s="119" t="s">
        <v>91</v>
      </c>
      <c r="C14" s="62"/>
      <c r="D14" s="10">
        <v>0</v>
      </c>
      <c r="E14" s="73">
        <f t="shared" ref="E14:E18" si="2">$E$4/10</f>
        <v>35</v>
      </c>
      <c r="F14" s="47">
        <f t="shared" si="0"/>
        <v>0</v>
      </c>
    </row>
    <row r="15" spans="1:6" ht="14.25" x14ac:dyDescent="0.25">
      <c r="A15" s="57" t="s">
        <v>208</v>
      </c>
      <c r="B15" s="113" t="s">
        <v>58</v>
      </c>
      <c r="C15" s="62"/>
      <c r="D15" s="10">
        <v>0</v>
      </c>
      <c r="E15" s="73">
        <f t="shared" si="2"/>
        <v>35</v>
      </c>
      <c r="F15" s="47">
        <f>D15*E15</f>
        <v>0</v>
      </c>
    </row>
    <row r="16" spans="1:6" ht="14.25" x14ac:dyDescent="0.25">
      <c r="A16" s="57" t="s">
        <v>209</v>
      </c>
      <c r="B16" s="119" t="s">
        <v>92</v>
      </c>
      <c r="C16" s="62"/>
      <c r="D16" s="10">
        <v>0</v>
      </c>
      <c r="E16" s="73">
        <f t="shared" si="2"/>
        <v>35</v>
      </c>
      <c r="F16" s="47">
        <f>D16*E16</f>
        <v>0</v>
      </c>
    </row>
    <row r="17" spans="1:6" ht="14.25" x14ac:dyDescent="0.25">
      <c r="A17" s="57" t="s">
        <v>210</v>
      </c>
      <c r="B17" s="113" t="s">
        <v>5</v>
      </c>
      <c r="C17" s="62"/>
      <c r="D17" s="10">
        <v>0</v>
      </c>
      <c r="E17" s="73">
        <f t="shared" si="2"/>
        <v>35</v>
      </c>
      <c r="F17" s="47">
        <f t="shared" ref="F17" si="3">D17*E17</f>
        <v>0</v>
      </c>
    </row>
    <row r="18" spans="1:6" ht="14.25" x14ac:dyDescent="0.25">
      <c r="A18" s="57" t="s">
        <v>211</v>
      </c>
      <c r="B18" s="119" t="s">
        <v>93</v>
      </c>
      <c r="C18" s="62"/>
      <c r="D18" s="10">
        <v>0</v>
      </c>
      <c r="E18" s="73">
        <f t="shared" si="2"/>
        <v>35</v>
      </c>
      <c r="F18" s="47">
        <f t="shared" si="0"/>
        <v>0</v>
      </c>
    </row>
    <row r="19" spans="1:6" ht="15" thickBot="1" x14ac:dyDescent="0.3">
      <c r="A19" s="120" t="s">
        <v>212</v>
      </c>
      <c r="B19" s="113" t="s">
        <v>14</v>
      </c>
      <c r="C19" s="84"/>
      <c r="D19" s="10">
        <v>0</v>
      </c>
      <c r="E19" s="121">
        <f>E4*(10-2)/2</f>
        <v>1400</v>
      </c>
      <c r="F19" s="47">
        <f t="shared" si="0"/>
        <v>0</v>
      </c>
    </row>
    <row r="20" spans="1:6" ht="15" thickBot="1" x14ac:dyDescent="0.3">
      <c r="A20" s="67"/>
      <c r="B20" s="122"/>
      <c r="C20" s="122"/>
      <c r="D20" s="137" t="s">
        <v>230</v>
      </c>
      <c r="E20" s="138"/>
      <c r="F20" s="1">
        <f>SUM(F4:F19)</f>
        <v>0</v>
      </c>
    </row>
    <row r="21" spans="1:6" ht="16.5" thickBot="1" x14ac:dyDescent="0.3">
      <c r="B21" s="70"/>
      <c r="C21" s="70"/>
      <c r="D21" s="70"/>
      <c r="E21" s="70"/>
      <c r="F21" s="30"/>
    </row>
    <row r="22" spans="1:6" ht="54.75" thickBot="1" x14ac:dyDescent="0.3">
      <c r="B22" s="123" t="s">
        <v>10</v>
      </c>
      <c r="C22" s="124"/>
      <c r="D22" s="51" t="s">
        <v>220</v>
      </c>
      <c r="E22" s="51" t="s">
        <v>219</v>
      </c>
      <c r="F22" s="125" t="s">
        <v>1</v>
      </c>
    </row>
    <row r="23" spans="1:6" ht="28.5" x14ac:dyDescent="0.25">
      <c r="A23" s="57" t="s">
        <v>213</v>
      </c>
      <c r="B23" s="95" t="s">
        <v>37</v>
      </c>
      <c r="C23" s="122"/>
      <c r="D23" s="8">
        <v>0</v>
      </c>
      <c r="E23" s="56">
        <v>234</v>
      </c>
      <c r="F23" s="4">
        <f>D23*E23</f>
        <v>0</v>
      </c>
    </row>
    <row r="24" spans="1:6" ht="28.5" x14ac:dyDescent="0.25">
      <c r="A24" s="57" t="s">
        <v>214</v>
      </c>
      <c r="B24" s="113" t="s">
        <v>42</v>
      </c>
      <c r="C24" s="126"/>
      <c r="D24" s="9">
        <v>0</v>
      </c>
      <c r="E24" s="60">
        <v>234</v>
      </c>
      <c r="F24" s="5">
        <f t="shared" ref="F24:F27" si="4">D24*E24</f>
        <v>0</v>
      </c>
    </row>
    <row r="25" spans="1:6" ht="14.25" x14ac:dyDescent="0.25">
      <c r="A25" s="57" t="s">
        <v>215</v>
      </c>
      <c r="B25" s="144" t="s">
        <v>15</v>
      </c>
      <c r="C25" s="145"/>
      <c r="D25" s="9">
        <v>0</v>
      </c>
      <c r="E25" s="152">
        <f>E4+E23</f>
        <v>584</v>
      </c>
      <c r="F25" s="5">
        <f t="shared" si="4"/>
        <v>0</v>
      </c>
    </row>
    <row r="26" spans="1:6" ht="14.25" x14ac:dyDescent="0.25">
      <c r="A26" s="57" t="s">
        <v>216</v>
      </c>
      <c r="B26" s="127" t="s">
        <v>44</v>
      </c>
      <c r="C26" s="128"/>
      <c r="D26" s="9">
        <v>0</v>
      </c>
      <c r="E26" s="60">
        <v>25</v>
      </c>
      <c r="F26" s="5">
        <f t="shared" si="4"/>
        <v>0</v>
      </c>
    </row>
    <row r="27" spans="1:6" ht="15" thickBot="1" x14ac:dyDescent="0.3">
      <c r="A27" s="57" t="s">
        <v>217</v>
      </c>
      <c r="B27" s="129" t="s">
        <v>117</v>
      </c>
      <c r="C27" s="130"/>
      <c r="D27" s="25">
        <v>0</v>
      </c>
      <c r="E27" s="66">
        <f>E4*80</f>
        <v>28000</v>
      </c>
      <c r="F27" s="6">
        <f t="shared" si="4"/>
        <v>0</v>
      </c>
    </row>
    <row r="28" spans="1:6" ht="15" thickBot="1" x14ac:dyDescent="0.3">
      <c r="A28" s="67"/>
      <c r="B28" s="122"/>
      <c r="C28" s="122"/>
      <c r="D28" s="137" t="s">
        <v>230</v>
      </c>
      <c r="E28" s="138"/>
      <c r="F28" s="1">
        <f>SUM(F23:F27)</f>
        <v>0</v>
      </c>
    </row>
    <row r="29" spans="1:6" ht="14.25" thickBot="1" x14ac:dyDescent="0.3">
      <c r="B29" s="131"/>
      <c r="C29" s="131"/>
      <c r="D29" s="131"/>
      <c r="E29" s="131"/>
      <c r="F29" s="3"/>
    </row>
    <row r="30" spans="1:6" s="20" customFormat="1" ht="18.75" thickBot="1" x14ac:dyDescent="0.3">
      <c r="A30" s="69"/>
      <c r="B30" s="108" t="s">
        <v>231</v>
      </c>
      <c r="C30" s="109"/>
      <c r="D30" s="109"/>
      <c r="E30" s="109"/>
      <c r="F30" s="110">
        <f>F20+F28</f>
        <v>0</v>
      </c>
    </row>
    <row r="31" spans="1:6" x14ac:dyDescent="0.25">
      <c r="B31" s="131"/>
      <c r="C31" s="131"/>
      <c r="D31" s="7"/>
      <c r="E31" s="7"/>
      <c r="F31" s="7"/>
    </row>
    <row r="32" spans="1:6" ht="13.15" customHeight="1" x14ac:dyDescent="0.25">
      <c r="A32" s="149" t="s">
        <v>20</v>
      </c>
      <c r="B32" s="149"/>
      <c r="C32" s="149"/>
      <c r="D32" s="149"/>
      <c r="E32" s="149"/>
      <c r="F32" s="149"/>
    </row>
    <row r="34" spans="2:6" ht="33.6" customHeight="1" x14ac:dyDescent="0.25">
      <c r="B34" s="142" t="s">
        <v>221</v>
      </c>
      <c r="C34" s="142"/>
      <c r="D34" s="142"/>
      <c r="E34" s="142"/>
      <c r="F34" s="142"/>
    </row>
  </sheetData>
  <sheetProtection algorithmName="SHA-512" hashValue="dSydADXmdLfjHSn/CJ4G1vaTlYSQX6CqfyQeF0JvnGmiJ9bqTW7y2nlNsabimprvWD5trrGoBeo76haRxX2qQA==" saltValue="rdX5QhsP3HqPKLQol+FZpw==" spinCount="100000" sheet="1" objects="1" scenarios="1"/>
  <mergeCells count="8">
    <mergeCell ref="B34:F34"/>
    <mergeCell ref="D20:E20"/>
    <mergeCell ref="B25:C25"/>
    <mergeCell ref="C1:F1"/>
    <mergeCell ref="A2:B2"/>
    <mergeCell ref="B3:F3"/>
    <mergeCell ref="D28:E28"/>
    <mergeCell ref="A32:F32"/>
  </mergeCells>
  <phoneticPr fontId="38" type="noConversion"/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Hans Ploeger</DisplayName>
        <AccountId>10</AccountId>
        <AccountType/>
      </UserInfo>
      <UserInfo>
        <DisplayName>Remco Noordermeer</DisplayName>
        <AccountId>2877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BE152F-0B29-43DA-A09A-14AEB2D6D101}">
  <ds:schemaRefs>
    <ds:schemaRef ds:uri="962d65e8-ec2e-4f08-b510-02888a857b6e"/>
    <ds:schemaRef ds:uri="http://schemas.microsoft.com/office/2006/documentManagement/types"/>
    <ds:schemaRef ds:uri="b77e2b43-37d4-4532-953b-53983e0992e2"/>
    <ds:schemaRef ds:uri="http://purl.org/dc/elements/1.1/"/>
    <ds:schemaRef ds:uri="http://schemas.microsoft.com/office/2006/metadata/properties"/>
    <ds:schemaRef ds:uri="40faa72d-7604-4f4d-a488-93cffb7df14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780FE3-3BD5-4C91-8AA7-0CDF0F868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689DD-1DB8-454C-95BB-4C8399C7017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82874D94-998A-43FE-A104-2ABA164FE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Voorblad</vt:lpstr>
      <vt:lpstr>P1 prijsinvulformulier</vt:lpstr>
      <vt:lpstr>P2 prijsinvulformulier</vt:lpstr>
      <vt:lpstr>'P1 prijsinvulformulier'!Afdrukbereik</vt:lpstr>
      <vt:lpstr>'P2 prijsinvulformulier'!Afdrukbereik</vt:lpstr>
      <vt:lpstr>Voorblad!Afdrukbereik</vt:lpstr>
      <vt:lpstr>'P1 prijsinvulformulier'!Afdruktitels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Hans Ploeger</cp:lastModifiedBy>
  <cp:lastPrinted>2023-05-10T23:24:23Z</cp:lastPrinted>
  <dcterms:created xsi:type="dcterms:W3CDTF">2010-09-06T08:43:15Z</dcterms:created>
  <dcterms:modified xsi:type="dcterms:W3CDTF">2023-06-07T11:05:03Z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display_urn:schemas-microsoft-com:office:office#SharedWithUsers">
    <vt:lpwstr>Hans Ploeger;Remco Noordermeer</vt:lpwstr>
  </property>
  <property fmtid="{D5CDD505-2E9C-101B-9397-08002B2CF9AE}" pid="6" name="SharedWithUsers">
    <vt:lpwstr>10;#Hans Ploeger;#2877;#Remco Noordermeer</vt:lpwstr>
  </property>
  <property fmtid="{D5CDD505-2E9C-101B-9397-08002B2CF9AE}" pid="7" name="MediaServiceImageTags">
    <vt:lpwstr/>
  </property>
  <property fmtid="{D5CDD505-2E9C-101B-9397-08002B2CF9AE}" pid="8" name="ContentTypeId">
    <vt:lpwstr>0x0101008E517A8EC6B0334C881D0B8D01593304</vt:lpwstr>
  </property>
</Properties>
</file>