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zeeland.sharepoint.com/sites/Gasmeters/Gedeelde documenten/3_aanbesteding/Aanbestedingsdocumenten VRZ 2023/Documenten Inkoop/"/>
    </mc:Choice>
  </mc:AlternateContent>
  <xr:revisionPtr revIDLastSave="1" documentId="8_{DE15A978-D1B4-4945-8C80-DDCC174C46A9}" xr6:coauthVersionLast="47" xr6:coauthVersionMax="47" xr10:uidLastSave="{1372720B-8081-49A5-965D-7BF1BC0D9637}"/>
  <bookViews>
    <workbookView xWindow="-120" yWindow="-120" windowWidth="29040" windowHeight="15840" activeTab="1" xr2:uid="{87EAE735-F52C-465F-A329-265CE6504EFF}"/>
  </bookViews>
  <sheets>
    <sheet name="Prijsblad VRZ meetapparatuur" sheetId="2" r:id="rId1"/>
    <sheet name="Prijzenblad onderhoud" sheetId="6" r:id="rId2"/>
    <sheet name="Prijzenblad VB" sheetId="7" r:id="rId3"/>
    <sheet name="Opties" sheetId="9" r:id="rId4"/>
    <sheet name="TCO" sheetId="8" r:id="rId5"/>
    <sheet name="Opgave GC-1" sheetId="10" r:id="rId6"/>
  </sheets>
  <definedNames>
    <definedName name="_Hlk133913303" localSheetId="5">'Opgave GC-1'!#REF!</definedName>
    <definedName name="_Hlk133913969" localSheetId="5">'Opgave GC-1'!#REF!</definedName>
    <definedName name="_xlnm.Print_Area" localSheetId="0">'Prijsblad VRZ meetapparatuur'!$A$1:$F$48</definedName>
    <definedName name="_xlnm.Print_Area" localSheetId="1">'Prijzenblad onderhoud'!$A$1:$G$72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6" l="1"/>
  <c r="D35" i="6"/>
  <c r="D36" i="6"/>
  <c r="D37" i="6"/>
  <c r="D44" i="6"/>
  <c r="D57" i="6"/>
  <c r="D58" i="6"/>
  <c r="D59" i="6"/>
  <c r="D60" i="6"/>
  <c r="D56" i="6"/>
  <c r="D39" i="2"/>
  <c r="F35" i="2"/>
  <c r="E11" i="6"/>
  <c r="F11" i="6" s="1"/>
  <c r="G11" i="6" s="1"/>
  <c r="D39" i="6"/>
  <c r="D40" i="6"/>
  <c r="D41" i="6"/>
  <c r="D38" i="6"/>
  <c r="E26" i="6" l="1"/>
  <c r="F26" i="6" s="1"/>
  <c r="E25" i="6"/>
  <c r="F25" i="6" s="1"/>
  <c r="E18" i="6" l="1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0" i="6"/>
  <c r="F10" i="6" s="1"/>
  <c r="E9" i="6"/>
  <c r="F9" i="6" s="1"/>
  <c r="E8" i="6" l="1"/>
  <c r="F8" i="6" s="1"/>
  <c r="F34" i="2"/>
  <c r="F25" i="2"/>
  <c r="D28" i="2" s="1"/>
  <c r="F28" i="2" s="1"/>
  <c r="F11" i="2"/>
  <c r="G16" i="6"/>
  <c r="G15" i="6"/>
  <c r="A55" i="6"/>
  <c r="D55" i="6" s="1"/>
  <c r="D49" i="6"/>
  <c r="D50" i="6"/>
  <c r="D51" i="6"/>
  <c r="D52" i="6"/>
  <c r="D53" i="6"/>
  <c r="D54" i="6"/>
  <c r="D48" i="6"/>
  <c r="D63" i="6" l="1"/>
  <c r="G63" i="6"/>
  <c r="D33" i="6" l="1"/>
  <c r="G26" i="6"/>
  <c r="G25" i="6"/>
  <c r="G8" i="6"/>
  <c r="G9" i="6"/>
  <c r="G18" i="6"/>
  <c r="G17" i="6"/>
  <c r="G14" i="6"/>
  <c r="G13" i="6"/>
  <c r="G12" i="6"/>
  <c r="G10" i="6"/>
  <c r="D29" i="6" l="1"/>
  <c r="D21" i="6"/>
  <c r="D65" i="6" s="1"/>
  <c r="G29" i="6" l="1"/>
  <c r="C7" i="8"/>
  <c r="G21" i="6"/>
  <c r="G44" i="6"/>
  <c r="F36" i="2"/>
  <c r="F33" i="2"/>
  <c r="F32" i="2"/>
  <c r="F18" i="2"/>
  <c r="D21" i="2" s="1"/>
  <c r="F7" i="2"/>
  <c r="F8" i="2"/>
  <c r="F9" i="2"/>
  <c r="F10" i="2"/>
  <c r="F6" i="2"/>
  <c r="D14" i="2" l="1"/>
  <c r="F21" i="2"/>
  <c r="F39" i="2" l="1"/>
  <c r="D41" i="2"/>
  <c r="C6" i="8" s="1"/>
  <c r="F14" i="2"/>
  <c r="E14" i="7"/>
  <c r="C8" i="8" s="1"/>
  <c r="E12" i="7"/>
  <c r="G12" i="7" s="1"/>
  <c r="C10" i="8" l="1"/>
</calcChain>
</file>

<file path=xl/sharedStrings.xml><?xml version="1.0" encoding="utf-8"?>
<sst xmlns="http://schemas.openxmlformats.org/spreadsheetml/2006/main" count="281" uniqueCount="173">
  <si>
    <t>Bijlage 10: Prijsblad VRZ</t>
  </si>
  <si>
    <t>U dient de groene velden in te vullen</t>
  </si>
  <si>
    <t>Prijs (excl. Btw)</t>
  </si>
  <si>
    <t xml:space="preserve"> score (waarde)</t>
  </si>
  <si>
    <t>BTW Percentage</t>
  </si>
  <si>
    <t>Totaalprijs inclusief BTW</t>
  </si>
  <si>
    <t>Prijzen Vakbekwaamheid</t>
  </si>
  <si>
    <t>product beschrijving: verwijzing PVE</t>
  </si>
  <si>
    <t>Kosten Electronische Leeromgeving (ELO)</t>
  </si>
  <si>
    <t>prijsopgave voor totaal project</t>
  </si>
  <si>
    <t>Naam Inschrijver:
Naam ondertekenaar:
Datum:
Handtekening:</t>
  </si>
  <si>
    <t>product beschrijving:  verwijzing PVE</t>
  </si>
  <si>
    <t>O1</t>
  </si>
  <si>
    <t>O2</t>
  </si>
  <si>
    <t>per stuk</t>
  </si>
  <si>
    <t>O3</t>
  </si>
  <si>
    <t>Soort</t>
  </si>
  <si>
    <t>Aantal</t>
  </si>
  <si>
    <t>Meetcellen</t>
  </si>
  <si>
    <t>NH3, HCN, NO2</t>
  </si>
  <si>
    <t>Totaalprijs per artikel (excl. Btw)</t>
  </si>
  <si>
    <t>Subtotaal 1 (totaal aanschaf Multigasmeters):</t>
  </si>
  <si>
    <t>Kosten Train-de-trainer</t>
  </si>
  <si>
    <t>CO</t>
  </si>
  <si>
    <t>LEL</t>
  </si>
  <si>
    <t>H2S</t>
  </si>
  <si>
    <t>CO2</t>
  </si>
  <si>
    <t>H2</t>
  </si>
  <si>
    <t xml:space="preserve">Prijs (excl. Btw) </t>
  </si>
  <si>
    <t>SO2</t>
  </si>
  <si>
    <t>NH3</t>
  </si>
  <si>
    <t>NO2</t>
  </si>
  <si>
    <t>Vervangingsinterval in maanden</t>
  </si>
  <si>
    <t xml:space="preserve">Prijs per cel (excl. Btw) </t>
  </si>
  <si>
    <t>Prijs - Onderhoudskosten Multigasmeter (cellen)</t>
  </si>
  <si>
    <t xml:space="preserve">Prijs per item (excl. Btw) </t>
  </si>
  <si>
    <t>Reparatie door leverancier (uurtarief)</t>
  </si>
  <si>
    <t>n.v.t.</t>
  </si>
  <si>
    <t>Kostensoort</t>
  </si>
  <si>
    <t>items contractsperiode</t>
  </si>
  <si>
    <t>Totaal Aantal cellen contractsperiode</t>
  </si>
  <si>
    <t>Cellen contractsperiode</t>
  </si>
  <si>
    <t>Subtotaal 1 (totaal kosten cellen):</t>
  </si>
  <si>
    <t>VB-1</t>
  </si>
  <si>
    <t>VB-2</t>
  </si>
  <si>
    <t>VB-3</t>
  </si>
  <si>
    <t>Subtotaal (totaal prijs vakbekwaamheid):</t>
  </si>
  <si>
    <t>Frequentie</t>
  </si>
  <si>
    <t>VB-4</t>
  </si>
  <si>
    <t>Kosten Onderhoudsinstructie</t>
  </si>
  <si>
    <t>Onderhoudskosten kalibratiestation (per jaar)</t>
  </si>
  <si>
    <t>Hulpstuk puntmeting Explosiegevaarmeter</t>
  </si>
  <si>
    <t>Displays ExOx</t>
  </si>
  <si>
    <t>Waterslotfilter ExOx</t>
  </si>
  <si>
    <t>Slang t.b.v. puntmeting</t>
  </si>
  <si>
    <t>Prijs - Onderhoudskosten Multigasmeter (accu's en batterijen)</t>
  </si>
  <si>
    <t>Prijs - Onderhoudskosten Multigasmeter (kalibratie-ijkgas)</t>
  </si>
  <si>
    <t>SAAS verbinding kalibratiestations (per maand)</t>
  </si>
  <si>
    <t>Referentie</t>
  </si>
  <si>
    <t>Onderhoudscontract per meter (correctief en preventief onderhoud)</t>
  </si>
  <si>
    <t>Membraanschakelaars ExOx</t>
  </si>
  <si>
    <t>Aanschafprijs nekkoord</t>
  </si>
  <si>
    <t xml:space="preserve">Prijs (geen BTW verrekening) </t>
  </si>
  <si>
    <t>PID</t>
  </si>
  <si>
    <t>HCN</t>
  </si>
  <si>
    <t>Subtotaal 2 (totaal kosten accu's en batterijen):</t>
  </si>
  <si>
    <t>Subtotaal 3 (totaal kosten IJkgas):</t>
  </si>
  <si>
    <t>Accu's (per meter) Multigasmeter</t>
  </si>
  <si>
    <t xml:space="preserve">Prijs per meter (excl. Btw) </t>
  </si>
  <si>
    <t>Subtotaal 4 (totaal diverse kosten):</t>
  </si>
  <si>
    <t>BEOORDELINGSPRIJS C</t>
  </si>
  <si>
    <t>Eenheid</t>
  </si>
  <si>
    <t>per stuk / per maand</t>
  </si>
  <si>
    <t>BEOORDELINGSPRIJS B (Subtotaal 1 + Subtotaal 2 + Subtotaal 3 + Subtotaal 4)</t>
  </si>
  <si>
    <t>BEOORDELINGSPRIJS A</t>
  </si>
  <si>
    <t>BEOORDELINGSPRIJS B</t>
  </si>
  <si>
    <t>BEOORDELINGSPRIJS TOTAAL</t>
  </si>
  <si>
    <t>Kosten batterijen (per meter) Multigasmeter</t>
  </si>
  <si>
    <t>Aanschafprijs één lader 12 V t.b.v. Multigasmeter</t>
  </si>
  <si>
    <t>Aanschafprijs één lader 230 V t.b.v. Multigasmeter</t>
  </si>
  <si>
    <t>Kalibratiestation Multigasmeter (inclusief toebehoren)</t>
  </si>
  <si>
    <t>Volumeprocent</t>
  </si>
  <si>
    <t>seconden</t>
  </si>
  <si>
    <t>GC-1 A</t>
  </si>
  <si>
    <t>GC-1 B</t>
  </si>
  <si>
    <t>GC-1 C</t>
  </si>
  <si>
    <t>Opgave technische specificaties</t>
  </si>
  <si>
    <t>GC-1 D</t>
  </si>
  <si>
    <t>Waarde</t>
  </si>
  <si>
    <t>wat?</t>
  </si>
  <si>
    <t>GC-1 E</t>
  </si>
  <si>
    <t>GC-1 F</t>
  </si>
  <si>
    <t>LEL, O2, H2S, CO</t>
  </si>
  <si>
    <t>CO2, H2, PID</t>
  </si>
  <si>
    <t>CO2, H2, SO2, PID</t>
  </si>
  <si>
    <t>Subtotaal 2 (totaal aanschaf Kalibratiestations):</t>
  </si>
  <si>
    <t>Subtotaal 3 (totaal inruilmeetapparatuur):</t>
  </si>
  <si>
    <t>Geen btw van toepassing</t>
  </si>
  <si>
    <t>BEOORDELINGSPRIJS A (Subtotaal 1 + Subtotaal 2 minus Subtotaal 3)</t>
  </si>
  <si>
    <t>Subtotaal 3 (totaal aanschaf Simulatiemeters):</t>
  </si>
  <si>
    <t>Simulatiemeter (inclusief toebehoren)</t>
  </si>
  <si>
    <t>Multigasmeter Pomp-gedreven (versie B) (inclusief toebehoren)</t>
  </si>
  <si>
    <t>Multigasmeter Pomp-gedreven (versie C) (inclusief toebehoren)</t>
  </si>
  <si>
    <t>Multigasmeter Pomp-gedreven (versie D) (inclusief toebehoren)</t>
  </si>
  <si>
    <t>Multigasmeter Pomp-gedreven (versie E) (inclusief toebehoren)</t>
  </si>
  <si>
    <t>O4</t>
  </si>
  <si>
    <t>GC-1 G</t>
  </si>
  <si>
    <t>Kosten Onderhoudsinstructie (herhaling) incl. bewijs van deelname (o.b.v. 9 personen)</t>
  </si>
  <si>
    <t>Omschrijving</t>
  </si>
  <si>
    <t>U dient hier de volgende informatie te bevestigen:</t>
  </si>
  <si>
    <t>- kolom a: geschatte verbruik per jaar</t>
  </si>
  <si>
    <t>- kolom b: een omschrijving van het gebruikte gas en hoeveelheid van verpakking op jaarbasis</t>
  </si>
  <si>
    <t>- indien er meerdere gassen moeten worden gebruikt graag hier vermelden op gelijke wijze</t>
  </si>
  <si>
    <t>O5</t>
  </si>
  <si>
    <t>Reparatiekosten vervangen pomp van Multigasmeter</t>
  </si>
  <si>
    <t>O6</t>
  </si>
  <si>
    <t>Prijslijst Opties</t>
  </si>
  <si>
    <t>Live aflezen van de meetdata verkenningsdienst Brandweer</t>
  </si>
  <si>
    <t>O7</t>
  </si>
  <si>
    <t xml:space="preserve">per stuk </t>
  </si>
  <si>
    <t>prijs per cel</t>
  </si>
  <si>
    <t>Extra bereik</t>
  </si>
  <si>
    <t>LEL (ijkgas CH4): gewenst extra bereik 100-150 (% van)</t>
  </si>
  <si>
    <t>CO: gewenst extra bereik 500-700 (ppm)</t>
  </si>
  <si>
    <t>CO2: gewenst extra bereik 30.000-120.000 (ppm)</t>
  </si>
  <si>
    <t>NH3: gewenst extra bereik 100-2500 (ppm)</t>
  </si>
  <si>
    <t>H2: gewenst extra bereik 100-1000 (ppm)</t>
  </si>
  <si>
    <t>SO2: gewenst extra bereik 10-200 (ppm)</t>
  </si>
  <si>
    <t>HCN: gewenst extra bereik 10-100 (ppm)</t>
  </si>
  <si>
    <t>NO2: gewenst extra bereik 20-80 (ppm)</t>
  </si>
  <si>
    <t>O8</t>
  </si>
  <si>
    <t>O9</t>
  </si>
  <si>
    <t>O10</t>
  </si>
  <si>
    <t>O11</t>
  </si>
  <si>
    <t>O12</t>
  </si>
  <si>
    <t>O13</t>
  </si>
  <si>
    <t>O14</t>
  </si>
  <si>
    <t>per cel</t>
  </si>
  <si>
    <t xml:space="preserve">De meetsnelheid: T90-waarde  van de CO meting </t>
  </si>
  <si>
    <t>De meetsnelheid: T90-waarde  van de LEL meting</t>
  </si>
  <si>
    <t xml:space="preserve">De meetsnelheid: T90-waarde  van de O2 meting </t>
  </si>
  <si>
    <t xml:space="preserve">De meetsnelheid: T90-waarde  van de H2S meting </t>
  </si>
  <si>
    <t>De ‘Deadband’: Laagst af te lezen LEL-concentratie</t>
  </si>
  <si>
    <t xml:space="preserve">De ‘Deadband’: Minimaal af te lezen afwijking van de normale O2-concentratie </t>
  </si>
  <si>
    <t>Opstarttijd in seconden: Start aanzetten meter tot bedrijfsklaar</t>
  </si>
  <si>
    <t>Prijs - Multigasmeter (explosiegevaarmeter)</t>
  </si>
  <si>
    <t>Prijs - Test- en onderhoudsapparatuur</t>
  </si>
  <si>
    <t>Prijs - Simulatiemeter</t>
  </si>
  <si>
    <t>Inruilprijs - Meetapparatuur VRZ 2015 (let op over uw inruilprijs is geen btw verrekening mogelijk, zie BG § 9.4)</t>
  </si>
  <si>
    <t>Gas xyz</t>
  </si>
  <si>
    <t>PVE VB (bijlage 6)</t>
  </si>
  <si>
    <t>Prijs - Totaal TCO meetapparatuur</t>
  </si>
  <si>
    <t xml:space="preserve">Referentie </t>
  </si>
  <si>
    <t>Multigasmeter Diffusie (versie A) (inclusief toebehoren)</t>
  </si>
  <si>
    <t>Voor het invullen van de onderhoudskosten verwijzen wij u graag naar de voorwaarden gesteld in BG § 9.4 Prijzenblad en anti-manipulatie</t>
  </si>
  <si>
    <t>- prijs per verpakking (zoals deze gaat worden gefactureerd aan VRZ, volume x liter)</t>
  </si>
  <si>
    <t>Prijs - Onderhoudskosten Multigasmeter en kalibratiestations (diverse kosten - totale contractperiode)</t>
  </si>
  <si>
    <t>Totaal Aantal BAT/ACCU contractsperiode</t>
  </si>
  <si>
    <t>Multigasmeters (RAE - zie bijlage 13)</t>
  </si>
  <si>
    <t>Enkelgasmeter (RAE - zie bijlage 13)</t>
  </si>
  <si>
    <t>Simulatiemeter (RAE - zie bijlage 13)</t>
  </si>
  <si>
    <t>Kalibratiestation / bumpstations (RAE - zie bijlage 13)</t>
  </si>
  <si>
    <t>PID-meters (RAE - zie bijlage 13)</t>
  </si>
  <si>
    <t>percentage van LEL</t>
  </si>
  <si>
    <t>Voor het invullen van de technische specificaties verwijzen wij u graag naar de voorwaarden gesteld in BG § 9.4 Prijzenblad en anti-manipulatie</t>
  </si>
  <si>
    <t>7.4</t>
  </si>
  <si>
    <t>7.3</t>
  </si>
  <si>
    <t>Extra meetbereik sensoren (indien u voor volgende cellen extra meetbereik kunt leveren graag bevestiging van bereik en prijs PVE 7.7)</t>
  </si>
  <si>
    <t>Multigasmeter Diffusie (versie F) (inclusief toebehoren)</t>
  </si>
  <si>
    <t>O15</t>
  </si>
  <si>
    <t>O16</t>
  </si>
  <si>
    <t>O2: gewenst extra bereik 25-30 vol%</t>
  </si>
  <si>
    <t>PID: gewenst extra bereik 2.000 - 5.000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</si>
</sst>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_ &quot;€&quot;\ * #,##0_ ;_ &quot;€&quot;\ * \-#,##0_ ;_ &quot;€&quot;\ * &quot;-&quot;??_ ;_ @_ "/>
    <numFmt numFmtId="166" formatCode="#,##0.000_ ;\-#,##0.0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314E"/>
        <bgColor indexed="64"/>
      </patternFill>
    </fill>
    <fill>
      <patternFill patternType="solid">
        <fgColor rgb="FFEBECFC"/>
        <bgColor indexed="64"/>
      </patternFill>
    </fill>
    <fill>
      <patternFill patternType="solid">
        <fgColor rgb="FFBDE4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7" fontId="0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7" fontId="0" fillId="0" borderId="0" xfId="1" applyNumberFormat="1" applyFont="1" applyFill="1" applyBorder="1" applyAlignment="1" applyProtection="1">
      <alignment horizontal="center" vertical="center"/>
      <protection locked="0"/>
    </xf>
    <xf numFmtId="7" fontId="0" fillId="0" borderId="0" xfId="1" applyNumberFormat="1" applyFont="1" applyFill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/>
    </xf>
    <xf numFmtId="9" fontId="0" fillId="3" borderId="17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17" xfId="1" applyNumberFormat="1" applyFont="1" applyFill="1" applyBorder="1" applyAlignment="1" applyProtection="1">
      <alignment horizontal="center" vertical="center"/>
    </xf>
    <xf numFmtId="7" fontId="0" fillId="3" borderId="1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7" fontId="2" fillId="0" borderId="17" xfId="1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7" fontId="2" fillId="7" borderId="28" xfId="1" applyNumberFormat="1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7" fontId="0" fillId="7" borderId="3" xfId="1" applyNumberFormat="1" applyFont="1" applyFill="1" applyBorder="1" applyAlignment="1" applyProtection="1">
      <alignment horizontal="center" vertical="center"/>
    </xf>
    <xf numFmtId="7" fontId="0" fillId="7" borderId="27" xfId="1" applyNumberFormat="1" applyFont="1" applyFill="1" applyBorder="1" applyAlignment="1" applyProtection="1">
      <alignment horizontal="center" vertical="center"/>
    </xf>
    <xf numFmtId="7" fontId="0" fillId="3" borderId="26" xfId="1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7" fontId="2" fillId="7" borderId="24" xfId="1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vertical="center" wrapText="1"/>
    </xf>
    <xf numFmtId="0" fontId="7" fillId="0" borderId="0" xfId="0" quotePrefix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1" fontId="0" fillId="7" borderId="1" xfId="1" applyNumberFormat="1" applyFont="1" applyFill="1" applyBorder="1" applyAlignment="1" applyProtection="1">
      <alignment horizontal="center" vertical="center"/>
    </xf>
    <xf numFmtId="0" fontId="5" fillId="6" borderId="19" xfId="0" quotePrefix="1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6" xfId="0" applyFont="1" applyFill="1" applyBorder="1" applyAlignment="1">
      <alignment horizontal="center" vertical="center" wrapText="1"/>
    </xf>
    <xf numFmtId="7" fontId="0" fillId="3" borderId="6" xfId="1" applyNumberFormat="1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 wrapText="1"/>
    </xf>
    <xf numFmtId="0" fontId="0" fillId="10" borderId="26" xfId="0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7" fillId="0" borderId="0" xfId="0" quotePrefix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7" fontId="0" fillId="7" borderId="3" xfId="1" applyNumberFormat="1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7" fontId="0" fillId="3" borderId="26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165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9" fontId="0" fillId="3" borderId="17" xfId="0" applyNumberFormat="1" applyFill="1" applyBorder="1" applyAlignment="1" applyProtection="1">
      <alignment horizontal="center" vertical="center"/>
      <protection locked="0"/>
    </xf>
    <xf numFmtId="7" fontId="2" fillId="0" borderId="17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7" fontId="2" fillId="0" borderId="0" xfId="1" applyNumberFormat="1" applyFont="1" applyFill="1" applyBorder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6" fontId="0" fillId="0" borderId="0" xfId="1" applyNumberFormat="1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 applyProtection="1">
      <alignment vertical="center"/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5" fillId="3" borderId="19" xfId="0" applyFont="1" applyFill="1" applyBorder="1" applyAlignment="1" applyProtection="1">
      <alignment horizontal="left" vertical="center" wrapText="1"/>
      <protection locked="0"/>
    </xf>
    <xf numFmtId="0" fontId="2" fillId="3" borderId="35" xfId="0" quotePrefix="1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0" fillId="3" borderId="11" xfId="0" applyFill="1" applyBorder="1" applyProtection="1"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2" fillId="3" borderId="40" xfId="0" quotePrefix="1" applyFon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5" fillId="6" borderId="1" xfId="0" applyFont="1" applyFill="1" applyBorder="1" applyAlignment="1" applyProtection="1">
      <alignment vertical="center" wrapText="1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7" fontId="2" fillId="7" borderId="2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3" fontId="5" fillId="7" borderId="1" xfId="0" applyNumberFormat="1" applyFont="1" applyFill="1" applyBorder="1" applyAlignment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 wrapText="1"/>
      <protection locked="0"/>
    </xf>
    <xf numFmtId="0" fontId="5" fillId="6" borderId="25" xfId="0" applyFont="1" applyFill="1" applyBorder="1" applyAlignment="1" applyProtection="1">
      <alignment horizontal="center" vertical="center" wrapText="1"/>
      <protection locked="0"/>
    </xf>
    <xf numFmtId="7" fontId="0" fillId="3" borderId="38" xfId="1" applyNumberFormat="1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 wrapText="1"/>
      <protection locked="0"/>
    </xf>
    <xf numFmtId="7" fontId="2" fillId="8" borderId="17" xfId="1" applyNumberFormat="1" applyFont="1" applyFill="1" applyBorder="1" applyAlignment="1" applyProtection="1">
      <alignment horizontal="center" vertical="center"/>
      <protection locked="0"/>
    </xf>
    <xf numFmtId="9" fontId="2" fillId="8" borderId="17" xfId="0" applyNumberFormat="1" applyFont="1" applyFill="1" applyBorder="1" applyAlignment="1" applyProtection="1">
      <alignment horizontal="center" vertical="center"/>
      <protection locked="0"/>
    </xf>
    <xf numFmtId="7" fontId="2" fillId="7" borderId="17" xfId="1" applyNumberFormat="1" applyFont="1" applyFill="1" applyBorder="1" applyAlignment="1" applyProtection="1">
      <alignment horizontal="center" vertical="center"/>
    </xf>
    <xf numFmtId="7" fontId="2" fillId="7" borderId="28" xfId="1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26" xfId="0" applyFont="1" applyFill="1" applyBorder="1" applyAlignment="1" applyProtection="1">
      <alignment vertical="center" wrapText="1"/>
      <protection locked="0"/>
    </xf>
    <xf numFmtId="0" fontId="5" fillId="9" borderId="45" xfId="0" applyFont="1" applyFill="1" applyBorder="1" applyAlignment="1" applyProtection="1">
      <alignment horizontal="center" vertical="center" wrapText="1"/>
      <protection locked="0"/>
    </xf>
    <xf numFmtId="0" fontId="5" fillId="5" borderId="38" xfId="0" applyFont="1" applyFill="1" applyBorder="1" applyAlignment="1" applyProtection="1">
      <alignment vertical="center" wrapText="1"/>
      <protection locked="0"/>
    </xf>
    <xf numFmtId="7" fontId="0" fillId="7" borderId="46" xfId="1" applyNumberFormat="1" applyFont="1" applyFill="1" applyBorder="1" applyAlignment="1" applyProtection="1">
      <alignment horizontal="center" vertical="center"/>
      <protection locked="0"/>
    </xf>
    <xf numFmtId="0" fontId="5" fillId="5" borderId="45" xfId="0" applyFont="1" applyFill="1" applyBorder="1" applyAlignment="1">
      <alignment horizontal="center" vertical="center" wrapText="1"/>
    </xf>
    <xf numFmtId="0" fontId="0" fillId="10" borderId="38" xfId="0" applyFill="1" applyBorder="1" applyAlignment="1">
      <alignment vertical="center" wrapText="1"/>
    </xf>
    <xf numFmtId="7" fontId="0" fillId="3" borderId="38" xfId="1" applyNumberFormat="1" applyFont="1" applyFill="1" applyBorder="1" applyAlignment="1" applyProtection="1">
      <alignment horizontal="center" vertical="center"/>
    </xf>
    <xf numFmtId="0" fontId="5" fillId="6" borderId="46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5" fillId="6" borderId="26" xfId="0" applyFont="1" applyFill="1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6" fillId="4" borderId="3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7" fillId="0" borderId="19" xfId="0" quotePrefix="1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7" fillId="0" borderId="7" xfId="0" quotePrefix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7" fontId="2" fillId="7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7" fillId="0" borderId="12" xfId="0" quotePrefix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19" xfId="0" quotePrefix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20" xfId="0" quotePrefix="1" applyFont="1" applyBorder="1" applyAlignment="1">
      <alignment horizontal="center" vertical="center"/>
    </xf>
    <xf numFmtId="0" fontId="7" fillId="0" borderId="18" xfId="0" quotePrefix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4" borderId="29" xfId="0" applyFont="1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6" borderId="41" xfId="0" applyFont="1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5" fillId="5" borderId="19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6" borderId="19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38" xfId="0" applyFont="1" applyFill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2" fillId="3" borderId="35" xfId="0" applyFont="1" applyFill="1" applyBorder="1" applyAlignment="1" applyProtection="1">
      <alignment vertical="center"/>
      <protection locked="0"/>
    </xf>
    <xf numFmtId="0" fontId="0" fillId="3" borderId="0" xfId="0" applyFill="1" applyBorder="1" applyProtection="1">
      <protection locked="0"/>
    </xf>
  </cellXfs>
  <cellStyles count="3">
    <cellStyle name="Standaard" xfId="0" builtinId="0"/>
    <cellStyle name="Valuta" xfId="1" builtinId="4"/>
    <cellStyle name="Valuta 2" xfId="2" xr:uid="{EAC9F266-414C-40FC-BAE8-83FDEFE09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F730-E41B-4BAE-B09C-FFF90A5769A1}">
  <sheetPr>
    <pageSetUpPr fitToPage="1"/>
  </sheetPr>
  <dimension ref="A1:F48"/>
  <sheetViews>
    <sheetView topLeftCell="A13" zoomScale="118" zoomScaleNormal="118" workbookViewId="0">
      <selection activeCell="B12" sqref="B12"/>
    </sheetView>
  </sheetViews>
  <sheetFormatPr defaultRowHeight="15" x14ac:dyDescent="0.25"/>
  <cols>
    <col min="1" max="1" width="10.85546875" style="62" customWidth="1"/>
    <col min="2" max="2" width="57.140625" style="62" customWidth="1"/>
    <col min="3" max="3" width="27.28515625" style="62" customWidth="1"/>
    <col min="4" max="6" width="37.85546875" style="62" customWidth="1"/>
    <col min="7" max="7" width="13.140625" style="62" customWidth="1"/>
    <col min="8" max="16384" width="9.140625" style="62"/>
  </cols>
  <sheetData>
    <row r="1" spans="1:6" ht="26.25" customHeight="1" x14ac:dyDescent="0.25">
      <c r="A1" s="157" t="s">
        <v>0</v>
      </c>
      <c r="B1" s="158"/>
      <c r="C1" s="158"/>
      <c r="D1" s="158"/>
      <c r="E1" s="158"/>
      <c r="F1" s="159"/>
    </row>
    <row r="2" spans="1:6" ht="26.25" customHeight="1" x14ac:dyDescent="0.25">
      <c r="A2" s="160" t="s">
        <v>1</v>
      </c>
      <c r="B2" s="161"/>
      <c r="C2" s="161"/>
      <c r="D2" s="161"/>
      <c r="E2" s="161"/>
      <c r="F2" s="162"/>
    </row>
    <row r="3" spans="1:6" x14ac:dyDescent="0.25">
      <c r="A3" s="65"/>
      <c r="B3" s="65"/>
      <c r="C3" s="65"/>
      <c r="D3" s="66"/>
    </row>
    <row r="4" spans="1:6" ht="30" customHeight="1" x14ac:dyDescent="0.25">
      <c r="A4" s="154" t="s">
        <v>145</v>
      </c>
      <c r="B4" s="155"/>
      <c r="C4" s="155"/>
      <c r="D4" s="155"/>
      <c r="E4" s="155"/>
      <c r="F4" s="156"/>
    </row>
    <row r="5" spans="1:6" ht="30" customHeight="1" thickBot="1" x14ac:dyDescent="0.3">
      <c r="A5" s="68" t="s">
        <v>17</v>
      </c>
      <c r="B5" s="69" t="s">
        <v>16</v>
      </c>
      <c r="C5" s="69" t="s">
        <v>18</v>
      </c>
      <c r="D5" s="70" t="s">
        <v>28</v>
      </c>
      <c r="E5" s="70" t="s">
        <v>20</v>
      </c>
      <c r="F5" s="71" t="s">
        <v>20</v>
      </c>
    </row>
    <row r="6" spans="1:6" ht="22.5" customHeight="1" x14ac:dyDescent="0.25">
      <c r="A6" s="125">
        <v>125</v>
      </c>
      <c r="B6" s="114" t="s">
        <v>153</v>
      </c>
      <c r="C6" s="126" t="s">
        <v>92</v>
      </c>
      <c r="D6" s="12">
        <v>1</v>
      </c>
      <c r="E6" s="126" t="s">
        <v>14</v>
      </c>
      <c r="F6" s="39">
        <f t="shared" ref="F6:F11" si="0">+D6*A6</f>
        <v>125</v>
      </c>
    </row>
    <row r="7" spans="1:6" ht="22.5" customHeight="1" x14ac:dyDescent="0.25">
      <c r="A7" s="72">
        <v>15</v>
      </c>
      <c r="B7" s="116" t="s">
        <v>101</v>
      </c>
      <c r="C7" s="73" t="s">
        <v>92</v>
      </c>
      <c r="D7" s="12">
        <v>1</v>
      </c>
      <c r="E7" s="73" t="s">
        <v>14</v>
      </c>
      <c r="F7" s="39">
        <f t="shared" si="0"/>
        <v>15</v>
      </c>
    </row>
    <row r="8" spans="1:6" ht="22.5" customHeight="1" x14ac:dyDescent="0.25">
      <c r="A8" s="76">
        <v>13</v>
      </c>
      <c r="B8" s="117" t="s">
        <v>102</v>
      </c>
      <c r="C8" s="77" t="s">
        <v>93</v>
      </c>
      <c r="D8" s="12">
        <v>1</v>
      </c>
      <c r="E8" s="77" t="s">
        <v>14</v>
      </c>
      <c r="F8" s="39">
        <f t="shared" si="0"/>
        <v>13</v>
      </c>
    </row>
    <row r="9" spans="1:6" ht="22.5" customHeight="1" x14ac:dyDescent="0.25">
      <c r="A9" s="72">
        <v>4</v>
      </c>
      <c r="B9" s="116" t="s">
        <v>103</v>
      </c>
      <c r="C9" s="73" t="s">
        <v>94</v>
      </c>
      <c r="D9" s="12">
        <v>1</v>
      </c>
      <c r="E9" s="73" t="s">
        <v>14</v>
      </c>
      <c r="F9" s="39">
        <f t="shared" si="0"/>
        <v>4</v>
      </c>
    </row>
    <row r="10" spans="1:6" ht="22.5" customHeight="1" x14ac:dyDescent="0.25">
      <c r="A10" s="76">
        <v>4</v>
      </c>
      <c r="B10" s="117" t="s">
        <v>104</v>
      </c>
      <c r="C10" s="77" t="s">
        <v>19</v>
      </c>
      <c r="D10" s="12">
        <v>1</v>
      </c>
      <c r="E10" s="77" t="s">
        <v>14</v>
      </c>
      <c r="F10" s="39">
        <f t="shared" si="0"/>
        <v>4</v>
      </c>
    </row>
    <row r="11" spans="1:6" ht="22.5" customHeight="1" x14ac:dyDescent="0.25">
      <c r="A11" s="72">
        <v>9</v>
      </c>
      <c r="B11" s="116" t="s">
        <v>168</v>
      </c>
      <c r="C11" s="73" t="s">
        <v>23</v>
      </c>
      <c r="D11" s="12">
        <v>1</v>
      </c>
      <c r="E11" s="73" t="s">
        <v>14</v>
      </c>
      <c r="F11" s="39">
        <f t="shared" si="0"/>
        <v>9</v>
      </c>
    </row>
    <row r="12" spans="1:6" ht="11.25" customHeight="1" thickBot="1" x14ac:dyDescent="0.3">
      <c r="A12" s="82"/>
      <c r="B12" s="83"/>
      <c r="C12" s="83"/>
      <c r="D12" s="15"/>
      <c r="E12" s="15"/>
      <c r="F12" s="84"/>
    </row>
    <row r="13" spans="1:6" ht="22.5" customHeight="1" thickTop="1" thickBot="1" x14ac:dyDescent="0.3">
      <c r="E13" s="85" t="s">
        <v>4</v>
      </c>
      <c r="F13" s="86" t="s">
        <v>5</v>
      </c>
    </row>
    <row r="14" spans="1:6" ht="22.5" customHeight="1" thickTop="1" thickBot="1" x14ac:dyDescent="0.3">
      <c r="A14" s="87" t="s">
        <v>21</v>
      </c>
      <c r="B14" s="88"/>
      <c r="C14" s="89"/>
      <c r="D14" s="134">
        <f>SUM(F6:F11)</f>
        <v>170</v>
      </c>
      <c r="E14" s="90">
        <v>0.21</v>
      </c>
      <c r="F14" s="91">
        <f>+D14*E14+D14</f>
        <v>205.7</v>
      </c>
    </row>
    <row r="15" spans="1:6" ht="11.25" customHeight="1" thickTop="1" thickBot="1" x14ac:dyDescent="0.3">
      <c r="A15" s="92"/>
      <c r="B15" s="93"/>
      <c r="C15" s="93"/>
      <c r="D15" s="94"/>
      <c r="E15" s="95"/>
      <c r="F15" s="94"/>
    </row>
    <row r="16" spans="1:6" ht="22.5" customHeight="1" x14ac:dyDescent="0.25">
      <c r="A16" s="145" t="s">
        <v>146</v>
      </c>
      <c r="B16" s="146"/>
      <c r="C16" s="146"/>
      <c r="D16" s="146"/>
      <c r="E16" s="146"/>
      <c r="F16" s="147"/>
    </row>
    <row r="17" spans="1:6" ht="22.5" customHeight="1" thickBot="1" x14ac:dyDescent="0.3">
      <c r="A17" s="68" t="s">
        <v>17</v>
      </c>
      <c r="B17" s="148" t="s">
        <v>16</v>
      </c>
      <c r="C17" s="149"/>
      <c r="D17" s="127" t="s">
        <v>28</v>
      </c>
      <c r="E17" s="127" t="s">
        <v>20</v>
      </c>
      <c r="F17" s="128" t="s">
        <v>20</v>
      </c>
    </row>
    <row r="18" spans="1:6" ht="22.5" customHeight="1" x14ac:dyDescent="0.25">
      <c r="A18" s="125">
        <v>3</v>
      </c>
      <c r="B18" s="150" t="s">
        <v>80</v>
      </c>
      <c r="C18" s="151"/>
      <c r="D18" s="12">
        <v>1</v>
      </c>
      <c r="E18" s="77" t="s">
        <v>14</v>
      </c>
      <c r="F18" s="39">
        <f>+D18*A18</f>
        <v>3</v>
      </c>
    </row>
    <row r="19" spans="1:6" ht="11.25" customHeight="1" thickBot="1" x14ac:dyDescent="0.3">
      <c r="A19" s="82"/>
      <c r="B19" s="83"/>
      <c r="C19" s="82"/>
      <c r="D19" s="15"/>
      <c r="E19" s="82"/>
      <c r="F19" s="15"/>
    </row>
    <row r="20" spans="1:6" ht="22.5" customHeight="1" thickTop="1" thickBot="1" x14ac:dyDescent="0.3">
      <c r="E20" s="85" t="s">
        <v>4</v>
      </c>
      <c r="F20" s="86" t="s">
        <v>5</v>
      </c>
    </row>
    <row r="21" spans="1:6" ht="22.5" customHeight="1" thickTop="1" thickBot="1" x14ac:dyDescent="0.3">
      <c r="A21" s="87" t="s">
        <v>95</v>
      </c>
      <c r="B21" s="88"/>
      <c r="C21" s="89"/>
      <c r="D21" s="134">
        <f>SUM(F18:F18)</f>
        <v>3</v>
      </c>
      <c r="E21" s="90">
        <v>0.21</v>
      </c>
      <c r="F21" s="91">
        <f>+D21*E21+D21</f>
        <v>3.63</v>
      </c>
    </row>
    <row r="22" spans="1:6" ht="11.25" customHeight="1" thickTop="1" thickBot="1" x14ac:dyDescent="0.3">
      <c r="A22" s="82"/>
      <c r="B22" s="83"/>
      <c r="C22" s="82"/>
      <c r="D22" s="15"/>
      <c r="E22" s="82"/>
      <c r="F22" s="15"/>
    </row>
    <row r="23" spans="1:6" ht="22.5" customHeight="1" x14ac:dyDescent="0.25">
      <c r="A23" s="145" t="s">
        <v>147</v>
      </c>
      <c r="B23" s="146"/>
      <c r="C23" s="146"/>
      <c r="D23" s="146"/>
      <c r="E23" s="146"/>
      <c r="F23" s="147"/>
    </row>
    <row r="24" spans="1:6" ht="22.5" customHeight="1" thickBot="1" x14ac:dyDescent="0.3">
      <c r="A24" s="68" t="s">
        <v>17</v>
      </c>
      <c r="B24" s="148" t="s">
        <v>16</v>
      </c>
      <c r="C24" s="149"/>
      <c r="D24" s="127" t="s">
        <v>28</v>
      </c>
      <c r="E24" s="127" t="s">
        <v>20</v>
      </c>
      <c r="F24" s="128" t="s">
        <v>20</v>
      </c>
    </row>
    <row r="25" spans="1:6" ht="22.5" customHeight="1" x14ac:dyDescent="0.25">
      <c r="A25" s="125">
        <v>6</v>
      </c>
      <c r="B25" s="150" t="s">
        <v>100</v>
      </c>
      <c r="C25" s="151"/>
      <c r="D25" s="12">
        <v>1</v>
      </c>
      <c r="E25" s="77" t="s">
        <v>14</v>
      </c>
      <c r="F25" s="39">
        <f>+D25*A25</f>
        <v>6</v>
      </c>
    </row>
    <row r="26" spans="1:6" ht="11.25" customHeight="1" thickBot="1" x14ac:dyDescent="0.3">
      <c r="A26" s="82"/>
      <c r="B26" s="83"/>
      <c r="C26" s="82"/>
      <c r="D26" s="15"/>
      <c r="E26" s="82"/>
      <c r="F26" s="15"/>
    </row>
    <row r="27" spans="1:6" ht="22.5" customHeight="1" thickTop="1" thickBot="1" x14ac:dyDescent="0.3">
      <c r="E27" s="85" t="s">
        <v>4</v>
      </c>
      <c r="F27" s="86" t="s">
        <v>5</v>
      </c>
    </row>
    <row r="28" spans="1:6" ht="22.5" customHeight="1" thickTop="1" thickBot="1" x14ac:dyDescent="0.3">
      <c r="A28" s="87" t="s">
        <v>99</v>
      </c>
      <c r="B28" s="88"/>
      <c r="C28" s="89"/>
      <c r="D28" s="134">
        <f>SUM(F25:F25)</f>
        <v>6</v>
      </c>
      <c r="E28" s="90">
        <v>0.21</v>
      </c>
      <c r="F28" s="91">
        <f>+D28*E28+D28</f>
        <v>7.26</v>
      </c>
    </row>
    <row r="29" spans="1:6" ht="11.25" customHeight="1" thickTop="1" x14ac:dyDescent="0.25">
      <c r="A29" s="82"/>
      <c r="B29" s="83"/>
      <c r="C29" s="82"/>
      <c r="D29" s="15"/>
      <c r="E29" s="82"/>
      <c r="F29" s="15"/>
    </row>
    <row r="30" spans="1:6" ht="22.5" customHeight="1" x14ac:dyDescent="0.25">
      <c r="A30" s="154" t="s">
        <v>148</v>
      </c>
      <c r="B30" s="155"/>
      <c r="C30" s="155"/>
      <c r="D30" s="155"/>
      <c r="E30" s="155"/>
      <c r="F30" s="156"/>
    </row>
    <row r="31" spans="1:6" ht="22.5" customHeight="1" thickBot="1" x14ac:dyDescent="0.3">
      <c r="A31" s="68" t="s">
        <v>17</v>
      </c>
      <c r="B31" s="148" t="s">
        <v>16</v>
      </c>
      <c r="C31" s="149"/>
      <c r="D31" s="127" t="s">
        <v>62</v>
      </c>
      <c r="E31" s="127" t="s">
        <v>20</v>
      </c>
      <c r="F31" s="128" t="s">
        <v>20</v>
      </c>
    </row>
    <row r="32" spans="1:6" ht="22.5" customHeight="1" x14ac:dyDescent="0.25">
      <c r="A32" s="125">
        <v>115</v>
      </c>
      <c r="B32" s="150" t="s">
        <v>158</v>
      </c>
      <c r="C32" s="151"/>
      <c r="D32" s="12">
        <v>1</v>
      </c>
      <c r="E32" s="77" t="s">
        <v>14</v>
      </c>
      <c r="F32" s="39">
        <f>+D32*A32</f>
        <v>115</v>
      </c>
    </row>
    <row r="33" spans="1:6" ht="22.5" customHeight="1" x14ac:dyDescent="0.25">
      <c r="A33" s="72">
        <v>139</v>
      </c>
      <c r="B33" s="163" t="s">
        <v>159</v>
      </c>
      <c r="C33" s="164"/>
      <c r="D33" s="12">
        <v>1</v>
      </c>
      <c r="E33" s="77" t="s">
        <v>14</v>
      </c>
      <c r="F33" s="39">
        <f>+D33*A33</f>
        <v>139</v>
      </c>
    </row>
    <row r="34" spans="1:6" ht="22.5" customHeight="1" thickBot="1" x14ac:dyDescent="0.3">
      <c r="A34" s="129">
        <v>10</v>
      </c>
      <c r="B34" s="152" t="s">
        <v>161</v>
      </c>
      <c r="C34" s="153"/>
      <c r="D34" s="130">
        <v>1</v>
      </c>
      <c r="E34" s="77" t="s">
        <v>14</v>
      </c>
      <c r="F34" s="39">
        <f>+D34*A34</f>
        <v>10</v>
      </c>
    </row>
    <row r="35" spans="1:6" ht="22.5" customHeight="1" thickBot="1" x14ac:dyDescent="0.3">
      <c r="A35" s="72">
        <v>5</v>
      </c>
      <c r="B35" s="163" t="s">
        <v>160</v>
      </c>
      <c r="C35" s="164"/>
      <c r="D35" s="81">
        <v>1</v>
      </c>
      <c r="E35" s="131" t="s">
        <v>14</v>
      </c>
      <c r="F35" s="40">
        <f>+D35*A35</f>
        <v>5</v>
      </c>
    </row>
    <row r="36" spans="1:6" ht="22.5" customHeight="1" thickBot="1" x14ac:dyDescent="0.3">
      <c r="A36" s="129">
        <v>15</v>
      </c>
      <c r="B36" s="152" t="s">
        <v>162</v>
      </c>
      <c r="C36" s="153"/>
      <c r="D36" s="81">
        <v>1</v>
      </c>
      <c r="E36" s="131" t="s">
        <v>14</v>
      </c>
      <c r="F36" s="40">
        <f>+D36*A36</f>
        <v>15</v>
      </c>
    </row>
    <row r="37" spans="1:6" ht="11.25" customHeight="1" thickBot="1" x14ac:dyDescent="0.3">
      <c r="A37" s="82"/>
      <c r="B37" s="83"/>
      <c r="C37" s="82"/>
      <c r="D37" s="15"/>
      <c r="E37" s="82"/>
      <c r="F37" s="15"/>
    </row>
    <row r="38" spans="1:6" ht="22.5" customHeight="1" thickTop="1" thickBot="1" x14ac:dyDescent="0.3">
      <c r="E38" s="85" t="s">
        <v>4</v>
      </c>
      <c r="F38" s="86" t="s">
        <v>5</v>
      </c>
    </row>
    <row r="39" spans="1:6" ht="22.5" customHeight="1" thickTop="1" thickBot="1" x14ac:dyDescent="0.3">
      <c r="A39" s="87" t="s">
        <v>96</v>
      </c>
      <c r="B39" s="88"/>
      <c r="C39" s="89"/>
      <c r="D39" s="132">
        <f>SUM(F32:F36)</f>
        <v>284</v>
      </c>
      <c r="E39" s="133" t="s">
        <v>97</v>
      </c>
      <c r="F39" s="91">
        <f>D39</f>
        <v>284</v>
      </c>
    </row>
    <row r="40" spans="1:6" ht="11.25" customHeight="1" thickTop="1" thickBot="1" x14ac:dyDescent="0.3">
      <c r="A40" s="82"/>
      <c r="B40" s="83"/>
      <c r="C40" s="82"/>
      <c r="D40" s="15"/>
      <c r="E40" s="82"/>
      <c r="F40" s="15"/>
    </row>
    <row r="41" spans="1:6" ht="22.5" customHeight="1" thickTop="1" thickBot="1" x14ac:dyDescent="0.3">
      <c r="A41" s="118" t="s">
        <v>98</v>
      </c>
      <c r="B41" s="119"/>
      <c r="C41" s="120"/>
      <c r="D41" s="135">
        <f>+D14+D21+D28-D39</f>
        <v>-105</v>
      </c>
    </row>
    <row r="42" spans="1:6" ht="15" customHeight="1" thickTop="1" x14ac:dyDescent="0.25">
      <c r="A42" s="122"/>
      <c r="B42" s="123"/>
      <c r="C42" s="84"/>
    </row>
    <row r="43" spans="1:6" ht="22.5" customHeight="1" x14ac:dyDescent="0.25">
      <c r="A43" s="165" t="s">
        <v>10</v>
      </c>
      <c r="B43" s="166"/>
      <c r="C43" s="166"/>
      <c r="D43" s="167"/>
    </row>
    <row r="44" spans="1:6" ht="22.5" customHeight="1" x14ac:dyDescent="0.25">
      <c r="A44" s="168"/>
      <c r="B44" s="169"/>
      <c r="C44" s="169"/>
      <c r="D44" s="170"/>
    </row>
    <row r="45" spans="1:6" ht="22.5" customHeight="1" x14ac:dyDescent="0.25">
      <c r="A45" s="168"/>
      <c r="B45" s="169"/>
      <c r="C45" s="169"/>
      <c r="D45" s="170"/>
    </row>
    <row r="46" spans="1:6" ht="22.5" customHeight="1" x14ac:dyDescent="0.25">
      <c r="A46" s="168"/>
      <c r="B46" s="169"/>
      <c r="C46" s="169"/>
      <c r="D46" s="170"/>
    </row>
    <row r="47" spans="1:6" ht="22.5" customHeight="1" x14ac:dyDescent="0.25">
      <c r="A47" s="168"/>
      <c r="B47" s="169"/>
      <c r="C47" s="169"/>
      <c r="D47" s="170"/>
    </row>
    <row r="48" spans="1:6" ht="22.5" customHeight="1" x14ac:dyDescent="0.25">
      <c r="A48" s="171"/>
      <c r="B48" s="172"/>
      <c r="C48" s="172"/>
      <c r="D48" s="173"/>
    </row>
  </sheetData>
  <sheetProtection algorithmName="SHA-512" hashValue="ZGjjmNa5OqNgNoboUnMeSDtHN9DIqD92TT90IjbgbPQpqMhKiCgpsKtQfKr4BJe0TWRclvn70oX9uaVUBykDAA==" saltValue="B/Db6I2EtwOaxdiOnqZ5UQ==" spinCount="100000" sheet="1" objects="1" scenarios="1" selectLockedCells="1"/>
  <mergeCells count="17">
    <mergeCell ref="B35:C35"/>
    <mergeCell ref="A43:D48"/>
    <mergeCell ref="B32:C32"/>
    <mergeCell ref="B33:C33"/>
    <mergeCell ref="B36:C36"/>
    <mergeCell ref="A1:F1"/>
    <mergeCell ref="A2:F2"/>
    <mergeCell ref="A4:F4"/>
    <mergeCell ref="A16:F16"/>
    <mergeCell ref="B18:C18"/>
    <mergeCell ref="B17:C17"/>
    <mergeCell ref="A23:F23"/>
    <mergeCell ref="B24:C24"/>
    <mergeCell ref="B25:C25"/>
    <mergeCell ref="B34:C34"/>
    <mergeCell ref="A30:F30"/>
    <mergeCell ref="B31:C31"/>
  </mergeCells>
  <pageMargins left="0.7" right="0.7" top="0.75" bottom="0.75" header="0.3" footer="0.3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93FD-96D1-4830-AA68-D13FB890F337}">
  <sheetPr>
    <pageSetUpPr fitToPage="1"/>
  </sheetPr>
  <dimension ref="A1:G72"/>
  <sheetViews>
    <sheetView tabSelected="1" view="pageBreakPreview" topLeftCell="A20" zoomScale="93" zoomScaleNormal="85" zoomScaleSheetLayoutView="93" workbookViewId="0">
      <selection activeCell="C36" sqref="C36"/>
    </sheetView>
  </sheetViews>
  <sheetFormatPr defaultRowHeight="15" x14ac:dyDescent="0.25"/>
  <cols>
    <col min="1" max="1" width="10.85546875" style="62" customWidth="1"/>
    <col min="2" max="2" width="53.140625" style="62" bestFit="1" customWidth="1"/>
    <col min="3" max="4" width="32.140625" style="62" customWidth="1"/>
    <col min="5" max="5" width="22.28515625" style="62" bestFit="1" customWidth="1"/>
    <col min="6" max="7" width="35.42578125" style="62" customWidth="1"/>
    <col min="8" max="8" width="13.140625" style="62" customWidth="1"/>
    <col min="9" max="10" width="11.5703125" style="62" customWidth="1"/>
    <col min="11" max="16384" width="9.140625" style="62"/>
  </cols>
  <sheetData>
    <row r="1" spans="1:7" ht="26.25" customHeight="1" x14ac:dyDescent="0.25">
      <c r="A1" s="157" t="s">
        <v>0</v>
      </c>
      <c r="B1" s="158"/>
      <c r="C1" s="158"/>
      <c r="D1" s="158"/>
      <c r="E1" s="158"/>
      <c r="F1" s="158"/>
      <c r="G1" s="159"/>
    </row>
    <row r="2" spans="1:7" ht="26.25" customHeight="1" x14ac:dyDescent="0.25">
      <c r="A2" s="174" t="s">
        <v>1</v>
      </c>
      <c r="B2" s="175"/>
      <c r="C2" s="175"/>
      <c r="D2" s="175"/>
      <c r="E2" s="175"/>
      <c r="F2" s="175"/>
      <c r="G2" s="176"/>
    </row>
    <row r="3" spans="1:7" ht="26.25" customHeight="1" x14ac:dyDescent="0.25">
      <c r="A3" s="179" t="s">
        <v>154</v>
      </c>
      <c r="B3" s="180"/>
      <c r="C3" s="180"/>
      <c r="D3" s="180"/>
      <c r="E3" s="180"/>
      <c r="F3" s="180"/>
      <c r="G3" s="181"/>
    </row>
    <row r="4" spans="1:7" ht="26.25" customHeight="1" x14ac:dyDescent="0.25">
      <c r="A4" s="63"/>
      <c r="B4" s="64"/>
      <c r="C4" s="64"/>
      <c r="D4" s="64"/>
      <c r="E4" s="64"/>
      <c r="F4" s="64"/>
      <c r="G4" s="64"/>
    </row>
    <row r="5" spans="1:7" x14ac:dyDescent="0.25">
      <c r="A5" s="65"/>
      <c r="B5" s="65"/>
      <c r="C5" s="65"/>
      <c r="D5" s="66"/>
      <c r="E5" s="66"/>
    </row>
    <row r="6" spans="1:7" ht="30" customHeight="1" x14ac:dyDescent="0.25">
      <c r="A6" s="154" t="s">
        <v>34</v>
      </c>
      <c r="B6" s="155"/>
      <c r="C6" s="155"/>
      <c r="D6" s="155"/>
      <c r="E6" s="155"/>
      <c r="F6" s="155"/>
      <c r="G6" s="156"/>
    </row>
    <row r="7" spans="1:7" ht="30" customHeight="1" thickBot="1" x14ac:dyDescent="0.3">
      <c r="A7" s="68" t="s">
        <v>17</v>
      </c>
      <c r="B7" s="69" t="s">
        <v>18</v>
      </c>
      <c r="C7" s="69" t="s">
        <v>32</v>
      </c>
      <c r="D7" s="70" t="s">
        <v>33</v>
      </c>
      <c r="E7" s="70" t="s">
        <v>41</v>
      </c>
      <c r="F7" s="70" t="s">
        <v>40</v>
      </c>
      <c r="G7" s="71" t="s">
        <v>20</v>
      </c>
    </row>
    <row r="8" spans="1:7" ht="22.5" customHeight="1" x14ac:dyDescent="0.25">
      <c r="A8" s="72">
        <v>140</v>
      </c>
      <c r="B8" s="73" t="s">
        <v>24</v>
      </c>
      <c r="C8" s="74">
        <v>24</v>
      </c>
      <c r="D8" s="12">
        <v>1</v>
      </c>
      <c r="E8" s="50">
        <f>ROUNDUP((96-C8)/C8,0)</f>
        <v>3</v>
      </c>
      <c r="F8" s="124">
        <f>+E8*A8</f>
        <v>420</v>
      </c>
      <c r="G8" s="39">
        <f>+F8*D8</f>
        <v>420</v>
      </c>
    </row>
    <row r="9" spans="1:7" ht="22.5" customHeight="1" x14ac:dyDescent="0.25">
      <c r="A9" s="76">
        <v>140</v>
      </c>
      <c r="B9" s="77" t="s">
        <v>13</v>
      </c>
      <c r="C9" s="74">
        <v>24</v>
      </c>
      <c r="D9" s="12">
        <v>1</v>
      </c>
      <c r="E9" s="50">
        <f t="shared" ref="E9:E18" si="0">ROUNDUP((96-C9)/C9,0)</f>
        <v>3</v>
      </c>
      <c r="F9" s="124">
        <f t="shared" ref="F9:F18" si="1">+E9*A9</f>
        <v>420</v>
      </c>
      <c r="G9" s="39">
        <f t="shared" ref="G9:G18" si="2">+F9*D9</f>
        <v>420</v>
      </c>
    </row>
    <row r="10" spans="1:7" ht="22.5" customHeight="1" x14ac:dyDescent="0.25">
      <c r="A10" s="72">
        <v>140</v>
      </c>
      <c r="B10" s="73" t="s">
        <v>25</v>
      </c>
      <c r="C10" s="74">
        <v>24</v>
      </c>
      <c r="D10" s="12">
        <v>1</v>
      </c>
      <c r="E10" s="50">
        <f t="shared" si="0"/>
        <v>3</v>
      </c>
      <c r="F10" s="124">
        <f t="shared" si="1"/>
        <v>420</v>
      </c>
      <c r="G10" s="39">
        <f t="shared" si="2"/>
        <v>420</v>
      </c>
    </row>
    <row r="11" spans="1:7" ht="22.5" customHeight="1" x14ac:dyDescent="0.25">
      <c r="A11" s="76">
        <v>17</v>
      </c>
      <c r="B11" s="77" t="s">
        <v>26</v>
      </c>
      <c r="C11" s="74">
        <v>24</v>
      </c>
      <c r="D11" s="12">
        <v>1</v>
      </c>
      <c r="E11" s="50">
        <f>ROUNDUP((96-C11)/C11,0)</f>
        <v>3</v>
      </c>
      <c r="F11" s="124">
        <f t="shared" si="1"/>
        <v>51</v>
      </c>
      <c r="G11" s="39">
        <f t="shared" si="2"/>
        <v>51</v>
      </c>
    </row>
    <row r="12" spans="1:7" ht="22.5" customHeight="1" x14ac:dyDescent="0.25">
      <c r="A12" s="72">
        <v>17</v>
      </c>
      <c r="B12" s="73" t="s">
        <v>27</v>
      </c>
      <c r="C12" s="74">
        <v>24</v>
      </c>
      <c r="D12" s="12">
        <v>1</v>
      </c>
      <c r="E12" s="50">
        <f t="shared" si="0"/>
        <v>3</v>
      </c>
      <c r="F12" s="124">
        <f t="shared" si="1"/>
        <v>51</v>
      </c>
      <c r="G12" s="39">
        <f t="shared" si="2"/>
        <v>51</v>
      </c>
    </row>
    <row r="13" spans="1:7" ht="22.5" customHeight="1" x14ac:dyDescent="0.25">
      <c r="A13" s="76">
        <v>4</v>
      </c>
      <c r="B13" s="77" t="s">
        <v>29</v>
      </c>
      <c r="C13" s="74">
        <v>24</v>
      </c>
      <c r="D13" s="12">
        <v>1</v>
      </c>
      <c r="E13" s="50">
        <f t="shared" si="0"/>
        <v>3</v>
      </c>
      <c r="F13" s="124">
        <f t="shared" si="1"/>
        <v>12</v>
      </c>
      <c r="G13" s="39">
        <f t="shared" si="2"/>
        <v>12</v>
      </c>
    </row>
    <row r="14" spans="1:7" ht="22.5" customHeight="1" x14ac:dyDescent="0.25">
      <c r="A14" s="72">
        <v>4</v>
      </c>
      <c r="B14" s="73" t="s">
        <v>30</v>
      </c>
      <c r="C14" s="74">
        <v>24</v>
      </c>
      <c r="D14" s="12">
        <v>1</v>
      </c>
      <c r="E14" s="50">
        <f t="shared" si="0"/>
        <v>3</v>
      </c>
      <c r="F14" s="124">
        <f t="shared" si="1"/>
        <v>12</v>
      </c>
      <c r="G14" s="39">
        <f t="shared" si="2"/>
        <v>12</v>
      </c>
    </row>
    <row r="15" spans="1:7" ht="22.5" customHeight="1" x14ac:dyDescent="0.25">
      <c r="A15" s="76">
        <v>4</v>
      </c>
      <c r="B15" s="77" t="s">
        <v>64</v>
      </c>
      <c r="C15" s="74">
        <v>24</v>
      </c>
      <c r="D15" s="12">
        <v>1</v>
      </c>
      <c r="E15" s="50">
        <f t="shared" si="0"/>
        <v>3</v>
      </c>
      <c r="F15" s="124">
        <f t="shared" si="1"/>
        <v>12</v>
      </c>
      <c r="G15" s="39">
        <f t="shared" ref="G15:G16" si="3">+F15*D15</f>
        <v>12</v>
      </c>
    </row>
    <row r="16" spans="1:7" ht="22.5" customHeight="1" x14ac:dyDescent="0.25">
      <c r="A16" s="72">
        <v>4</v>
      </c>
      <c r="B16" s="73" t="s">
        <v>31</v>
      </c>
      <c r="C16" s="74">
        <v>24</v>
      </c>
      <c r="D16" s="12">
        <v>1</v>
      </c>
      <c r="E16" s="50">
        <f t="shared" si="0"/>
        <v>3</v>
      </c>
      <c r="F16" s="124">
        <f t="shared" si="1"/>
        <v>12</v>
      </c>
      <c r="G16" s="39">
        <f t="shared" si="3"/>
        <v>12</v>
      </c>
    </row>
    <row r="17" spans="1:7" ht="22.5" customHeight="1" x14ac:dyDescent="0.25">
      <c r="A17" s="76">
        <v>17</v>
      </c>
      <c r="B17" s="77" t="s">
        <v>63</v>
      </c>
      <c r="C17" s="74">
        <v>24</v>
      </c>
      <c r="D17" s="12">
        <v>1</v>
      </c>
      <c r="E17" s="50">
        <f t="shared" si="0"/>
        <v>3</v>
      </c>
      <c r="F17" s="124">
        <f t="shared" si="1"/>
        <v>51</v>
      </c>
      <c r="G17" s="39">
        <f t="shared" si="2"/>
        <v>51</v>
      </c>
    </row>
    <row r="18" spans="1:7" ht="22.5" customHeight="1" thickBot="1" x14ac:dyDescent="0.3">
      <c r="A18" s="78">
        <v>149</v>
      </c>
      <c r="B18" s="79" t="s">
        <v>23</v>
      </c>
      <c r="C18" s="80">
        <v>24</v>
      </c>
      <c r="D18" s="81">
        <v>1</v>
      </c>
      <c r="E18" s="50">
        <f t="shared" si="0"/>
        <v>3</v>
      </c>
      <c r="F18" s="124">
        <f t="shared" si="1"/>
        <v>447</v>
      </c>
      <c r="G18" s="40">
        <f t="shared" si="2"/>
        <v>447</v>
      </c>
    </row>
    <row r="19" spans="1:7" ht="11.25" customHeight="1" thickBot="1" x14ac:dyDescent="0.3">
      <c r="A19" s="82"/>
      <c r="B19" s="83"/>
      <c r="C19" s="83"/>
      <c r="D19" s="15"/>
      <c r="E19" s="15"/>
      <c r="F19" s="15"/>
      <c r="G19" s="84"/>
    </row>
    <row r="20" spans="1:7" ht="22.5" customHeight="1" thickTop="1" thickBot="1" x14ac:dyDescent="0.3">
      <c r="F20" s="85" t="s">
        <v>4</v>
      </c>
      <c r="G20" s="86" t="s">
        <v>5</v>
      </c>
    </row>
    <row r="21" spans="1:7" ht="22.5" customHeight="1" thickTop="1" thickBot="1" x14ac:dyDescent="0.3">
      <c r="A21" s="87" t="s">
        <v>42</v>
      </c>
      <c r="B21" s="88"/>
      <c r="C21" s="89"/>
      <c r="D21" s="177">
        <f>SUM(G8:G18)</f>
        <v>1908</v>
      </c>
      <c r="E21" s="178"/>
      <c r="F21" s="90">
        <v>0.21</v>
      </c>
      <c r="G21" s="91">
        <f>+D21*F21+D21</f>
        <v>2308.6799999999998</v>
      </c>
    </row>
    <row r="22" spans="1:7" ht="18" customHeight="1" thickTop="1" thickBot="1" x14ac:dyDescent="0.3">
      <c r="A22" s="92"/>
      <c r="B22" s="93"/>
      <c r="C22" s="93"/>
      <c r="D22" s="94"/>
      <c r="E22" s="94"/>
      <c r="F22" s="95"/>
      <c r="G22" s="94"/>
    </row>
    <row r="23" spans="1:7" ht="22.5" customHeight="1" x14ac:dyDescent="0.25">
      <c r="A23" s="145" t="s">
        <v>55</v>
      </c>
      <c r="B23" s="146"/>
      <c r="C23" s="146"/>
      <c r="D23" s="146"/>
      <c r="E23" s="146"/>
      <c r="F23" s="146"/>
      <c r="G23" s="147"/>
    </row>
    <row r="24" spans="1:7" ht="30.75" thickBot="1" x14ac:dyDescent="0.3">
      <c r="A24" s="68" t="s">
        <v>17</v>
      </c>
      <c r="B24" s="69" t="s">
        <v>38</v>
      </c>
      <c r="C24" s="69" t="s">
        <v>32</v>
      </c>
      <c r="D24" s="70" t="s">
        <v>68</v>
      </c>
      <c r="E24" s="70" t="s">
        <v>39</v>
      </c>
      <c r="F24" s="70" t="s">
        <v>157</v>
      </c>
      <c r="G24" s="71" t="s">
        <v>20</v>
      </c>
    </row>
    <row r="25" spans="1:7" ht="22.5" customHeight="1" x14ac:dyDescent="0.25">
      <c r="A25" s="72">
        <v>170</v>
      </c>
      <c r="B25" s="96" t="s">
        <v>77</v>
      </c>
      <c r="C25" s="74">
        <v>48</v>
      </c>
      <c r="D25" s="12">
        <v>1</v>
      </c>
      <c r="E25" s="50">
        <f t="shared" ref="E25:E26" si="4">ROUNDUP((96-C25)/C25,0)</f>
        <v>1</v>
      </c>
      <c r="F25" s="124">
        <f t="shared" ref="F25:F26" si="5">+E25*A25</f>
        <v>170</v>
      </c>
      <c r="G25" s="39">
        <f>+F25*D25</f>
        <v>170</v>
      </c>
    </row>
    <row r="26" spans="1:7" ht="22.5" customHeight="1" x14ac:dyDescent="0.25">
      <c r="A26" s="76">
        <v>170</v>
      </c>
      <c r="B26" s="97" t="s">
        <v>67</v>
      </c>
      <c r="C26" s="74">
        <v>48</v>
      </c>
      <c r="D26" s="12">
        <v>1</v>
      </c>
      <c r="E26" s="50">
        <f t="shared" si="4"/>
        <v>1</v>
      </c>
      <c r="F26" s="124">
        <f t="shared" si="5"/>
        <v>170</v>
      </c>
      <c r="G26" s="39">
        <f>+F26*D26</f>
        <v>170</v>
      </c>
    </row>
    <row r="27" spans="1:7" ht="11.25" customHeight="1" thickBot="1" x14ac:dyDescent="0.3">
      <c r="A27" s="82"/>
      <c r="B27" s="82"/>
      <c r="C27" s="82"/>
      <c r="D27" s="15"/>
      <c r="E27" s="98"/>
      <c r="F27" s="82"/>
      <c r="G27" s="15"/>
    </row>
    <row r="28" spans="1:7" ht="22.5" customHeight="1" thickTop="1" thickBot="1" x14ac:dyDescent="0.3">
      <c r="F28" s="85" t="s">
        <v>4</v>
      </c>
      <c r="G28" s="86" t="s">
        <v>5</v>
      </c>
    </row>
    <row r="29" spans="1:7" ht="22.5" customHeight="1" thickTop="1" thickBot="1" x14ac:dyDescent="0.3">
      <c r="A29" s="87" t="s">
        <v>65</v>
      </c>
      <c r="B29" s="88"/>
      <c r="C29" s="89"/>
      <c r="D29" s="177">
        <f>SUM(G25:G26)</f>
        <v>340</v>
      </c>
      <c r="E29" s="178"/>
      <c r="F29" s="90">
        <v>0.21</v>
      </c>
      <c r="G29" s="91">
        <f>+D29*F29+D29</f>
        <v>411.4</v>
      </c>
    </row>
    <row r="30" spans="1:7" ht="11.25" customHeight="1" thickTop="1" thickBot="1" x14ac:dyDescent="0.3">
      <c r="A30" s="82"/>
      <c r="B30" s="82"/>
      <c r="C30" s="82"/>
      <c r="D30" s="15"/>
      <c r="E30" s="98"/>
      <c r="F30" s="82"/>
      <c r="G30" s="15"/>
    </row>
    <row r="31" spans="1:7" ht="22.5" customHeight="1" x14ac:dyDescent="0.25">
      <c r="A31" s="145" t="s">
        <v>56</v>
      </c>
      <c r="B31" s="146"/>
      <c r="C31" s="146"/>
      <c r="D31" s="147"/>
      <c r="E31" s="67"/>
      <c r="F31" s="67"/>
      <c r="G31" s="67"/>
    </row>
    <row r="32" spans="1:7" ht="22.5" customHeight="1" thickBot="1" x14ac:dyDescent="0.3">
      <c r="A32" s="68" t="s">
        <v>17</v>
      </c>
      <c r="B32" s="69" t="s">
        <v>108</v>
      </c>
      <c r="C32" s="70" t="s">
        <v>35</v>
      </c>
      <c r="D32" s="71" t="s">
        <v>20</v>
      </c>
    </row>
    <row r="33" spans="1:7" ht="22.5" customHeight="1" x14ac:dyDescent="0.25">
      <c r="A33" s="99">
        <v>1</v>
      </c>
      <c r="B33" s="100" t="s">
        <v>149</v>
      </c>
      <c r="C33" s="12">
        <v>1</v>
      </c>
      <c r="D33" s="75">
        <f>+C33*A33</f>
        <v>1</v>
      </c>
      <c r="E33" s="101" t="s">
        <v>109</v>
      </c>
      <c r="F33" s="102"/>
      <c r="G33" s="103"/>
    </row>
    <row r="34" spans="1:7" ht="22.5" customHeight="1" x14ac:dyDescent="0.25">
      <c r="A34" s="99"/>
      <c r="B34" s="104"/>
      <c r="C34" s="12"/>
      <c r="D34" s="75">
        <f t="shared" ref="D34:D37" si="6">+C34*A34</f>
        <v>0</v>
      </c>
      <c r="E34" s="225"/>
      <c r="F34" s="226"/>
      <c r="G34" s="107"/>
    </row>
    <row r="35" spans="1:7" ht="22.5" customHeight="1" x14ac:dyDescent="0.25">
      <c r="A35" s="99"/>
      <c r="B35" s="104"/>
      <c r="C35" s="12"/>
      <c r="D35" s="75">
        <f t="shared" si="6"/>
        <v>0</v>
      </c>
      <c r="E35" s="225"/>
      <c r="F35" s="226"/>
      <c r="G35" s="107"/>
    </row>
    <row r="36" spans="1:7" ht="22.5" customHeight="1" x14ac:dyDescent="0.25">
      <c r="A36" s="99"/>
      <c r="B36" s="104"/>
      <c r="C36" s="12"/>
      <c r="D36" s="75">
        <f t="shared" si="6"/>
        <v>0</v>
      </c>
      <c r="E36" s="225"/>
      <c r="F36" s="226"/>
      <c r="G36" s="107"/>
    </row>
    <row r="37" spans="1:7" ht="22.5" customHeight="1" x14ac:dyDescent="0.25">
      <c r="A37" s="99"/>
      <c r="B37" s="104"/>
      <c r="C37" s="12"/>
      <c r="D37" s="75">
        <f t="shared" si="6"/>
        <v>0</v>
      </c>
      <c r="E37" s="225"/>
      <c r="F37" s="226"/>
      <c r="G37" s="107"/>
    </row>
    <row r="38" spans="1:7" ht="22.5" customHeight="1" x14ac:dyDescent="0.25">
      <c r="A38" s="99"/>
      <c r="B38" s="104"/>
      <c r="C38" s="12"/>
      <c r="D38" s="75">
        <f>+C38*A38</f>
        <v>0</v>
      </c>
      <c r="E38" s="105" t="s">
        <v>110</v>
      </c>
      <c r="F38" s="106"/>
      <c r="G38" s="107"/>
    </row>
    <row r="39" spans="1:7" ht="22.5" customHeight="1" x14ac:dyDescent="0.25">
      <c r="A39" s="99"/>
      <c r="B39" s="100"/>
      <c r="C39" s="12"/>
      <c r="D39" s="75">
        <f t="shared" ref="D39:D41" si="7">+C39*A39</f>
        <v>0</v>
      </c>
      <c r="E39" s="105" t="s">
        <v>111</v>
      </c>
      <c r="F39" s="106"/>
      <c r="G39" s="107"/>
    </row>
    <row r="40" spans="1:7" ht="22.5" customHeight="1" x14ac:dyDescent="0.25">
      <c r="A40" s="99"/>
      <c r="B40" s="104"/>
      <c r="C40" s="12"/>
      <c r="D40" s="75">
        <f t="shared" si="7"/>
        <v>0</v>
      </c>
      <c r="E40" s="105" t="s">
        <v>155</v>
      </c>
      <c r="F40" s="106"/>
      <c r="G40" s="107"/>
    </row>
    <row r="41" spans="1:7" ht="22.5" customHeight="1" thickBot="1" x14ac:dyDescent="0.3">
      <c r="A41" s="108"/>
      <c r="B41" s="109"/>
      <c r="C41" s="81"/>
      <c r="D41" s="75">
        <f t="shared" si="7"/>
        <v>0</v>
      </c>
      <c r="E41" s="110" t="s">
        <v>112</v>
      </c>
      <c r="F41" s="111"/>
      <c r="G41" s="112"/>
    </row>
    <row r="42" spans="1:7" ht="11.25" customHeight="1" thickBot="1" x14ac:dyDescent="0.3">
      <c r="A42" s="82"/>
      <c r="B42" s="82"/>
      <c r="C42" s="82"/>
      <c r="D42" s="15"/>
      <c r="E42" s="82"/>
      <c r="F42" s="82"/>
      <c r="G42" s="15"/>
    </row>
    <row r="43" spans="1:7" ht="22.5" customHeight="1" thickTop="1" thickBot="1" x14ac:dyDescent="0.3">
      <c r="F43" s="85" t="s">
        <v>4</v>
      </c>
      <c r="G43" s="86" t="s">
        <v>5</v>
      </c>
    </row>
    <row r="44" spans="1:7" ht="22.5" customHeight="1" thickTop="1" thickBot="1" x14ac:dyDescent="0.3">
      <c r="A44" s="87" t="s">
        <v>66</v>
      </c>
      <c r="B44" s="88"/>
      <c r="C44" s="89"/>
      <c r="D44" s="177">
        <f>SUM(D33:D41)*8</f>
        <v>8</v>
      </c>
      <c r="E44" s="178"/>
      <c r="F44" s="90">
        <v>0.21</v>
      </c>
      <c r="G44" s="91">
        <f>+D44*F44+D44</f>
        <v>9.68</v>
      </c>
    </row>
    <row r="45" spans="1:7" ht="11.25" customHeight="1" thickTop="1" thickBot="1" x14ac:dyDescent="0.3">
      <c r="A45" s="82"/>
      <c r="B45" s="82"/>
      <c r="C45" s="82"/>
      <c r="D45" s="15"/>
      <c r="E45" s="82"/>
      <c r="F45" s="82"/>
      <c r="G45" s="15"/>
    </row>
    <row r="46" spans="1:7" ht="22.5" customHeight="1" x14ac:dyDescent="0.25">
      <c r="A46" s="145" t="s">
        <v>156</v>
      </c>
      <c r="B46" s="146"/>
      <c r="C46" s="146"/>
      <c r="D46" s="147"/>
      <c r="E46" s="82"/>
    </row>
    <row r="47" spans="1:7" ht="22.5" customHeight="1" thickBot="1" x14ac:dyDescent="0.3">
      <c r="A47" s="68" t="s">
        <v>17</v>
      </c>
      <c r="B47" s="69" t="s">
        <v>38</v>
      </c>
      <c r="C47" s="70" t="s">
        <v>35</v>
      </c>
      <c r="D47" s="71" t="s">
        <v>20</v>
      </c>
      <c r="E47" s="82"/>
    </row>
    <row r="48" spans="1:7" ht="22.5" customHeight="1" x14ac:dyDescent="0.25">
      <c r="A48" s="113">
        <v>30</v>
      </c>
      <c r="B48" s="114" t="s">
        <v>36</v>
      </c>
      <c r="C48" s="12">
        <v>1</v>
      </c>
      <c r="D48" s="75">
        <f>+C48*A48</f>
        <v>30</v>
      </c>
      <c r="E48" s="82"/>
    </row>
    <row r="49" spans="1:7" ht="22.5" customHeight="1" x14ac:dyDescent="0.25">
      <c r="A49" s="115">
        <v>24</v>
      </c>
      <c r="B49" s="116" t="s">
        <v>50</v>
      </c>
      <c r="C49" s="12">
        <v>1</v>
      </c>
      <c r="D49" s="75">
        <f t="shared" ref="D49:D55" si="8">+C49*A49</f>
        <v>24</v>
      </c>
      <c r="E49" s="82"/>
    </row>
    <row r="50" spans="1:7" ht="22.5" customHeight="1" x14ac:dyDescent="0.25">
      <c r="A50" s="115">
        <v>20</v>
      </c>
      <c r="B50" s="117" t="s">
        <v>51</v>
      </c>
      <c r="C50" s="12">
        <v>1</v>
      </c>
      <c r="D50" s="75">
        <f t="shared" si="8"/>
        <v>20</v>
      </c>
      <c r="E50" s="82"/>
    </row>
    <row r="51" spans="1:7" ht="22.5" customHeight="1" x14ac:dyDescent="0.25">
      <c r="A51" s="115">
        <v>15</v>
      </c>
      <c r="B51" s="116" t="s">
        <v>52</v>
      </c>
      <c r="C51" s="12">
        <v>1</v>
      </c>
      <c r="D51" s="75">
        <f t="shared" si="8"/>
        <v>15</v>
      </c>
      <c r="E51" s="82"/>
    </row>
    <row r="52" spans="1:7" ht="22.5" customHeight="1" x14ac:dyDescent="0.25">
      <c r="A52" s="115">
        <v>15</v>
      </c>
      <c r="B52" s="117" t="s">
        <v>60</v>
      </c>
      <c r="C52" s="12">
        <v>1</v>
      </c>
      <c r="D52" s="75">
        <f t="shared" si="8"/>
        <v>15</v>
      </c>
      <c r="E52" s="82"/>
    </row>
    <row r="53" spans="1:7" ht="22.5" customHeight="1" x14ac:dyDescent="0.25">
      <c r="A53" s="115">
        <v>50</v>
      </c>
      <c r="B53" s="116" t="s">
        <v>53</v>
      </c>
      <c r="C53" s="12">
        <v>1</v>
      </c>
      <c r="D53" s="75">
        <f t="shared" si="8"/>
        <v>50</v>
      </c>
      <c r="E53" s="82"/>
    </row>
    <row r="54" spans="1:7" ht="22.5" customHeight="1" x14ac:dyDescent="0.25">
      <c r="A54" s="115">
        <v>50</v>
      </c>
      <c r="B54" s="117" t="s">
        <v>54</v>
      </c>
      <c r="C54" s="12">
        <v>1</v>
      </c>
      <c r="D54" s="75">
        <f t="shared" si="8"/>
        <v>50</v>
      </c>
      <c r="E54" s="82"/>
    </row>
    <row r="55" spans="1:7" ht="22.5" customHeight="1" x14ac:dyDescent="0.25">
      <c r="A55" s="138">
        <f>3*12*8</f>
        <v>288</v>
      </c>
      <c r="B55" s="139" t="s">
        <v>57</v>
      </c>
      <c r="C55" s="130">
        <v>1</v>
      </c>
      <c r="D55" s="140">
        <f t="shared" si="8"/>
        <v>288</v>
      </c>
      <c r="E55" s="82"/>
    </row>
    <row r="56" spans="1:7" ht="22.5" customHeight="1" x14ac:dyDescent="0.25">
      <c r="A56" s="99"/>
      <c r="B56" s="136"/>
      <c r="C56" s="12"/>
      <c r="D56" s="75">
        <f>+C56*A56</f>
        <v>0</v>
      </c>
      <c r="E56" s="82"/>
    </row>
    <row r="57" spans="1:7" ht="22.5" customHeight="1" x14ac:dyDescent="0.25">
      <c r="A57" s="99"/>
      <c r="B57" s="136"/>
      <c r="C57" s="12"/>
      <c r="D57" s="75">
        <f t="shared" ref="D57:D60" si="9">+C57*A57</f>
        <v>0</v>
      </c>
      <c r="E57" s="82"/>
    </row>
    <row r="58" spans="1:7" ht="22.5" customHeight="1" x14ac:dyDescent="0.25">
      <c r="A58" s="99"/>
      <c r="B58" s="136"/>
      <c r="C58" s="12"/>
      <c r="D58" s="75">
        <f t="shared" si="9"/>
        <v>0</v>
      </c>
      <c r="E58" s="82"/>
    </row>
    <row r="59" spans="1:7" ht="22.5" customHeight="1" x14ac:dyDescent="0.25">
      <c r="A59" s="99"/>
      <c r="B59" s="136"/>
      <c r="C59" s="12"/>
      <c r="D59" s="75">
        <f t="shared" si="9"/>
        <v>0</v>
      </c>
      <c r="E59" s="82"/>
    </row>
    <row r="60" spans="1:7" ht="22.5" customHeight="1" thickBot="1" x14ac:dyDescent="0.3">
      <c r="A60" s="108"/>
      <c r="B60" s="137"/>
      <c r="C60" s="81"/>
      <c r="D60" s="75">
        <f t="shared" si="9"/>
        <v>0</v>
      </c>
      <c r="E60" s="82"/>
    </row>
    <row r="61" spans="1:7" ht="11.25" customHeight="1" thickBot="1" x14ac:dyDescent="0.3">
      <c r="A61" s="82"/>
      <c r="B61" s="82"/>
      <c r="C61" s="82"/>
      <c r="D61" s="15"/>
      <c r="E61" s="82"/>
    </row>
    <row r="62" spans="1:7" ht="22.5" customHeight="1" thickTop="1" thickBot="1" x14ac:dyDescent="0.3">
      <c r="F62" s="85" t="s">
        <v>4</v>
      </c>
      <c r="G62" s="86" t="s">
        <v>5</v>
      </c>
    </row>
    <row r="63" spans="1:7" ht="22.5" customHeight="1" thickTop="1" thickBot="1" x14ac:dyDescent="0.3">
      <c r="A63" s="87" t="s">
        <v>69</v>
      </c>
      <c r="B63" s="88"/>
      <c r="C63" s="89"/>
      <c r="D63" s="177">
        <f>SUM(D48:D60)</f>
        <v>492</v>
      </c>
      <c r="E63" s="178"/>
      <c r="F63" s="90">
        <v>0.21</v>
      </c>
      <c r="G63" s="91">
        <f>+D63*F63+D63</f>
        <v>595.31999999999994</v>
      </c>
    </row>
    <row r="64" spans="1:7" ht="11.25" customHeight="1" thickTop="1" thickBot="1" x14ac:dyDescent="0.3"/>
    <row r="65" spans="1:4" ht="22.5" customHeight="1" thickTop="1" thickBot="1" x14ac:dyDescent="0.3">
      <c r="A65" s="118" t="s">
        <v>73</v>
      </c>
      <c r="B65" s="119"/>
      <c r="C65" s="120"/>
      <c r="D65" s="121">
        <f>+D21+D29+D44+D63</f>
        <v>2748</v>
      </c>
    </row>
    <row r="66" spans="1:4" ht="22.5" customHeight="1" thickTop="1" x14ac:dyDescent="0.25">
      <c r="A66" s="122"/>
      <c r="B66" s="123"/>
      <c r="C66" s="84"/>
    </row>
    <row r="67" spans="1:4" ht="22.5" customHeight="1" x14ac:dyDescent="0.25">
      <c r="A67" s="165" t="s">
        <v>10</v>
      </c>
      <c r="B67" s="166"/>
      <c r="C67" s="166"/>
      <c r="D67" s="167"/>
    </row>
    <row r="68" spans="1:4" ht="22.5" customHeight="1" x14ac:dyDescent="0.25">
      <c r="A68" s="168"/>
      <c r="B68" s="169"/>
      <c r="C68" s="169"/>
      <c r="D68" s="170"/>
    </row>
    <row r="69" spans="1:4" ht="22.5" customHeight="1" x14ac:dyDescent="0.25">
      <c r="A69" s="168"/>
      <c r="B69" s="169"/>
      <c r="C69" s="169"/>
      <c r="D69" s="170"/>
    </row>
    <row r="70" spans="1:4" ht="22.5" customHeight="1" x14ac:dyDescent="0.25">
      <c r="A70" s="168"/>
      <c r="B70" s="169"/>
      <c r="C70" s="169"/>
      <c r="D70" s="170"/>
    </row>
    <row r="71" spans="1:4" ht="22.5" customHeight="1" x14ac:dyDescent="0.25">
      <c r="A71" s="168"/>
      <c r="B71" s="169"/>
      <c r="C71" s="169"/>
      <c r="D71" s="170"/>
    </row>
    <row r="72" spans="1:4" ht="22.5" customHeight="1" x14ac:dyDescent="0.25">
      <c r="A72" s="171"/>
      <c r="B72" s="172"/>
      <c r="C72" s="172"/>
      <c r="D72" s="173"/>
    </row>
  </sheetData>
  <sheetProtection algorithmName="SHA-512" hashValue="G9QqbZwjjkWhCTIST0Wjd+99qTsha2ppoQzpRttm57QYGL/7CsOwwT0Ahy9gxUzOUqzrBip3idwBszLDZJ6C9A==" saltValue="L4yfug2aKeu4FSpnErMFng==" spinCount="100000" sheet="1" objects="1" scenarios="1" selectLockedCells="1"/>
  <mergeCells count="12">
    <mergeCell ref="A1:G1"/>
    <mergeCell ref="A2:G2"/>
    <mergeCell ref="A6:G6"/>
    <mergeCell ref="A67:D72"/>
    <mergeCell ref="A31:D31"/>
    <mergeCell ref="A23:G23"/>
    <mergeCell ref="D21:E21"/>
    <mergeCell ref="D29:E29"/>
    <mergeCell ref="A46:D46"/>
    <mergeCell ref="D44:E44"/>
    <mergeCell ref="D63:E63"/>
    <mergeCell ref="A3:G3"/>
  </mergeCells>
  <pageMargins left="0.7" right="0.7" top="0.75" bottom="0.75" header="0.3" footer="0.3"/>
  <pageSetup paperSize="9" scale="59" fitToHeight="0" orientation="landscape" r:id="rId1"/>
  <rowBreaks count="1" manualBreakCount="1">
    <brk id="45" max="6" man="1"/>
  </rowBreaks>
  <ignoredErrors>
    <ignoredError sqref="E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31CB-65F5-415E-816A-371EFE3ECB77}">
  <sheetPr>
    <pageSetUpPr fitToPage="1"/>
  </sheetPr>
  <dimension ref="A1:G21"/>
  <sheetViews>
    <sheetView workbookViewId="0">
      <selection activeCell="F8" sqref="F8"/>
    </sheetView>
  </sheetViews>
  <sheetFormatPr defaultRowHeight="15" x14ac:dyDescent="0.25"/>
  <cols>
    <col min="1" max="1" width="10.85546875" customWidth="1"/>
    <col min="2" max="2" width="54.28515625" customWidth="1"/>
    <col min="3" max="4" width="27.28515625" customWidth="1"/>
    <col min="5" max="7" width="37.85546875" customWidth="1"/>
  </cols>
  <sheetData>
    <row r="1" spans="1:7" ht="26.25" customHeight="1" x14ac:dyDescent="0.25">
      <c r="A1" s="186" t="s">
        <v>0</v>
      </c>
      <c r="B1" s="187"/>
      <c r="C1" s="187"/>
      <c r="D1" s="187"/>
      <c r="E1" s="187"/>
      <c r="F1" s="187"/>
      <c r="G1" s="188"/>
    </row>
    <row r="2" spans="1:7" ht="26.25" customHeight="1" x14ac:dyDescent="0.25">
      <c r="A2" s="189" t="s">
        <v>1</v>
      </c>
      <c r="B2" s="190"/>
      <c r="C2" s="190"/>
      <c r="D2" s="190"/>
      <c r="E2" s="190"/>
      <c r="F2" s="190"/>
      <c r="G2" s="191"/>
    </row>
    <row r="3" spans="1:7" x14ac:dyDescent="0.25">
      <c r="A3" s="3"/>
      <c r="B3" s="3"/>
      <c r="C3" s="3"/>
      <c r="D3" s="3"/>
      <c r="E3" s="1"/>
    </row>
    <row r="4" spans="1:7" ht="15" customHeight="1" thickBot="1" x14ac:dyDescent="0.3">
      <c r="A4" s="13"/>
      <c r="B4" s="14"/>
      <c r="C4" s="14"/>
      <c r="D4" s="14"/>
      <c r="E4" s="15"/>
      <c r="F4" s="16"/>
      <c r="G4" s="2"/>
    </row>
    <row r="5" spans="1:7" ht="30" customHeight="1" x14ac:dyDescent="0.25">
      <c r="A5" s="182" t="s">
        <v>6</v>
      </c>
      <c r="B5" s="183"/>
      <c r="C5" s="34" t="s">
        <v>7</v>
      </c>
      <c r="D5" s="34" t="s">
        <v>47</v>
      </c>
      <c r="E5" s="184" t="s">
        <v>2</v>
      </c>
      <c r="F5" s="185" t="s">
        <v>3</v>
      </c>
    </row>
    <row r="6" spans="1:7" ht="30" customHeight="1" x14ac:dyDescent="0.25">
      <c r="A6" s="7" t="s">
        <v>43</v>
      </c>
      <c r="B6" s="23" t="s">
        <v>8</v>
      </c>
      <c r="C6" s="8" t="s">
        <v>150</v>
      </c>
      <c r="D6" s="45" t="s">
        <v>37</v>
      </c>
      <c r="E6" s="12">
        <v>1</v>
      </c>
      <c r="F6" s="10" t="s">
        <v>9</v>
      </c>
    </row>
    <row r="7" spans="1:7" ht="30" customHeight="1" x14ac:dyDescent="0.25">
      <c r="A7" s="29" t="s">
        <v>44</v>
      </c>
      <c r="B7" s="28" t="s">
        <v>22</v>
      </c>
      <c r="C7" s="29" t="s">
        <v>150</v>
      </c>
      <c r="D7" s="45" t="s">
        <v>37</v>
      </c>
      <c r="E7" s="12">
        <v>1</v>
      </c>
      <c r="F7" s="11" t="s">
        <v>9</v>
      </c>
    </row>
    <row r="8" spans="1:7" ht="30" customHeight="1" x14ac:dyDescent="0.25">
      <c r="A8" s="7" t="s">
        <v>45</v>
      </c>
      <c r="B8" s="23" t="s">
        <v>49</v>
      </c>
      <c r="C8" s="8" t="s">
        <v>150</v>
      </c>
      <c r="D8" s="45" t="s">
        <v>37</v>
      </c>
      <c r="E8" s="12">
        <v>1</v>
      </c>
      <c r="F8" s="10" t="s">
        <v>9</v>
      </c>
    </row>
    <row r="9" spans="1:7" ht="30" customHeight="1" x14ac:dyDescent="0.25">
      <c r="A9" s="29" t="s">
        <v>48</v>
      </c>
      <c r="B9" s="28" t="s">
        <v>107</v>
      </c>
      <c r="C9" s="29" t="s">
        <v>150</v>
      </c>
      <c r="D9" s="48">
        <v>1</v>
      </c>
      <c r="E9" s="12">
        <v>1</v>
      </c>
      <c r="F9" s="11" t="s">
        <v>9</v>
      </c>
    </row>
    <row r="10" spans="1:7" ht="15" customHeight="1" thickBot="1" x14ac:dyDescent="0.3">
      <c r="A10" s="13"/>
      <c r="B10" s="14"/>
      <c r="C10" s="14"/>
      <c r="D10" s="14"/>
      <c r="E10" s="15"/>
      <c r="F10" s="16"/>
      <c r="G10" s="2"/>
    </row>
    <row r="11" spans="1:7" ht="30" customHeight="1" thickTop="1" thickBot="1" x14ac:dyDescent="0.3">
      <c r="F11" s="17" t="s">
        <v>4</v>
      </c>
      <c r="G11" s="21" t="s">
        <v>5</v>
      </c>
    </row>
    <row r="12" spans="1:7" ht="30" customHeight="1" thickTop="1" thickBot="1" x14ac:dyDescent="0.3">
      <c r="A12" s="24" t="s">
        <v>46</v>
      </c>
      <c r="B12" s="30"/>
      <c r="C12" s="26"/>
      <c r="D12" s="26"/>
      <c r="E12" s="44">
        <f>SUM(E6:E9)</f>
        <v>4</v>
      </c>
      <c r="F12" s="18"/>
      <c r="G12" s="25">
        <f>+E12*F12+E12</f>
        <v>4</v>
      </c>
    </row>
    <row r="13" spans="1:7" ht="15" customHeight="1" thickTop="1" thickBot="1" x14ac:dyDescent="0.3"/>
    <row r="14" spans="1:7" ht="30" customHeight="1" thickTop="1" thickBot="1" x14ac:dyDescent="0.3">
      <c r="A14" s="31" t="s">
        <v>70</v>
      </c>
      <c r="B14" s="19"/>
      <c r="C14" s="20"/>
      <c r="D14" s="20"/>
      <c r="E14" s="32">
        <f>SUM(E6:E9)</f>
        <v>4</v>
      </c>
    </row>
    <row r="15" spans="1:7" ht="15" customHeight="1" thickTop="1" x14ac:dyDescent="0.25">
      <c r="A15" s="4"/>
      <c r="B15" s="5"/>
      <c r="C15" s="2"/>
      <c r="D15" s="2"/>
    </row>
    <row r="16" spans="1:7" ht="22.5" customHeight="1" x14ac:dyDescent="0.25">
      <c r="A16" s="165" t="s">
        <v>10</v>
      </c>
      <c r="B16" s="166"/>
      <c r="C16" s="166"/>
      <c r="D16" s="166"/>
      <c r="E16" s="167"/>
    </row>
    <row r="17" spans="1:5" ht="22.5" customHeight="1" x14ac:dyDescent="0.25">
      <c r="A17" s="168"/>
      <c r="B17" s="169"/>
      <c r="C17" s="169"/>
      <c r="D17" s="169"/>
      <c r="E17" s="170"/>
    </row>
    <row r="18" spans="1:5" ht="22.5" customHeight="1" x14ac:dyDescent="0.25">
      <c r="A18" s="168"/>
      <c r="B18" s="169"/>
      <c r="C18" s="169"/>
      <c r="D18" s="169"/>
      <c r="E18" s="170"/>
    </row>
    <row r="19" spans="1:5" ht="22.5" customHeight="1" x14ac:dyDescent="0.25">
      <c r="A19" s="168"/>
      <c r="B19" s="169"/>
      <c r="C19" s="169"/>
      <c r="D19" s="169"/>
      <c r="E19" s="170"/>
    </row>
    <row r="20" spans="1:5" ht="22.5" customHeight="1" x14ac:dyDescent="0.25">
      <c r="A20" s="168"/>
      <c r="B20" s="169"/>
      <c r="C20" s="169"/>
      <c r="D20" s="169"/>
      <c r="E20" s="170"/>
    </row>
    <row r="21" spans="1:5" ht="22.5" customHeight="1" x14ac:dyDescent="0.25">
      <c r="A21" s="171"/>
      <c r="B21" s="172"/>
      <c r="C21" s="172"/>
      <c r="D21" s="172"/>
      <c r="E21" s="173"/>
    </row>
  </sheetData>
  <mergeCells count="5">
    <mergeCell ref="A5:B5"/>
    <mergeCell ref="E5:F5"/>
    <mergeCell ref="A1:G1"/>
    <mergeCell ref="A2:G2"/>
    <mergeCell ref="A16:E21"/>
  </mergeCells>
  <pageMargins left="0.7" right="0.7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CA85-5326-4E23-89CD-1FA79A4FF9CF}">
  <sheetPr>
    <pageSetUpPr fitToPage="1"/>
  </sheetPr>
  <dimension ref="A1:G29"/>
  <sheetViews>
    <sheetView workbookViewId="0">
      <selection activeCell="B22" sqref="B22:C22"/>
    </sheetView>
  </sheetViews>
  <sheetFormatPr defaultRowHeight="15" x14ac:dyDescent="0.25"/>
  <cols>
    <col min="1" max="1" width="10.85546875" customWidth="1"/>
    <col min="2" max="2" width="54.28515625" customWidth="1"/>
    <col min="3" max="3" width="67.85546875" customWidth="1"/>
    <col min="4" max="4" width="27.28515625" customWidth="1"/>
    <col min="5" max="7" width="37.85546875" customWidth="1"/>
  </cols>
  <sheetData>
    <row r="1" spans="1:6" ht="23.25" x14ac:dyDescent="0.25">
      <c r="A1" s="186" t="s">
        <v>0</v>
      </c>
      <c r="B1" s="187"/>
      <c r="C1" s="187"/>
      <c r="D1" s="187"/>
      <c r="E1" s="187"/>
      <c r="F1" s="188"/>
    </row>
    <row r="2" spans="1:6" ht="18.75" x14ac:dyDescent="0.25">
      <c r="A2" s="189" t="s">
        <v>1</v>
      </c>
      <c r="B2" s="194"/>
      <c r="C2" s="194"/>
      <c r="D2" s="194"/>
      <c r="E2" s="194"/>
      <c r="F2" s="195"/>
    </row>
    <row r="3" spans="1:6" ht="15.75" thickBot="1" x14ac:dyDescent="0.3"/>
    <row r="4" spans="1:6" ht="22.5" customHeight="1" x14ac:dyDescent="0.25">
      <c r="A4" s="198" t="s">
        <v>116</v>
      </c>
      <c r="B4" s="199"/>
      <c r="C4" s="199"/>
      <c r="D4" s="200" t="s">
        <v>11</v>
      </c>
      <c r="E4" s="196" t="s">
        <v>2</v>
      </c>
      <c r="F4" s="196" t="s">
        <v>71</v>
      </c>
    </row>
    <row r="5" spans="1:6" ht="22.5" customHeight="1" thickBot="1" x14ac:dyDescent="0.3">
      <c r="A5" s="35" t="s">
        <v>58</v>
      </c>
      <c r="B5" s="46" t="s">
        <v>16</v>
      </c>
      <c r="C5" s="46"/>
      <c r="D5" s="201"/>
      <c r="E5" s="197"/>
      <c r="F5" s="197"/>
    </row>
    <row r="6" spans="1:6" ht="22.5" customHeight="1" x14ac:dyDescent="0.25">
      <c r="A6" s="38" t="s">
        <v>12</v>
      </c>
      <c r="B6" s="204" t="s">
        <v>78</v>
      </c>
      <c r="C6" s="205"/>
      <c r="D6" s="37" t="s">
        <v>37</v>
      </c>
      <c r="E6" s="22"/>
      <c r="F6" s="29" t="s">
        <v>14</v>
      </c>
    </row>
    <row r="7" spans="1:6" ht="22.5" customHeight="1" x14ac:dyDescent="0.25">
      <c r="A7" s="7" t="s">
        <v>13</v>
      </c>
      <c r="B7" s="206" t="s">
        <v>79</v>
      </c>
      <c r="C7" s="207"/>
      <c r="D7" s="8" t="s">
        <v>37</v>
      </c>
      <c r="E7" s="22"/>
      <c r="F7" s="29" t="s">
        <v>14</v>
      </c>
    </row>
    <row r="8" spans="1:6" ht="22.5" customHeight="1" x14ac:dyDescent="0.25">
      <c r="A8" s="6" t="s">
        <v>15</v>
      </c>
      <c r="B8" s="208" t="s">
        <v>59</v>
      </c>
      <c r="C8" s="207"/>
      <c r="D8" s="29" t="s">
        <v>165</v>
      </c>
      <c r="E8" s="22"/>
      <c r="F8" s="29" t="s">
        <v>72</v>
      </c>
    </row>
    <row r="9" spans="1:6" ht="22.5" customHeight="1" x14ac:dyDescent="0.25">
      <c r="A9" s="7" t="s">
        <v>105</v>
      </c>
      <c r="B9" s="206" t="s">
        <v>61</v>
      </c>
      <c r="C9" s="209"/>
      <c r="D9" s="8" t="s">
        <v>37</v>
      </c>
      <c r="E9" s="22"/>
      <c r="F9" s="29" t="s">
        <v>72</v>
      </c>
    </row>
    <row r="10" spans="1:6" ht="22.5" customHeight="1" x14ac:dyDescent="0.25">
      <c r="A10" s="6" t="s">
        <v>113</v>
      </c>
      <c r="B10" s="51" t="s">
        <v>114</v>
      </c>
      <c r="C10" s="52"/>
      <c r="D10" s="29" t="s">
        <v>37</v>
      </c>
      <c r="E10" s="22"/>
      <c r="F10" s="29" t="s">
        <v>119</v>
      </c>
    </row>
    <row r="11" spans="1:6" ht="22.5" customHeight="1" x14ac:dyDescent="0.25">
      <c r="A11" s="7" t="s">
        <v>115</v>
      </c>
      <c r="B11" s="206" t="s">
        <v>117</v>
      </c>
      <c r="C11" s="207"/>
      <c r="D11" s="8" t="s">
        <v>166</v>
      </c>
      <c r="E11" s="22"/>
      <c r="F11" s="29" t="s">
        <v>72</v>
      </c>
    </row>
    <row r="12" spans="1:6" ht="22.5" customHeight="1" thickBot="1" x14ac:dyDescent="0.3">
      <c r="A12" s="35" t="s">
        <v>152</v>
      </c>
      <c r="B12" s="215" t="s">
        <v>167</v>
      </c>
      <c r="C12" s="216"/>
      <c r="D12" s="59" t="s">
        <v>121</v>
      </c>
      <c r="E12" s="59" t="s">
        <v>2</v>
      </c>
      <c r="F12" s="59" t="s">
        <v>120</v>
      </c>
    </row>
    <row r="13" spans="1:6" ht="22.5" customHeight="1" x14ac:dyDescent="0.25">
      <c r="A13" s="38" t="s">
        <v>118</v>
      </c>
      <c r="B13" s="210" t="s">
        <v>122</v>
      </c>
      <c r="C13" s="211"/>
      <c r="D13" s="54"/>
      <c r="E13" s="55"/>
      <c r="F13" s="56" t="s">
        <v>137</v>
      </c>
    </row>
    <row r="14" spans="1:6" ht="22.5" customHeight="1" x14ac:dyDescent="0.25">
      <c r="A14" s="7" t="s">
        <v>130</v>
      </c>
      <c r="B14" s="212" t="s">
        <v>123</v>
      </c>
      <c r="C14" s="193"/>
      <c r="D14" s="53"/>
      <c r="E14" s="22"/>
      <c r="F14" s="11" t="s">
        <v>137</v>
      </c>
    </row>
    <row r="15" spans="1:6" ht="22.5" customHeight="1" x14ac:dyDescent="0.25">
      <c r="A15" s="6" t="s">
        <v>131</v>
      </c>
      <c r="B15" s="192" t="s">
        <v>124</v>
      </c>
      <c r="C15" s="193"/>
      <c r="D15" s="57"/>
      <c r="E15" s="22"/>
      <c r="F15" s="11" t="s">
        <v>137</v>
      </c>
    </row>
    <row r="16" spans="1:6" ht="22.5" customHeight="1" x14ac:dyDescent="0.25">
      <c r="A16" s="7" t="s">
        <v>132</v>
      </c>
      <c r="B16" s="212" t="s">
        <v>125</v>
      </c>
      <c r="C16" s="193"/>
      <c r="D16" s="57"/>
      <c r="E16" s="22"/>
      <c r="F16" s="11" t="s">
        <v>137</v>
      </c>
    </row>
    <row r="17" spans="1:7" ht="22.5" customHeight="1" x14ac:dyDescent="0.25">
      <c r="A17" s="6" t="s">
        <v>133</v>
      </c>
      <c r="B17" s="192" t="s">
        <v>126</v>
      </c>
      <c r="C17" s="193"/>
      <c r="D17" s="57"/>
      <c r="E17" s="22"/>
      <c r="F17" s="11" t="s">
        <v>137</v>
      </c>
    </row>
    <row r="18" spans="1:7" ht="22.5" customHeight="1" x14ac:dyDescent="0.25">
      <c r="A18" s="7" t="s">
        <v>134</v>
      </c>
      <c r="B18" s="212" t="s">
        <v>127</v>
      </c>
      <c r="C18" s="193"/>
      <c r="D18" s="57"/>
      <c r="E18" s="22"/>
      <c r="F18" s="11" t="s">
        <v>137</v>
      </c>
    </row>
    <row r="19" spans="1:7" ht="22.5" customHeight="1" x14ac:dyDescent="0.25">
      <c r="A19" s="6" t="s">
        <v>135</v>
      </c>
      <c r="B19" s="192" t="s">
        <v>128</v>
      </c>
      <c r="C19" s="193"/>
      <c r="D19" s="57"/>
      <c r="E19" s="22"/>
      <c r="F19" s="11" t="s">
        <v>137</v>
      </c>
    </row>
    <row r="20" spans="1:7" ht="22.5" customHeight="1" x14ac:dyDescent="0.25">
      <c r="A20" s="141" t="s">
        <v>136</v>
      </c>
      <c r="B20" s="213" t="s">
        <v>129</v>
      </c>
      <c r="C20" s="214"/>
      <c r="D20" s="142"/>
      <c r="E20" s="143"/>
      <c r="F20" s="144" t="s">
        <v>137</v>
      </c>
      <c r="G20" s="2"/>
    </row>
    <row r="21" spans="1:7" ht="22.5" customHeight="1" x14ac:dyDescent="0.25">
      <c r="A21" s="6" t="s">
        <v>169</v>
      </c>
      <c r="B21" s="192" t="s">
        <v>171</v>
      </c>
      <c r="C21" s="193"/>
      <c r="D21" s="57"/>
      <c r="E21" s="22"/>
      <c r="F21" s="144" t="s">
        <v>137</v>
      </c>
      <c r="G21" s="2"/>
    </row>
    <row r="22" spans="1:7" ht="22.5" customHeight="1" thickBot="1" x14ac:dyDescent="0.3">
      <c r="A22" s="33" t="s">
        <v>170</v>
      </c>
      <c r="B22" s="202" t="s">
        <v>172</v>
      </c>
      <c r="C22" s="203"/>
      <c r="D22" s="58"/>
      <c r="E22" s="41"/>
      <c r="F22" s="60" t="s">
        <v>137</v>
      </c>
      <c r="G22" s="2"/>
    </row>
    <row r="23" spans="1:7" ht="22.5" customHeight="1" x14ac:dyDescent="0.25"/>
    <row r="24" spans="1:7" x14ac:dyDescent="0.25">
      <c r="A24" s="165" t="s">
        <v>10</v>
      </c>
      <c r="B24" s="166"/>
      <c r="C24" s="166"/>
      <c r="D24" s="166"/>
      <c r="E24" s="167"/>
    </row>
    <row r="25" spans="1:7" x14ac:dyDescent="0.25">
      <c r="A25" s="168"/>
      <c r="B25" s="169"/>
      <c r="C25" s="169"/>
      <c r="D25" s="169"/>
      <c r="E25" s="170"/>
    </row>
    <row r="26" spans="1:7" x14ac:dyDescent="0.25">
      <c r="A26" s="168"/>
      <c r="B26" s="169"/>
      <c r="C26" s="169"/>
      <c r="D26" s="169"/>
      <c r="E26" s="170"/>
    </row>
    <row r="27" spans="1:7" ht="51.75" customHeight="1" x14ac:dyDescent="0.25">
      <c r="A27" s="168"/>
      <c r="B27" s="169"/>
      <c r="C27" s="169"/>
      <c r="D27" s="169"/>
      <c r="E27" s="170"/>
    </row>
    <row r="28" spans="1:7" ht="90" customHeight="1" x14ac:dyDescent="0.25">
      <c r="A28" s="168"/>
      <c r="B28" s="169"/>
      <c r="C28" s="169"/>
      <c r="D28" s="169"/>
      <c r="E28" s="170"/>
    </row>
    <row r="29" spans="1:7" x14ac:dyDescent="0.25">
      <c r="A29" s="171"/>
      <c r="B29" s="172"/>
      <c r="C29" s="172"/>
      <c r="D29" s="172"/>
      <c r="E29" s="173"/>
    </row>
  </sheetData>
  <mergeCells count="23">
    <mergeCell ref="B22:C22"/>
    <mergeCell ref="A24:E29"/>
    <mergeCell ref="B6:C6"/>
    <mergeCell ref="B7:C7"/>
    <mergeCell ref="B8:C8"/>
    <mergeCell ref="B9:C9"/>
    <mergeCell ref="B11:C11"/>
    <mergeCell ref="B13:C13"/>
    <mergeCell ref="B14:C14"/>
    <mergeCell ref="B16:C16"/>
    <mergeCell ref="B17:C17"/>
    <mergeCell ref="B15:C15"/>
    <mergeCell ref="B18:C18"/>
    <mergeCell ref="B19:C19"/>
    <mergeCell ref="B20:C20"/>
    <mergeCell ref="B12:C12"/>
    <mergeCell ref="B21:C21"/>
    <mergeCell ref="A1:F1"/>
    <mergeCell ref="A2:F2"/>
    <mergeCell ref="E4:E5"/>
    <mergeCell ref="F4:F5"/>
    <mergeCell ref="A4:C4"/>
    <mergeCell ref="D4:D5"/>
  </mergeCells>
  <phoneticPr fontId="4" type="noConversion"/>
  <pageMargins left="0.7" right="0.7" top="0.75" bottom="0.75" header="0.3" footer="0.3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6B67-05DE-4C6B-A8E1-795E62AC3CD5}">
  <sheetPr>
    <pageSetUpPr fitToPage="1"/>
  </sheetPr>
  <dimension ref="A1:C17"/>
  <sheetViews>
    <sheetView workbookViewId="0">
      <selection activeCell="C6" sqref="C6"/>
    </sheetView>
  </sheetViews>
  <sheetFormatPr defaultRowHeight="15" x14ac:dyDescent="0.25"/>
  <cols>
    <col min="1" max="1" width="10.85546875" customWidth="1"/>
    <col min="2" max="2" width="101.7109375" customWidth="1"/>
    <col min="3" max="3" width="43.7109375" customWidth="1"/>
    <col min="4" max="4" width="13.140625" customWidth="1"/>
  </cols>
  <sheetData>
    <row r="1" spans="1:3" ht="26.25" customHeight="1" x14ac:dyDescent="0.25">
      <c r="A1" s="186" t="s">
        <v>0</v>
      </c>
      <c r="B1" s="187"/>
      <c r="C1" s="187"/>
    </row>
    <row r="2" spans="1:3" ht="26.25" customHeight="1" x14ac:dyDescent="0.25"/>
    <row r="3" spans="1:3" x14ac:dyDescent="0.25">
      <c r="A3" s="3"/>
      <c r="B3" s="3"/>
      <c r="C3" s="1"/>
    </row>
    <row r="4" spans="1:3" ht="30" customHeight="1" x14ac:dyDescent="0.25">
      <c r="A4" s="217" t="s">
        <v>151</v>
      </c>
      <c r="B4" s="218"/>
      <c r="C4" s="218"/>
    </row>
    <row r="5" spans="1:3" ht="30" customHeight="1" thickBot="1" x14ac:dyDescent="0.3">
      <c r="A5" s="35" t="s">
        <v>17</v>
      </c>
      <c r="B5" s="36" t="s">
        <v>16</v>
      </c>
      <c r="C5" s="42" t="s">
        <v>28</v>
      </c>
    </row>
    <row r="6" spans="1:3" ht="22.5" customHeight="1" thickTop="1" thickBot="1" x14ac:dyDescent="0.3">
      <c r="A6" s="31" t="s">
        <v>74</v>
      </c>
      <c r="B6" s="19"/>
      <c r="C6" s="32">
        <f>'Prijsblad VRZ meetapparatuur'!D41</f>
        <v>-105</v>
      </c>
    </row>
    <row r="7" spans="1:3" ht="22.5" customHeight="1" thickTop="1" thickBot="1" x14ac:dyDescent="0.3">
      <c r="A7" s="31" t="s">
        <v>75</v>
      </c>
      <c r="B7" s="19"/>
      <c r="C7" s="32">
        <f>'Prijzenblad onderhoud'!D65</f>
        <v>2748</v>
      </c>
    </row>
    <row r="8" spans="1:3" ht="22.5" customHeight="1" thickTop="1" thickBot="1" x14ac:dyDescent="0.3">
      <c r="A8" s="31" t="s">
        <v>70</v>
      </c>
      <c r="B8" s="19"/>
      <c r="C8" s="32">
        <f>'Prijzenblad VB'!E14</f>
        <v>4</v>
      </c>
    </row>
    <row r="9" spans="1:3" ht="22.5" customHeight="1" thickTop="1" thickBot="1" x14ac:dyDescent="0.3"/>
    <row r="10" spans="1:3" ht="22.5" customHeight="1" thickTop="1" thickBot="1" x14ac:dyDescent="0.3">
      <c r="A10" s="31" t="s">
        <v>76</v>
      </c>
      <c r="B10" s="19"/>
      <c r="C10" s="32">
        <f>SUM(C6:C8)</f>
        <v>2647</v>
      </c>
    </row>
    <row r="11" spans="1:3" ht="11.25" customHeight="1" thickTop="1" x14ac:dyDescent="0.25">
      <c r="A11" s="13"/>
      <c r="B11" s="14"/>
      <c r="C11" s="16"/>
    </row>
    <row r="12" spans="1:3" ht="22.5" customHeight="1" x14ac:dyDescent="0.25">
      <c r="A12" s="165" t="s">
        <v>10</v>
      </c>
      <c r="B12" s="166"/>
      <c r="C12" s="167"/>
    </row>
    <row r="13" spans="1:3" ht="22.5" customHeight="1" x14ac:dyDescent="0.25">
      <c r="A13" s="168"/>
      <c r="B13" s="169"/>
      <c r="C13" s="170"/>
    </row>
    <row r="14" spans="1:3" ht="22.5" customHeight="1" x14ac:dyDescent="0.25">
      <c r="A14" s="168"/>
      <c r="B14" s="169"/>
      <c r="C14" s="170"/>
    </row>
    <row r="15" spans="1:3" ht="22.5" customHeight="1" x14ac:dyDescent="0.25">
      <c r="A15" s="168"/>
      <c r="B15" s="169"/>
      <c r="C15" s="170"/>
    </row>
    <row r="16" spans="1:3" ht="22.5" customHeight="1" x14ac:dyDescent="0.25">
      <c r="A16" s="168"/>
      <c r="B16" s="169"/>
      <c r="C16" s="170"/>
    </row>
    <row r="17" spans="1:3" ht="22.5" customHeight="1" x14ac:dyDescent="0.25">
      <c r="A17" s="171"/>
      <c r="B17" s="172"/>
      <c r="C17" s="173"/>
    </row>
  </sheetData>
  <mergeCells count="3">
    <mergeCell ref="A1:C1"/>
    <mergeCell ref="A4:C4"/>
    <mergeCell ref="A12:C17"/>
  </mergeCells>
  <pageMargins left="0.7" right="0.7" top="0.75" bottom="0.75" header="0.3" footer="0.3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59C8-9B0C-4191-9D10-83E9C48CB020}">
  <sheetPr>
    <pageSetUpPr fitToPage="1"/>
  </sheetPr>
  <dimension ref="A1:E19"/>
  <sheetViews>
    <sheetView workbookViewId="0">
      <selection activeCell="B12" sqref="B12"/>
    </sheetView>
  </sheetViews>
  <sheetFormatPr defaultRowHeight="15" x14ac:dyDescent="0.25"/>
  <cols>
    <col min="1" max="1" width="10.85546875" customWidth="1"/>
    <col min="2" max="2" width="129.42578125" customWidth="1"/>
    <col min="3" max="3" width="32.140625" customWidth="1"/>
    <col min="4" max="4" width="22.28515625" bestFit="1" customWidth="1"/>
  </cols>
  <sheetData>
    <row r="1" spans="1:5" ht="23.25" x14ac:dyDescent="0.25">
      <c r="A1" s="186" t="s">
        <v>0</v>
      </c>
      <c r="B1" s="187"/>
      <c r="C1" s="187"/>
      <c r="D1" s="188"/>
    </row>
    <row r="2" spans="1:5" ht="18.75" x14ac:dyDescent="0.25">
      <c r="A2" s="219" t="s">
        <v>1</v>
      </c>
      <c r="B2" s="220"/>
      <c r="C2" s="220"/>
      <c r="D2" s="221"/>
    </row>
    <row r="3" spans="1:5" ht="18.75" x14ac:dyDescent="0.25">
      <c r="A3" s="222" t="s">
        <v>164</v>
      </c>
      <c r="B3" s="223"/>
      <c r="C3" s="223"/>
      <c r="D3" s="224"/>
    </row>
    <row r="4" spans="1:5" ht="19.5" thickBot="1" x14ac:dyDescent="0.3">
      <c r="A4" s="47"/>
      <c r="B4" s="43"/>
      <c r="C4" s="43"/>
      <c r="D4" s="43"/>
    </row>
    <row r="5" spans="1:5" ht="30" customHeight="1" x14ac:dyDescent="0.25">
      <c r="A5" s="182" t="s">
        <v>86</v>
      </c>
      <c r="B5" s="183"/>
      <c r="C5" s="34" t="s">
        <v>88</v>
      </c>
      <c r="D5" s="9" t="s">
        <v>89</v>
      </c>
    </row>
    <row r="6" spans="1:5" ht="30" customHeight="1" x14ac:dyDescent="0.25">
      <c r="A6" s="6" t="s">
        <v>83</v>
      </c>
      <c r="B6" s="28" t="s">
        <v>138</v>
      </c>
      <c r="C6" s="48"/>
      <c r="D6" s="11" t="s">
        <v>82</v>
      </c>
    </row>
    <row r="7" spans="1:5" ht="30" customHeight="1" x14ac:dyDescent="0.25">
      <c r="A7" s="7" t="s">
        <v>84</v>
      </c>
      <c r="B7" s="23" t="s">
        <v>139</v>
      </c>
      <c r="C7" s="48"/>
      <c r="D7" s="10" t="s">
        <v>82</v>
      </c>
    </row>
    <row r="8" spans="1:5" ht="30" customHeight="1" x14ac:dyDescent="0.25">
      <c r="A8" s="6" t="s">
        <v>85</v>
      </c>
      <c r="B8" s="28" t="s">
        <v>140</v>
      </c>
      <c r="C8" s="48"/>
      <c r="D8" s="11" t="s">
        <v>82</v>
      </c>
    </row>
    <row r="9" spans="1:5" ht="30" customHeight="1" x14ac:dyDescent="0.25">
      <c r="A9" s="7" t="s">
        <v>87</v>
      </c>
      <c r="B9" s="23" t="s">
        <v>141</v>
      </c>
      <c r="C9" s="48"/>
      <c r="D9" s="10" t="s">
        <v>82</v>
      </c>
    </row>
    <row r="10" spans="1:5" ht="30" customHeight="1" x14ac:dyDescent="0.25">
      <c r="A10" s="6" t="s">
        <v>90</v>
      </c>
      <c r="B10" s="28" t="s">
        <v>144</v>
      </c>
      <c r="C10" s="48"/>
      <c r="D10" s="11" t="s">
        <v>82</v>
      </c>
    </row>
    <row r="11" spans="1:5" ht="30" customHeight="1" x14ac:dyDescent="0.25">
      <c r="A11" s="7" t="s">
        <v>91</v>
      </c>
      <c r="B11" s="23" t="s">
        <v>142</v>
      </c>
      <c r="C11" s="48"/>
      <c r="D11" s="10" t="s">
        <v>163</v>
      </c>
    </row>
    <row r="12" spans="1:5" ht="30" customHeight="1" thickBot="1" x14ac:dyDescent="0.3">
      <c r="A12" s="27" t="s">
        <v>106</v>
      </c>
      <c r="B12" s="61" t="s">
        <v>143</v>
      </c>
      <c r="C12" s="49"/>
      <c r="D12" s="60" t="s">
        <v>81</v>
      </c>
    </row>
    <row r="14" spans="1:5" ht="22.5" customHeight="1" x14ac:dyDescent="0.25">
      <c r="A14" s="165" t="s">
        <v>10</v>
      </c>
      <c r="B14" s="166"/>
      <c r="C14" s="166"/>
      <c r="D14" s="166"/>
      <c r="E14" s="167"/>
    </row>
    <row r="15" spans="1:5" ht="22.5" customHeight="1" x14ac:dyDescent="0.25">
      <c r="A15" s="168"/>
      <c r="B15" s="169"/>
      <c r="C15" s="169"/>
      <c r="D15" s="169"/>
      <c r="E15" s="170"/>
    </row>
    <row r="16" spans="1:5" ht="22.5" customHeight="1" x14ac:dyDescent="0.25">
      <c r="A16" s="168"/>
      <c r="B16" s="169"/>
      <c r="C16" s="169"/>
      <c r="D16" s="169"/>
      <c r="E16" s="170"/>
    </row>
    <row r="17" spans="1:5" ht="22.5" customHeight="1" x14ac:dyDescent="0.25">
      <c r="A17" s="168"/>
      <c r="B17" s="169"/>
      <c r="C17" s="169"/>
      <c r="D17" s="169"/>
      <c r="E17" s="170"/>
    </row>
    <row r="18" spans="1:5" ht="22.5" customHeight="1" x14ac:dyDescent="0.25">
      <c r="A18" s="168"/>
      <c r="B18" s="169"/>
      <c r="C18" s="169"/>
      <c r="D18" s="169"/>
      <c r="E18" s="170"/>
    </row>
    <row r="19" spans="1:5" ht="22.5" customHeight="1" x14ac:dyDescent="0.25">
      <c r="A19" s="171"/>
      <c r="B19" s="172"/>
      <c r="C19" s="172"/>
      <c r="D19" s="172"/>
      <c r="E19" s="173"/>
    </row>
  </sheetData>
  <mergeCells count="5">
    <mergeCell ref="A14:E19"/>
    <mergeCell ref="A1:D1"/>
    <mergeCell ref="A2:D2"/>
    <mergeCell ref="A5:B5"/>
    <mergeCell ref="A3:D3"/>
  </mergeCells>
  <pageMargins left="0.7" right="0.7" top="0.75" bottom="0.75" header="0.3" footer="0.3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fca6506-627a-4fcd-a062-8eb6059d1662">
      <UserInfo>
        <DisplayName>Brandsen, (Martijn)</DisplayName>
        <AccountId>15</AccountId>
        <AccountType/>
      </UserInfo>
    </SharedWithUsers>
    <lcf76f155ced4ddcb4097134ff3c332f xmlns="72c0e5a5-d8fc-4b12-b92c-59850339289c">
      <Terms xmlns="http://schemas.microsoft.com/office/infopath/2007/PartnerControls"/>
    </lcf76f155ced4ddcb4097134ff3c332f>
    <TaxCatchAll xmlns="5fca6506-627a-4fcd-a062-8eb6059d16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BF9CE6B6F4F41A1DC084CCF25C7F3" ma:contentTypeVersion="13" ma:contentTypeDescription="Een nieuw document maken." ma:contentTypeScope="" ma:versionID="671f996c820376e2d4c6a57d761f35aa">
  <xsd:schema xmlns:xsd="http://www.w3.org/2001/XMLSchema" xmlns:xs="http://www.w3.org/2001/XMLSchema" xmlns:p="http://schemas.microsoft.com/office/2006/metadata/properties" xmlns:ns2="5fca6506-627a-4fcd-a062-8eb6059d1662" xmlns:ns3="72c0e5a5-d8fc-4b12-b92c-59850339289c" targetNamespace="http://schemas.microsoft.com/office/2006/metadata/properties" ma:root="true" ma:fieldsID="049b693015f4c84e80e5336456a1676c" ns2:_="" ns3:_="">
    <xsd:import namespace="5fca6506-627a-4fcd-a062-8eb6059d1662"/>
    <xsd:import namespace="72c0e5a5-d8fc-4b12-b92c-5985033928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a6506-627a-4fcd-a062-8eb6059d16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1ed8247-8c39-492d-bb18-05127046df3e}" ma:internalName="TaxCatchAll" ma:showField="CatchAllData" ma:web="5fca6506-627a-4fcd-a062-8eb6059d16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e5a5-d8fc-4b12-b92c-598503392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0dab6c0-2d9b-4f0e-adcb-8a90b3ec6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9D6A24-057E-4A59-899F-396658E6C5C4}">
  <ds:schemaRefs>
    <ds:schemaRef ds:uri="http://schemas.microsoft.com/office/2006/metadata/properties"/>
    <ds:schemaRef ds:uri="http://schemas.microsoft.com/office/infopath/2007/PartnerControls"/>
    <ds:schemaRef ds:uri="e258b595-d6a0-474c-baeb-33ab40ac79e4"/>
    <ds:schemaRef ds:uri="7108e835-9b8c-4d3e-9846-6209b559c4ab"/>
    <ds:schemaRef ds:uri="5fca6506-627a-4fcd-a062-8eb6059d1662"/>
    <ds:schemaRef ds:uri="72c0e5a5-d8fc-4b12-b92c-59850339289c"/>
  </ds:schemaRefs>
</ds:datastoreItem>
</file>

<file path=customXml/itemProps2.xml><?xml version="1.0" encoding="utf-8"?>
<ds:datastoreItem xmlns:ds="http://schemas.openxmlformats.org/officeDocument/2006/customXml" ds:itemID="{AFB34FE6-40D4-4240-9FC5-7658BDE8D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54677-BE9E-4AAA-918B-D3492D3AD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a6506-627a-4fcd-a062-8eb6059d1662"/>
    <ds:schemaRef ds:uri="72c0e5a5-d8fc-4b12-b92c-5985033928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Prijsblad VRZ meetapparatuur</vt:lpstr>
      <vt:lpstr>Prijzenblad onderhoud</vt:lpstr>
      <vt:lpstr>Prijzenblad VB</vt:lpstr>
      <vt:lpstr>Opties</vt:lpstr>
      <vt:lpstr>TCO</vt:lpstr>
      <vt:lpstr>Opgave GC-1</vt:lpstr>
      <vt:lpstr>'Prijsblad VRZ meetapparatuur'!Afdrukbereik</vt:lpstr>
      <vt:lpstr>'Prijzenblad onderhoud'!Afdrukbereik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Vooren, van (Marc)</dc:creator>
  <cp:keywords/>
  <dc:description/>
  <cp:lastModifiedBy>Vooren, van (Marc)</cp:lastModifiedBy>
  <cp:revision/>
  <cp:lastPrinted>2023-06-01T12:34:11Z</cp:lastPrinted>
  <dcterms:created xsi:type="dcterms:W3CDTF">2022-08-23T07:43:54Z</dcterms:created>
  <dcterms:modified xsi:type="dcterms:W3CDTF">2023-06-23T09:14:09Z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0x0101007A3BF9CE6B6F4F41A1DC084CCF25C7F3</vt:lpwstr>
  </property>
  <property fmtid="{D5CDD505-2E9C-101B-9397-08002B2CF9AE}" pid="3" name="MediaServiceImageTags">
    <vt:lpwstr/>
  </property>
  <property fmtid="{D5CDD505-2E9C-101B-9397-08002B2CF9AE}" pid="4" name="Order">
    <vt:r8>3540300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vastgesteld?">
    <vt:bool>false</vt:bool>
  </property>
</Properties>
</file>